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1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20" yWindow="-120" windowWidth="20730" windowHeight="11160" tabRatio="967" firstSheet="9" activeTab="11"/>
  </bookViews>
  <sheets>
    <sheet name="CONTÁBIL FINANCEIRA - PCF" sheetId="1" r:id="rId1"/>
    <sheet name="CÁLCULO FOLHA DE PAGAMENTO" sheetId="2" r:id="rId2"/>
    <sheet name="TURNOVER" sheetId="3" r:id="rId3"/>
    <sheet name="FUNDO FIXO" sheetId="4" r:id="rId4"/>
    <sheet name="1 CONTA CORRENTE (D E C)" sheetId="5" r:id="rId5"/>
    <sheet name="2 CONTA CORRENTE (D E C)" sheetId="6" state="hidden" r:id="rId6"/>
    <sheet name="2. CONTA CORRENTE (D E C)" sheetId="7" r:id="rId7"/>
    <sheet name="APLICAÇÃO FINANCEIRA" sheetId="8" r:id="rId8"/>
    <sheet name="SALDO DE ESTOQUE" sheetId="9" r:id="rId9"/>
    <sheet name="Despesa pessoal ANEXO II " sheetId="10" r:id="rId10"/>
    <sheet name="Demais despesas pesso ANEXO III" sheetId="11" r:id="rId11"/>
    <sheet name="Despesas gerais ANEXO IV" sheetId="12" r:id="rId12"/>
    <sheet name="Receitas ANEXO V" sheetId="13" r:id="rId13"/>
    <sheet name="Demais receitas ANEXO VI" sheetId="14" r:id="rId14"/>
    <sheet name="Contratos ANEXO VII" sheetId="15" r:id="rId15"/>
    <sheet name="Termo aditivo ANEXO VIII" sheetId="16" r:id="rId16"/>
    <sheet name="CATEGORIA PROFISSIONAL" sheetId="17" r:id="rId17"/>
    <sheet name="PLANILHA DE CONFERÊNCIA" sheetId="18" r:id="rId18"/>
    <sheet name="Plan1" sheetId="19" state="hidden" r:id="rId19"/>
  </sheets>
  <definedNames>
    <definedName name="_xlnm._FilterDatabase" localSheetId="11" hidden="1">'Despesas gerais ANEXO IV'!$A$1:$L$566</definedName>
    <definedName name="_xlnm.Print_Area" localSheetId="1">'CÁLCULO FOLHA DE PAGAMENTO'!$A$1:$I$85</definedName>
    <definedName name="_xlnm.Print_Area" localSheetId="14">'Contratos ANEXO VII'!$A$1:$I$48</definedName>
    <definedName name="_xlnm.Print_Area" localSheetId="10">'Demais despesas pesso ANEXO III'!$A$1:$AB$164</definedName>
    <definedName name="_xlnm.Print_Area" localSheetId="9">'Despesa pessoal ANEXO II '!$A$1:$P$164</definedName>
    <definedName name="_xlnm.Print_Area" localSheetId="11">'Despesas gerais ANEXO IV'!$A$1:$L$121</definedName>
    <definedName name="_xlnm.Print_Area" localSheetId="17">'PLANILHA DE CONFERÊNCIA'!$A$1:$G$63</definedName>
    <definedName name="_xlnm.Print_Area" localSheetId="15">'Termo aditivo ANEXO VIII'!$A$1:$I$21</definedName>
    <definedName name="FORNECEDORES">#REF!</definedName>
  </definedNames>
  <calcPr calcId="181029"/>
</workbook>
</file>

<file path=xl/calcChain.xml><?xml version="1.0" encoding="utf-8"?>
<calcChain xmlns="http://schemas.openxmlformats.org/spreadsheetml/2006/main">
  <c r="D150" i="1" l="1"/>
  <c r="D115" i="1"/>
  <c r="D104" i="1"/>
  <c r="D140" i="1"/>
  <c r="D33" i="1"/>
  <c r="D32" i="1" l="1"/>
  <c r="D31" i="1"/>
  <c r="D30" i="1"/>
  <c r="D23" i="9" l="1"/>
  <c r="D87" i="1"/>
  <c r="D92" i="1"/>
  <c r="D113" i="1" l="1"/>
  <c r="V164" i="11"/>
  <c r="AB164" i="11" s="1"/>
  <c r="S164" i="11"/>
  <c r="P164" i="11"/>
  <c r="M164" i="11"/>
  <c r="V163" i="11"/>
  <c r="S163" i="11"/>
  <c r="AB163" i="11" s="1"/>
  <c r="P163" i="11"/>
  <c r="M163" i="11"/>
  <c r="V162" i="11"/>
  <c r="S162" i="11"/>
  <c r="AB162" i="11" s="1"/>
  <c r="P162" i="11"/>
  <c r="V161" i="11"/>
  <c r="AB161" i="11" s="1"/>
  <c r="S161" i="11"/>
  <c r="P161" i="11"/>
  <c r="M161" i="11"/>
  <c r="I161" i="11"/>
  <c r="V160" i="11"/>
  <c r="AB160" i="11" s="1"/>
  <c r="S160" i="11"/>
  <c r="P160" i="11"/>
  <c r="M160" i="11"/>
  <c r="V159" i="11"/>
  <c r="S159" i="11"/>
  <c r="P159" i="11"/>
  <c r="M159" i="11"/>
  <c r="AB159" i="11" s="1"/>
  <c r="V158" i="11"/>
  <c r="AB158" i="11" s="1"/>
  <c r="S158" i="11"/>
  <c r="P158" i="11"/>
  <c r="M158" i="11"/>
  <c r="V157" i="11"/>
  <c r="AB157" i="11" s="1"/>
  <c r="S157" i="11"/>
  <c r="P157" i="11"/>
  <c r="M157" i="11"/>
  <c r="I157" i="11"/>
  <c r="AB156" i="11"/>
  <c r="V156" i="11"/>
  <c r="S156" i="11"/>
  <c r="P156" i="11"/>
  <c r="M156" i="11"/>
  <c r="V155" i="11"/>
  <c r="AB155" i="11" s="1"/>
  <c r="S155" i="11"/>
  <c r="P155" i="11"/>
  <c r="M155" i="11"/>
  <c r="V154" i="11"/>
  <c r="AB154" i="11" s="1"/>
  <c r="S154" i="11"/>
  <c r="P154" i="11"/>
  <c r="M154" i="11"/>
  <c r="V153" i="11"/>
  <c r="AB153" i="11" s="1"/>
  <c r="S153" i="11"/>
  <c r="P153" i="11"/>
  <c r="M153" i="11"/>
  <c r="V152" i="11"/>
  <c r="S152" i="11"/>
  <c r="AB152" i="11" s="1"/>
  <c r="P152" i="11"/>
  <c r="M152" i="11"/>
  <c r="V151" i="11"/>
  <c r="S151" i="11"/>
  <c r="AB151" i="11" s="1"/>
  <c r="P151" i="11"/>
  <c r="M151" i="11"/>
  <c r="AB150" i="11"/>
  <c r="V150" i="11"/>
  <c r="S150" i="11"/>
  <c r="P150" i="11"/>
  <c r="M150" i="11"/>
  <c r="V149" i="11"/>
  <c r="AB149" i="11" s="1"/>
  <c r="S149" i="11"/>
  <c r="P149" i="11"/>
  <c r="M149" i="11"/>
  <c r="AB148" i="11"/>
  <c r="V148" i="11"/>
  <c r="S148" i="11"/>
  <c r="M148" i="11"/>
  <c r="I148" i="11"/>
  <c r="V147" i="11"/>
  <c r="AB147" i="11" s="1"/>
  <c r="S147" i="11"/>
  <c r="P147" i="11"/>
  <c r="M147" i="11"/>
  <c r="V146" i="11"/>
  <c r="AB146" i="11" s="1"/>
  <c r="S146" i="11"/>
  <c r="P146" i="11"/>
  <c r="M146" i="11"/>
  <c r="V145" i="11"/>
  <c r="AB145" i="11" s="1"/>
  <c r="S145" i="11"/>
  <c r="P145" i="11"/>
  <c r="M145" i="11"/>
  <c r="I145" i="11"/>
  <c r="V144" i="11"/>
  <c r="AB144" i="11" s="1"/>
  <c r="S144" i="11"/>
  <c r="P144" i="11"/>
  <c r="M144" i="11"/>
  <c r="I144" i="11"/>
  <c r="V143" i="11"/>
  <c r="AB143" i="11" s="1"/>
  <c r="S143" i="11"/>
  <c r="P143" i="11"/>
  <c r="M143" i="11"/>
  <c r="AB142" i="11"/>
  <c r="V142" i="11"/>
  <c r="S142" i="11"/>
  <c r="M142" i="11"/>
  <c r="V141" i="11"/>
  <c r="S141" i="11"/>
  <c r="AB141" i="11" s="1"/>
  <c r="M141" i="11"/>
  <c r="AB140" i="11"/>
  <c r="V140" i="11"/>
  <c r="S140" i="11"/>
  <c r="P140" i="11"/>
  <c r="M140" i="11"/>
  <c r="V139" i="11"/>
  <c r="AB139" i="11" s="1"/>
  <c r="S139" i="11"/>
  <c r="P139" i="11"/>
  <c r="M139" i="11"/>
  <c r="I139" i="11"/>
  <c r="V138" i="11"/>
  <c r="AB138" i="11" s="1"/>
  <c r="S138" i="11"/>
  <c r="P138" i="11"/>
  <c r="M138" i="11"/>
  <c r="I138" i="11"/>
  <c r="V137" i="11"/>
  <c r="S137" i="11"/>
  <c r="AB137" i="11" s="1"/>
  <c r="P137" i="11"/>
  <c r="M137" i="11"/>
  <c r="I137" i="11"/>
  <c r="V136" i="11"/>
  <c r="AB136" i="11" s="1"/>
  <c r="S136" i="11"/>
  <c r="P136" i="11"/>
  <c r="M136" i="11"/>
  <c r="I136" i="11"/>
  <c r="V135" i="11"/>
  <c r="AB135" i="11" s="1"/>
  <c r="S135" i="11"/>
  <c r="P135" i="11"/>
  <c r="M135" i="11"/>
  <c r="I135" i="11"/>
  <c r="V134" i="11"/>
  <c r="AB134" i="11" s="1"/>
  <c r="S134" i="11"/>
  <c r="P134" i="11"/>
  <c r="M134" i="11"/>
  <c r="AB133" i="11"/>
  <c r="V133" i="11"/>
  <c r="S133" i="11"/>
  <c r="P133" i="11"/>
  <c r="M133" i="11"/>
  <c r="V132" i="11"/>
  <c r="AB132" i="11" s="1"/>
  <c r="S132" i="11"/>
  <c r="P132" i="11"/>
  <c r="M132" i="11"/>
  <c r="V131" i="11"/>
  <c r="AB131" i="11" s="1"/>
  <c r="S131" i="11"/>
  <c r="M131" i="11"/>
  <c r="I131" i="11"/>
  <c r="V130" i="11"/>
  <c r="AB130" i="11" s="1"/>
  <c r="S130" i="11"/>
  <c r="P130" i="11"/>
  <c r="M130" i="11"/>
  <c r="V129" i="11"/>
  <c r="S129" i="11"/>
  <c r="AB129" i="11" s="1"/>
  <c r="P129" i="11"/>
  <c r="M129" i="11"/>
  <c r="V128" i="11"/>
  <c r="AB128" i="11" s="1"/>
  <c r="S128" i="11"/>
  <c r="M128" i="11"/>
  <c r="V127" i="11"/>
  <c r="AB127" i="11" s="1"/>
  <c r="S127" i="11"/>
  <c r="P127" i="11"/>
  <c r="M127" i="11"/>
  <c r="I127" i="11"/>
  <c r="V126" i="11"/>
  <c r="AB126" i="11" s="1"/>
  <c r="S126" i="11"/>
  <c r="P126" i="11"/>
  <c r="M126" i="11"/>
  <c r="I126" i="11"/>
  <c r="V125" i="11"/>
  <c r="S125" i="11"/>
  <c r="AB125" i="11" s="1"/>
  <c r="P125" i="11"/>
  <c r="M125" i="11"/>
  <c r="AB124" i="11"/>
  <c r="V124" i="11"/>
  <c r="S124" i="11"/>
  <c r="M124" i="11"/>
  <c r="I124" i="11"/>
  <c r="V123" i="11"/>
  <c r="AB123" i="11" s="1"/>
  <c r="S123" i="11"/>
  <c r="M123" i="11"/>
  <c r="V122" i="11"/>
  <c r="AB122" i="11" s="1"/>
  <c r="S122" i="11"/>
  <c r="P122" i="11"/>
  <c r="M122" i="11"/>
  <c r="V121" i="11"/>
  <c r="S121" i="11"/>
  <c r="AB121" i="11" s="1"/>
  <c r="P121" i="11"/>
  <c r="M121" i="11"/>
  <c r="V120" i="11"/>
  <c r="S120" i="11"/>
  <c r="AB120" i="11" s="1"/>
  <c r="P120" i="11"/>
  <c r="M120" i="11"/>
  <c r="AB119" i="11"/>
  <c r="V119" i="11"/>
  <c r="S119" i="11"/>
  <c r="M119" i="11"/>
  <c r="V118" i="11"/>
  <c r="AB118" i="11" s="1"/>
  <c r="S118" i="11"/>
  <c r="P118" i="11"/>
  <c r="M118" i="11"/>
  <c r="I118" i="11"/>
  <c r="AB117" i="11"/>
  <c r="V117" i="11"/>
  <c r="S117" i="11"/>
  <c r="P117" i="11"/>
  <c r="M117" i="11"/>
  <c r="V116" i="11"/>
  <c r="AB116" i="11" s="1"/>
  <c r="S116" i="11"/>
  <c r="M116" i="11"/>
  <c r="V115" i="11"/>
  <c r="S115" i="11"/>
  <c r="AB115" i="11" s="1"/>
  <c r="P115" i="11"/>
  <c r="M115" i="11"/>
  <c r="I115" i="11"/>
  <c r="V114" i="11"/>
  <c r="AB114" i="11" s="1"/>
  <c r="S114" i="11"/>
  <c r="P114" i="11"/>
  <c r="M114" i="11"/>
  <c r="V113" i="11"/>
  <c r="S113" i="11"/>
  <c r="AB113" i="11" s="1"/>
  <c r="P113" i="11"/>
  <c r="M113" i="11"/>
  <c r="V112" i="11"/>
  <c r="S112" i="11"/>
  <c r="AB112" i="11" s="1"/>
  <c r="M112" i="11"/>
  <c r="V111" i="11"/>
  <c r="AB111" i="11" s="1"/>
  <c r="S111" i="11"/>
  <c r="P111" i="11"/>
  <c r="M111" i="11"/>
  <c r="V110" i="11"/>
  <c r="AB110" i="11" s="1"/>
  <c r="S110" i="11"/>
  <c r="M110" i="11"/>
  <c r="AB109" i="11"/>
  <c r="V109" i="11"/>
  <c r="S109" i="11"/>
  <c r="P109" i="11"/>
  <c r="M109" i="11"/>
  <c r="S108" i="11"/>
  <c r="AB108" i="11" s="1"/>
  <c r="P108" i="11"/>
  <c r="M108" i="11"/>
  <c r="V107" i="11"/>
  <c r="AB107" i="11" s="1"/>
  <c r="S107" i="11"/>
  <c r="P107" i="11"/>
  <c r="M107" i="11"/>
  <c r="V106" i="11"/>
  <c r="S106" i="11"/>
  <c r="AB106" i="11" s="1"/>
  <c r="P106" i="11"/>
  <c r="M106" i="11"/>
  <c r="V105" i="11"/>
  <c r="S105" i="11"/>
  <c r="AB105" i="11" s="1"/>
  <c r="P105" i="11"/>
  <c r="M105" i="11"/>
  <c r="AB104" i="11"/>
  <c r="V104" i="11"/>
  <c r="S104" i="11"/>
  <c r="P104" i="11"/>
  <c r="M104" i="11"/>
  <c r="V103" i="11"/>
  <c r="AB103" i="11" s="1"/>
  <c r="S103" i="11"/>
  <c r="P103" i="11"/>
  <c r="M103" i="11"/>
  <c r="V102" i="11"/>
  <c r="S102" i="11"/>
  <c r="P102" i="11"/>
  <c r="M102" i="11"/>
  <c r="AB102" i="11" s="1"/>
  <c r="I102" i="11"/>
  <c r="AB101" i="11"/>
  <c r="V101" i="11"/>
  <c r="S101" i="11"/>
  <c r="P101" i="11"/>
  <c r="M101" i="11"/>
  <c r="V100" i="11"/>
  <c r="AB100" i="11" s="1"/>
  <c r="S100" i="11"/>
  <c r="P100" i="11"/>
  <c r="M100" i="11"/>
  <c r="AB99" i="11"/>
  <c r="V99" i="11"/>
  <c r="S99" i="11"/>
  <c r="P99" i="11"/>
  <c r="M99" i="11"/>
  <c r="V98" i="11"/>
  <c r="AB98" i="11" s="1"/>
  <c r="S98" i="11"/>
  <c r="P98" i="11"/>
  <c r="M98" i="11"/>
  <c r="V97" i="11"/>
  <c r="AB97" i="11" s="1"/>
  <c r="S97" i="11"/>
  <c r="P97" i="11"/>
  <c r="M97" i="11"/>
  <c r="V96" i="11"/>
  <c r="AB96" i="11" s="1"/>
  <c r="S96" i="11"/>
  <c r="P96" i="11"/>
  <c r="M96" i="11"/>
  <c r="I96" i="11"/>
  <c r="V95" i="11"/>
  <c r="AB95" i="11" s="1"/>
  <c r="S95" i="11"/>
  <c r="P95" i="11"/>
  <c r="M95" i="11"/>
  <c r="V94" i="11"/>
  <c r="AB94" i="11" s="1"/>
  <c r="S94" i="11"/>
  <c r="P94" i="11"/>
  <c r="M94" i="11"/>
  <c r="V93" i="11"/>
  <c r="AB93" i="11" s="1"/>
  <c r="S93" i="11"/>
  <c r="P93" i="11"/>
  <c r="M93" i="11"/>
  <c r="I93" i="11"/>
  <c r="V92" i="11"/>
  <c r="AB92" i="11" s="1"/>
  <c r="S92" i="11"/>
  <c r="P92" i="11"/>
  <c r="M92" i="11"/>
  <c r="V91" i="11"/>
  <c r="S91" i="11"/>
  <c r="AB91" i="11" s="1"/>
  <c r="P91" i="11"/>
  <c r="M91" i="11"/>
  <c r="V90" i="11"/>
  <c r="AB90" i="11" s="1"/>
  <c r="S90" i="11"/>
  <c r="P90" i="11"/>
  <c r="M90" i="11"/>
  <c r="I90" i="11"/>
  <c r="V89" i="11"/>
  <c r="AB89" i="11" s="1"/>
  <c r="S89" i="11"/>
  <c r="P89" i="11"/>
  <c r="M89" i="11"/>
  <c r="V88" i="11"/>
  <c r="S88" i="11"/>
  <c r="AB88" i="11" s="1"/>
  <c r="P88" i="11"/>
  <c r="M88" i="11"/>
  <c r="V87" i="11"/>
  <c r="AB87" i="11" s="1"/>
  <c r="S87" i="11"/>
  <c r="P87" i="11"/>
  <c r="M87" i="11"/>
  <c r="V86" i="11"/>
  <c r="S86" i="11"/>
  <c r="AB86" i="11" s="1"/>
  <c r="P86" i="11"/>
  <c r="M86" i="11"/>
  <c r="V85" i="11"/>
  <c r="AB85" i="11" s="1"/>
  <c r="S85" i="11"/>
  <c r="P85" i="11"/>
  <c r="M85" i="11"/>
  <c r="AB84" i="11"/>
  <c r="V84" i="11"/>
  <c r="S84" i="11"/>
  <c r="P84" i="11"/>
  <c r="M84" i="11"/>
  <c r="V83" i="11"/>
  <c r="AB83" i="11" s="1"/>
  <c r="S83" i="11"/>
  <c r="P83" i="11"/>
  <c r="M83" i="11"/>
  <c r="AB82" i="11"/>
  <c r="V82" i="11"/>
  <c r="S82" i="11"/>
  <c r="P82" i="11"/>
  <c r="M82" i="11"/>
  <c r="I82" i="11"/>
  <c r="AB81" i="11"/>
  <c r="V81" i="11"/>
  <c r="S81" i="11"/>
  <c r="P81" i="11"/>
  <c r="M81" i="11"/>
  <c r="V80" i="11"/>
  <c r="AB80" i="11" s="1"/>
  <c r="S80" i="11"/>
  <c r="P80" i="11"/>
  <c r="M80" i="11"/>
  <c r="AB79" i="11"/>
  <c r="V79" i="11"/>
  <c r="S79" i="11"/>
  <c r="P79" i="11"/>
  <c r="M79" i="11"/>
  <c r="I79" i="11"/>
  <c r="AB78" i="11"/>
  <c r="V78" i="11"/>
  <c r="S78" i="11"/>
  <c r="P78" i="11"/>
  <c r="M78" i="11"/>
  <c r="V77" i="11"/>
  <c r="AB77" i="11" s="1"/>
  <c r="S77" i="11"/>
  <c r="P77" i="11"/>
  <c r="M77" i="11"/>
  <c r="I77" i="11"/>
  <c r="V76" i="11"/>
  <c r="AB76" i="11" s="1"/>
  <c r="S76" i="11"/>
  <c r="M76" i="11"/>
  <c r="I76" i="11"/>
  <c r="AB75" i="11"/>
  <c r="V75" i="11"/>
  <c r="S75" i="11"/>
  <c r="M75" i="11"/>
  <c r="V74" i="11"/>
  <c r="S74" i="11"/>
  <c r="AB74" i="11" s="1"/>
  <c r="M74" i="11"/>
  <c r="AB73" i="11"/>
  <c r="V73" i="11"/>
  <c r="S73" i="11"/>
  <c r="M73" i="11"/>
  <c r="V72" i="11"/>
  <c r="S72" i="11"/>
  <c r="AB72" i="11" s="1"/>
  <c r="P72" i="11"/>
  <c r="M72" i="11"/>
  <c r="V71" i="11"/>
  <c r="AB71" i="11" s="1"/>
  <c r="S71" i="11"/>
  <c r="P71" i="11"/>
  <c r="M71" i="11"/>
  <c r="V70" i="11"/>
  <c r="S70" i="11"/>
  <c r="AB70" i="11" s="1"/>
  <c r="M70" i="11"/>
  <c r="AB69" i="11"/>
  <c r="V69" i="11"/>
  <c r="S69" i="11"/>
  <c r="P69" i="11"/>
  <c r="M69" i="11"/>
  <c r="V68" i="11"/>
  <c r="AB68" i="11" s="1"/>
  <c r="S68" i="11"/>
  <c r="P68" i="11"/>
  <c r="M68" i="11"/>
  <c r="V67" i="11"/>
  <c r="S67" i="11"/>
  <c r="AB67" i="11" s="1"/>
  <c r="P67" i="11"/>
  <c r="M67" i="11"/>
  <c r="V66" i="11"/>
  <c r="AB66" i="11" s="1"/>
  <c r="S66" i="11"/>
  <c r="P66" i="11"/>
  <c r="M66" i="11"/>
  <c r="V65" i="11"/>
  <c r="S65" i="11"/>
  <c r="AB65" i="11" s="1"/>
  <c r="P65" i="11"/>
  <c r="M65" i="11"/>
  <c r="V64" i="11"/>
  <c r="AB64" i="11" s="1"/>
  <c r="S64" i="11"/>
  <c r="P64" i="11"/>
  <c r="M64" i="11"/>
  <c r="AB63" i="11"/>
  <c r="V63" i="11"/>
  <c r="S63" i="11"/>
  <c r="P63" i="11"/>
  <c r="M63" i="11"/>
  <c r="V62" i="11"/>
  <c r="AB62" i="11" s="1"/>
  <c r="S62" i="11"/>
  <c r="M62" i="11"/>
  <c r="V61" i="11"/>
  <c r="AB61" i="11" s="1"/>
  <c r="S61" i="11"/>
  <c r="P61" i="11"/>
  <c r="M61" i="11"/>
  <c r="V60" i="11"/>
  <c r="S60" i="11"/>
  <c r="AB60" i="11" s="1"/>
  <c r="M60" i="11"/>
  <c r="AB59" i="11"/>
  <c r="V59" i="11"/>
  <c r="S59" i="11"/>
  <c r="M59" i="11"/>
  <c r="V58" i="11"/>
  <c r="S58" i="11"/>
  <c r="AB58" i="11" s="1"/>
  <c r="M58" i="11"/>
  <c r="V57" i="11"/>
  <c r="S57" i="11"/>
  <c r="P57" i="11"/>
  <c r="M57" i="11"/>
  <c r="AB57" i="11" s="1"/>
  <c r="V56" i="11"/>
  <c r="AB56" i="11" s="1"/>
  <c r="S56" i="11"/>
  <c r="P56" i="11"/>
  <c r="M56" i="11"/>
  <c r="V55" i="11"/>
  <c r="S55" i="11"/>
  <c r="AB55" i="11" s="1"/>
  <c r="P55" i="11"/>
  <c r="M55" i="11"/>
  <c r="V54" i="11"/>
  <c r="AB54" i="11" s="1"/>
  <c r="S54" i="11"/>
  <c r="M54" i="11"/>
  <c r="V53" i="11"/>
  <c r="AB53" i="11" s="1"/>
  <c r="S53" i="11"/>
  <c r="M53" i="11"/>
  <c r="V52" i="11"/>
  <c r="AB52" i="11" s="1"/>
  <c r="S52" i="11"/>
  <c r="P52" i="11"/>
  <c r="M52" i="11"/>
  <c r="V51" i="11"/>
  <c r="S51" i="11"/>
  <c r="AB51" i="11" s="1"/>
  <c r="P51" i="11"/>
  <c r="M51" i="11"/>
  <c r="V50" i="11"/>
  <c r="AB50" i="11" s="1"/>
  <c r="S50" i="11"/>
  <c r="P50" i="11"/>
  <c r="M50" i="11"/>
  <c r="AB49" i="11"/>
  <c r="V49" i="11"/>
  <c r="S49" i="11"/>
  <c r="P49" i="11"/>
  <c r="M49" i="11"/>
  <c r="I49" i="11"/>
  <c r="V48" i="11"/>
  <c r="S48" i="11"/>
  <c r="AB48" i="11" s="1"/>
  <c r="M48" i="11"/>
  <c r="V47" i="11"/>
  <c r="S47" i="11"/>
  <c r="P47" i="11"/>
  <c r="M47" i="11"/>
  <c r="AB47" i="11" s="1"/>
  <c r="I47" i="11"/>
  <c r="AB46" i="11"/>
  <c r="V46" i="11"/>
  <c r="S46" i="11"/>
  <c r="P46" i="11"/>
  <c r="M46" i="11"/>
  <c r="I46" i="11"/>
  <c r="V45" i="11"/>
  <c r="S45" i="11"/>
  <c r="AB45" i="11" s="1"/>
  <c r="M45" i="11"/>
  <c r="V44" i="11"/>
  <c r="S44" i="11"/>
  <c r="P44" i="11"/>
  <c r="M44" i="11"/>
  <c r="AB44" i="11" s="1"/>
  <c r="V43" i="11"/>
  <c r="AB43" i="11" s="1"/>
  <c r="S43" i="11"/>
  <c r="P43" i="11"/>
  <c r="M43" i="11"/>
  <c r="V42" i="11"/>
  <c r="S42" i="11"/>
  <c r="AB42" i="11" s="1"/>
  <c r="P42" i="11"/>
  <c r="M42" i="11"/>
  <c r="V41" i="11"/>
  <c r="AB41" i="11" s="1"/>
  <c r="S41" i="11"/>
  <c r="P41" i="11"/>
  <c r="M41" i="11"/>
  <c r="V40" i="11"/>
  <c r="S40" i="11"/>
  <c r="AB40" i="11" s="1"/>
  <c r="P40" i="11"/>
  <c r="M40" i="11"/>
  <c r="V39" i="11"/>
  <c r="AB39" i="11" s="1"/>
  <c r="S39" i="11"/>
  <c r="P39" i="11"/>
  <c r="M39" i="11"/>
  <c r="AB38" i="11"/>
  <c r="V38" i="11"/>
  <c r="S38" i="11"/>
  <c r="P38" i="11"/>
  <c r="M38" i="11"/>
  <c r="V37" i="11"/>
  <c r="AB37" i="11" s="1"/>
  <c r="S37" i="11"/>
  <c r="P37" i="11"/>
  <c r="M37" i="11"/>
  <c r="I37" i="11"/>
  <c r="V36" i="11"/>
  <c r="AB36" i="11" s="1"/>
  <c r="S36" i="11"/>
  <c r="P36" i="11"/>
  <c r="M36" i="11"/>
  <c r="I36" i="11"/>
  <c r="V35" i="11"/>
  <c r="AB35" i="11" s="1"/>
  <c r="S35" i="11"/>
  <c r="P35" i="11"/>
  <c r="M35" i="11"/>
  <c r="I35" i="11"/>
  <c r="V34" i="11"/>
  <c r="AB34" i="11" s="1"/>
  <c r="S34" i="11"/>
  <c r="P34" i="11"/>
  <c r="M34" i="11"/>
  <c r="V33" i="11"/>
  <c r="S33" i="11"/>
  <c r="AB33" i="11" s="1"/>
  <c r="P33" i="11"/>
  <c r="M33" i="11"/>
  <c r="V32" i="11"/>
  <c r="AB32" i="11" s="1"/>
  <c r="S32" i="11"/>
  <c r="P32" i="11"/>
  <c r="M32" i="11"/>
  <c r="V31" i="11"/>
  <c r="S31" i="11"/>
  <c r="AB31" i="11" s="1"/>
  <c r="P31" i="11"/>
  <c r="M31" i="11"/>
  <c r="I31" i="11"/>
  <c r="V30" i="11"/>
  <c r="S30" i="11"/>
  <c r="AB30" i="11" s="1"/>
  <c r="P30" i="11"/>
  <c r="M30" i="11"/>
  <c r="V29" i="11"/>
  <c r="AB29" i="11" s="1"/>
  <c r="S29" i="11"/>
  <c r="P29" i="11"/>
  <c r="M29" i="11"/>
  <c r="V28" i="11"/>
  <c r="S28" i="11"/>
  <c r="AB28" i="11" s="1"/>
  <c r="P28" i="11"/>
  <c r="M28" i="11"/>
  <c r="V27" i="11"/>
  <c r="AB27" i="11" s="1"/>
  <c r="S27" i="11"/>
  <c r="P27" i="11"/>
  <c r="M27" i="11"/>
  <c r="AB26" i="11"/>
  <c r="V26" i="11"/>
  <c r="S26" i="11"/>
  <c r="P26" i="11"/>
  <c r="M26" i="11"/>
  <c r="I26" i="11"/>
  <c r="V25" i="11"/>
  <c r="S25" i="11"/>
  <c r="AB25" i="11" s="1"/>
  <c r="P25" i="11"/>
  <c r="M25" i="11"/>
  <c r="I25" i="11"/>
  <c r="V24" i="11"/>
  <c r="S24" i="11"/>
  <c r="AB24" i="11" s="1"/>
  <c r="P24" i="11"/>
  <c r="M24" i="11"/>
  <c r="V23" i="11"/>
  <c r="AB23" i="11" s="1"/>
  <c r="S23" i="11"/>
  <c r="P23" i="11"/>
  <c r="M23" i="11"/>
  <c r="V22" i="11"/>
  <c r="AB22" i="11" s="1"/>
  <c r="S22" i="11"/>
  <c r="P22" i="11"/>
  <c r="M22" i="11"/>
  <c r="V21" i="11"/>
  <c r="AB21" i="11" s="1"/>
  <c r="S21" i="11"/>
  <c r="P21" i="11"/>
  <c r="M21" i="11"/>
  <c r="AB20" i="11"/>
  <c r="V20" i="11"/>
  <c r="S20" i="11"/>
  <c r="P20" i="11"/>
  <c r="M20" i="11"/>
  <c r="V19" i="11"/>
  <c r="AB19" i="11" s="1"/>
  <c r="S19" i="11"/>
  <c r="P19" i="11"/>
  <c r="M19" i="11"/>
  <c r="I19" i="11"/>
  <c r="V18" i="11"/>
  <c r="S18" i="11"/>
  <c r="P18" i="11"/>
  <c r="AB18" i="11" s="1"/>
  <c r="M18" i="11"/>
  <c r="AB17" i="11"/>
  <c r="V17" i="11"/>
  <c r="S17" i="11"/>
  <c r="P17" i="11"/>
  <c r="M17" i="11"/>
  <c r="V16" i="11"/>
  <c r="AB16" i="11" s="1"/>
  <c r="S16" i="11"/>
  <c r="P16" i="11"/>
  <c r="M16" i="11"/>
  <c r="V15" i="11"/>
  <c r="AB15" i="11" s="1"/>
  <c r="S15" i="11"/>
  <c r="P15" i="11"/>
  <c r="M15" i="11"/>
  <c r="V14" i="11"/>
  <c r="AB14" i="11" s="1"/>
  <c r="S14" i="11"/>
  <c r="P14" i="11"/>
  <c r="M14" i="11"/>
  <c r="V13" i="11"/>
  <c r="S13" i="11"/>
  <c r="AB13" i="11" s="1"/>
  <c r="P13" i="11"/>
  <c r="M13" i="11"/>
  <c r="V12" i="11"/>
  <c r="AB12" i="11" s="1"/>
  <c r="S12" i="11"/>
  <c r="P12" i="11"/>
  <c r="M12" i="11"/>
  <c r="V11" i="11"/>
  <c r="AB11" i="11" s="1"/>
  <c r="S11" i="11"/>
  <c r="P11" i="11"/>
  <c r="M11" i="11"/>
  <c r="V10" i="11"/>
  <c r="S10" i="11"/>
  <c r="P10" i="11"/>
  <c r="M10" i="11"/>
  <c r="AB10" i="11" s="1"/>
  <c r="I10" i="11"/>
  <c r="V9" i="11"/>
  <c r="AB9" i="11" s="1"/>
  <c r="S9" i="11"/>
  <c r="P9" i="11"/>
  <c r="M9" i="11"/>
  <c r="V8" i="11"/>
  <c r="AB8" i="11" s="1"/>
  <c r="S8" i="11"/>
  <c r="P8" i="11"/>
  <c r="M8" i="11"/>
  <c r="V7" i="11"/>
  <c r="S7" i="11"/>
  <c r="P7" i="11"/>
  <c r="M7" i="11"/>
  <c r="AB7" i="11" s="1"/>
  <c r="AB6" i="11"/>
  <c r="V6" i="11"/>
  <c r="S6" i="11"/>
  <c r="P6" i="11"/>
  <c r="M6" i="11"/>
  <c r="I6" i="11"/>
  <c r="V5" i="11"/>
  <c r="AB5" i="11" s="1"/>
  <c r="S5" i="11"/>
  <c r="P5" i="11"/>
  <c r="M5" i="11"/>
  <c r="V4" i="11"/>
  <c r="S4" i="11"/>
  <c r="P4" i="11"/>
  <c r="M4" i="11"/>
  <c r="AB4" i="11" s="1"/>
  <c r="AB3" i="11"/>
  <c r="V3" i="11"/>
  <c r="S3" i="11"/>
  <c r="P3" i="11"/>
  <c r="M3" i="11"/>
  <c r="I3" i="11"/>
  <c r="V2" i="11"/>
  <c r="AB2" i="11" s="1"/>
  <c r="S2" i="11"/>
  <c r="P2" i="11"/>
  <c r="M2" i="11"/>
  <c r="P164" i="10"/>
  <c r="P163" i="10"/>
  <c r="P162" i="10"/>
  <c r="P161" i="10"/>
  <c r="P160" i="10"/>
  <c r="P159" i="10"/>
  <c r="P158" i="10"/>
  <c r="P157" i="10"/>
  <c r="P156" i="10"/>
  <c r="P155" i="10"/>
  <c r="P154" i="10"/>
  <c r="P153" i="10"/>
  <c r="P152" i="10"/>
  <c r="P151" i="10"/>
  <c r="P150" i="10"/>
  <c r="P149" i="10"/>
  <c r="P148" i="10"/>
  <c r="P147" i="10"/>
  <c r="P146" i="10"/>
  <c r="P145" i="10"/>
  <c r="P144" i="10"/>
  <c r="P143" i="10"/>
  <c r="P142" i="10"/>
  <c r="P141" i="10"/>
  <c r="P140" i="10"/>
  <c r="P139" i="10"/>
  <c r="P138" i="10"/>
  <c r="P137" i="10"/>
  <c r="P136" i="10"/>
  <c r="P135" i="10"/>
  <c r="P134" i="10"/>
  <c r="P133" i="10"/>
  <c r="P132" i="10"/>
  <c r="P131" i="10"/>
  <c r="P130" i="10"/>
  <c r="P129" i="10"/>
  <c r="P128" i="10"/>
  <c r="P127" i="10"/>
  <c r="P126" i="10"/>
  <c r="P125" i="10"/>
  <c r="P124" i="10"/>
  <c r="P123" i="10"/>
  <c r="P122" i="10"/>
  <c r="P121" i="10"/>
  <c r="P120" i="10"/>
  <c r="P119" i="10"/>
  <c r="P118" i="10"/>
  <c r="P117" i="10"/>
  <c r="P115" i="10"/>
  <c r="P114" i="10"/>
  <c r="P113" i="10"/>
  <c r="P112" i="10"/>
  <c r="P111" i="10"/>
  <c r="P110" i="10"/>
  <c r="P108" i="10"/>
  <c r="P107" i="10"/>
  <c r="P106" i="10"/>
  <c r="P105" i="10"/>
  <c r="P104" i="10"/>
  <c r="P103" i="10"/>
  <c r="P102" i="10"/>
  <c r="P101" i="10"/>
  <c r="P100" i="10"/>
  <c r="P99" i="10"/>
  <c r="P98" i="10"/>
  <c r="P97" i="10"/>
  <c r="P96" i="10"/>
  <c r="P95" i="10"/>
  <c r="P94" i="10"/>
  <c r="P93" i="10"/>
  <c r="P92" i="10"/>
  <c r="P91" i="10"/>
  <c r="P90" i="10"/>
  <c r="P89" i="10"/>
  <c r="P88" i="10"/>
  <c r="P87" i="10"/>
  <c r="P86" i="10"/>
  <c r="P85" i="10"/>
  <c r="P84" i="10"/>
  <c r="P83" i="10"/>
  <c r="P82" i="10"/>
  <c r="P81" i="10"/>
  <c r="P80" i="10"/>
  <c r="P79" i="10"/>
  <c r="P78" i="10"/>
  <c r="P77" i="10"/>
  <c r="P76" i="10"/>
  <c r="P75" i="10"/>
  <c r="P74" i="10"/>
  <c r="P73" i="10"/>
  <c r="P72" i="10"/>
  <c r="P71" i="10"/>
  <c r="P70" i="10"/>
  <c r="P69" i="10"/>
  <c r="P68" i="10"/>
  <c r="P67" i="10"/>
  <c r="P66" i="10"/>
  <c r="P65" i="10"/>
  <c r="P64" i="10"/>
  <c r="P63" i="10"/>
  <c r="P62" i="10"/>
  <c r="P61" i="10"/>
  <c r="P60" i="10"/>
  <c r="P59" i="10"/>
  <c r="P58" i="10"/>
  <c r="P57" i="10"/>
  <c r="P56" i="10"/>
  <c r="P55" i="10"/>
  <c r="P54" i="10"/>
  <c r="P53" i="10"/>
  <c r="P51" i="10"/>
  <c r="P50" i="10"/>
  <c r="P49" i="10"/>
  <c r="P48" i="10"/>
  <c r="P47" i="10"/>
  <c r="P46" i="10"/>
  <c r="P45" i="10"/>
  <c r="P44" i="10"/>
  <c r="P43" i="10"/>
  <c r="P42" i="10"/>
  <c r="P41" i="10"/>
  <c r="P40" i="10"/>
  <c r="P39" i="10"/>
  <c r="P38" i="10"/>
  <c r="P37" i="10"/>
  <c r="P36" i="10"/>
  <c r="P35" i="10"/>
  <c r="P34" i="10"/>
  <c r="P33" i="10"/>
  <c r="P32" i="10"/>
  <c r="P31" i="10"/>
  <c r="P30" i="10"/>
  <c r="P29" i="10"/>
  <c r="P28" i="10"/>
  <c r="P27" i="10"/>
  <c r="P26" i="10"/>
  <c r="P25" i="10"/>
  <c r="P24" i="10"/>
  <c r="P23" i="10"/>
  <c r="P22" i="10"/>
  <c r="P21" i="10"/>
  <c r="P20" i="10"/>
  <c r="P19" i="10"/>
  <c r="P18" i="10"/>
  <c r="P17" i="10"/>
  <c r="P16" i="10"/>
  <c r="P15" i="10"/>
  <c r="P14" i="10"/>
  <c r="P13" i="10"/>
  <c r="P12" i="10"/>
  <c r="P11" i="10"/>
  <c r="P10" i="10"/>
  <c r="P9" i="10"/>
  <c r="P8" i="10"/>
  <c r="P7" i="10"/>
  <c r="P6" i="10"/>
  <c r="P5" i="10"/>
  <c r="P4" i="10"/>
  <c r="P3" i="10"/>
  <c r="P2" i="10"/>
  <c r="G83" i="2"/>
  <c r="G81" i="2"/>
  <c r="G77" i="2"/>
  <c r="G75" i="2"/>
  <c r="D19" i="2"/>
  <c r="G23" i="2"/>
  <c r="D71" i="1"/>
  <c r="D72" i="1"/>
  <c r="E14" i="8"/>
  <c r="D99" i="1"/>
  <c r="G69" i="2" l="1"/>
  <c r="J37" i="4" l="1"/>
  <c r="I37" i="4"/>
  <c r="I40" i="4" s="1"/>
  <c r="K8" i="4"/>
  <c r="K9" i="4" s="1"/>
  <c r="K10" i="4" s="1"/>
  <c r="K11" i="4" s="1"/>
  <c r="K12" i="4" s="1"/>
  <c r="K13" i="4" s="1"/>
  <c r="K14" i="4" s="1"/>
  <c r="K15" i="4" l="1"/>
  <c r="K16" i="4" s="1"/>
  <c r="K17" i="4" s="1"/>
  <c r="K18" i="4" s="1"/>
  <c r="K19" i="4" s="1"/>
  <c r="K20" i="4" s="1"/>
  <c r="K21" i="4" s="1"/>
  <c r="K22" i="4" s="1"/>
  <c r="K23" i="4" s="1"/>
  <c r="K24" i="4" s="1"/>
  <c r="K25" i="4" s="1"/>
  <c r="K26" i="4" s="1"/>
  <c r="K27" i="4" s="1"/>
  <c r="K28" i="4" s="1"/>
  <c r="K29" i="4" s="1"/>
  <c r="K30" i="4" s="1"/>
  <c r="K31" i="4" s="1"/>
  <c r="K32" i="4" s="1"/>
  <c r="K33" i="4" s="1"/>
  <c r="K34" i="4" s="1"/>
  <c r="K35" i="4" s="1"/>
  <c r="K36" i="4" s="1"/>
  <c r="J39" i="4" s="1"/>
  <c r="J40" i="4" l="1"/>
  <c r="I49" i="4"/>
  <c r="D34" i="1" l="1"/>
  <c r="D136" i="1"/>
  <c r="D135" i="1" s="1"/>
  <c r="D126" i="1" l="1"/>
  <c r="D211" i="1"/>
  <c r="D210" i="1"/>
  <c r="E15" i="2" l="1"/>
  <c r="M40" i="2"/>
  <c r="E19" i="2"/>
  <c r="D46" i="9" l="1"/>
  <c r="D55" i="9" s="1"/>
  <c r="D182" i="1"/>
  <c r="D85" i="1"/>
  <c r="D111" i="1"/>
  <c r="G14" i="8"/>
  <c r="C58" i="7"/>
  <c r="D58" i="7"/>
  <c r="N25" i="17"/>
  <c r="N27" i="17" s="1"/>
  <c r="M25" i="17"/>
  <c r="M27" i="17" s="1"/>
  <c r="L25" i="17"/>
  <c r="L27" i="17" s="1"/>
  <c r="K25" i="17"/>
  <c r="K27" i="17" s="1"/>
  <c r="J25" i="17"/>
  <c r="J27" i="17" s="1"/>
  <c r="I25" i="17"/>
  <c r="I27" i="17" s="1"/>
  <c r="H25" i="17"/>
  <c r="H27" i="17" s="1"/>
  <c r="G25" i="17"/>
  <c r="G27" i="17" s="1"/>
  <c r="F25" i="17"/>
  <c r="F27" i="17" s="1"/>
  <c r="E25" i="17"/>
  <c r="D25" i="17"/>
  <c r="D27" i="17" s="1"/>
  <c r="C25" i="17"/>
  <c r="C27" i="17" s="1"/>
  <c r="N22" i="17"/>
  <c r="M22" i="17"/>
  <c r="L22" i="17"/>
  <c r="K22" i="17"/>
  <c r="J22" i="17"/>
  <c r="I22" i="17"/>
  <c r="H22" i="17"/>
  <c r="G22" i="17"/>
  <c r="F22" i="17"/>
  <c r="E22" i="17"/>
  <c r="D22" i="17"/>
  <c r="C22" i="17"/>
  <c r="D53" i="9"/>
  <c r="D40" i="9"/>
  <c r="D37" i="9"/>
  <c r="D35" i="9"/>
  <c r="D33" i="9"/>
  <c r="D32" i="9" s="1"/>
  <c r="F23" i="8"/>
  <c r="E23" i="8"/>
  <c r="D23" i="8"/>
  <c r="C23" i="8"/>
  <c r="B23" i="8"/>
  <c r="G22" i="8"/>
  <c r="G21" i="8"/>
  <c r="G23" i="8" s="1"/>
  <c r="F18" i="8"/>
  <c r="F24" i="8" s="1"/>
  <c r="D193" i="1" s="1"/>
  <c r="D18" i="8"/>
  <c r="D24" i="8" s="1"/>
  <c r="D191" i="1" s="1"/>
  <c r="C18" i="8"/>
  <c r="C24" i="8" s="1"/>
  <c r="D190" i="1" s="1"/>
  <c r="B18" i="8"/>
  <c r="B24" i="8" s="1"/>
  <c r="D189" i="1" s="1"/>
  <c r="G17" i="8"/>
  <c r="G16" i="8"/>
  <c r="G15" i="8"/>
  <c r="E18" i="8"/>
  <c r="E24" i="8" s="1"/>
  <c r="D192" i="1" s="1"/>
  <c r="D16" i="1" s="1"/>
  <c r="D19" i="1" s="1"/>
  <c r="G13" i="8"/>
  <c r="D249" i="6"/>
  <c r="C249" i="6"/>
  <c r="D250" i="6" s="1"/>
  <c r="D212" i="5"/>
  <c r="C212" i="5"/>
  <c r="B22" i="3"/>
  <c r="D155" i="1" s="1"/>
  <c r="G80" i="2"/>
  <c r="G70" i="2"/>
  <c r="D68" i="2"/>
  <c r="H66" i="2"/>
  <c r="G66" i="2"/>
  <c r="D42" i="2"/>
  <c r="B36" i="2" s="1"/>
  <c r="B35" i="2"/>
  <c r="B34" i="2"/>
  <c r="C28" i="2"/>
  <c r="C29" i="2" s="1"/>
  <c r="C23" i="2"/>
  <c r="H19" i="2"/>
  <c r="D212" i="1" s="1"/>
  <c r="H17" i="2"/>
  <c r="E17" i="2"/>
  <c r="G26" i="2" s="1"/>
  <c r="H15" i="2"/>
  <c r="D222" i="1"/>
  <c r="D228" i="1" s="1"/>
  <c r="D229" i="1" s="1"/>
  <c r="D204" i="1"/>
  <c r="D184" i="1"/>
  <c r="D175" i="1"/>
  <c r="D171" i="1"/>
  <c r="E162" i="1"/>
  <c r="D149" i="1"/>
  <c r="D144" i="1"/>
  <c r="D128" i="1"/>
  <c r="D127" i="1" s="1"/>
  <c r="D122" i="1"/>
  <c r="D108" i="1"/>
  <c r="D101" i="1"/>
  <c r="D97" i="1"/>
  <c r="D90" i="1"/>
  <c r="E79" i="1"/>
  <c r="D67" i="1"/>
  <c r="D64" i="1"/>
  <c r="D57" i="1"/>
  <c r="D54" i="1"/>
  <c r="D52" i="1"/>
  <c r="D50" i="1"/>
  <c r="D25" i="1"/>
  <c r="D24" i="1" s="1"/>
  <c r="D15" i="1"/>
  <c r="D183" i="1" l="1"/>
  <c r="D185" i="1" s="1"/>
  <c r="D49" i="1"/>
  <c r="D43" i="1" s="1"/>
  <c r="E27" i="17"/>
  <c r="G74" i="2"/>
  <c r="G73" i="2" s="1"/>
  <c r="B33" i="2"/>
  <c r="D59" i="7"/>
  <c r="D177" i="1"/>
  <c r="D213" i="5"/>
  <c r="D70" i="1"/>
  <c r="D63" i="1" s="1"/>
  <c r="D110" i="1"/>
  <c r="D100" i="1" s="1"/>
  <c r="D84" i="1"/>
  <c r="G18" i="8"/>
  <c r="G24" i="8" s="1"/>
  <c r="D209" i="1"/>
  <c r="D213" i="1" s="1"/>
  <c r="D20" i="1"/>
  <c r="I15" i="2"/>
  <c r="D194" i="1"/>
  <c r="G19" i="8"/>
  <c r="B39" i="2"/>
  <c r="B40" i="2" s="1"/>
  <c r="D176" i="1"/>
  <c r="D178" i="1" l="1"/>
  <c r="D196" i="1" s="1"/>
  <c r="G28" i="2"/>
  <c r="G29" i="2" s="1"/>
  <c r="D23" i="1"/>
  <c r="D151" i="1" s="1"/>
  <c r="D152" i="1" s="1"/>
</calcChain>
</file>

<file path=xl/comments1.xml><?xml version="1.0" encoding="utf-8"?>
<comments xmlns="http://schemas.openxmlformats.org/spreadsheetml/2006/main">
  <authors>
    <author>Grecy kally Bastos</author>
  </authors>
  <commentList>
    <comment ref="L122" authorId="0">
      <text>
        <r>
          <rPr>
            <b/>
            <sz val="9"/>
            <color indexed="81"/>
            <rFont val="Segoe UI"/>
            <family val="2"/>
          </rPr>
          <t>Grecy kally Bastos: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L129" authorId="0">
      <text>
        <r>
          <rPr>
            <b/>
            <sz val="9"/>
            <color indexed="81"/>
            <rFont val="Segoe UI"/>
            <family val="2"/>
          </rPr>
          <t>Grecy kally Bastos: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L131" authorId="0">
      <text>
        <r>
          <rPr>
            <b/>
            <sz val="9"/>
            <color indexed="81"/>
            <rFont val="Segoe UI"/>
            <family val="2"/>
          </rPr>
          <t>Grecy kally Bastos: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<sst xmlns="http://schemas.openxmlformats.org/spreadsheetml/2006/main" count="4521" uniqueCount="1434">
  <si>
    <t>PREFEITURA MUNICIPAL DE JABOATÃO DOS GUARARAPES</t>
  </si>
  <si>
    <t>JANEIRO/2022 - VERSÃO 1.0</t>
  </si>
  <si>
    <t>SECRETARIA MUNICIPAL DE SAÚDE</t>
  </si>
  <si>
    <t>MÊS/ANO COMPETÊNCIA</t>
  </si>
  <si>
    <t>ANO CONTRATO</t>
  </si>
  <si>
    <t>GERÊNCIA FINANCEIRA E CONTÁBIL - FUNDO MUNICIPAL DE SAÚDE</t>
  </si>
  <si>
    <t>DEMONSTRATIVO DE RESULTADO CONTÁBIL - FINANCEIRO MENSAL</t>
  </si>
  <si>
    <t>UNIDADE</t>
  </si>
  <si>
    <t>RESPONSÁVEL PELA UNIDADE</t>
  </si>
  <si>
    <t>ISENTO PIS:</t>
  </si>
  <si>
    <t>SIM</t>
  </si>
  <si>
    <t>UPA EDUARDO CAMPOS - SOTAVE</t>
  </si>
  <si>
    <t>ELAINE MACHADO ALMEIDA</t>
  </si>
  <si>
    <t>DESCRIÇÃO</t>
  </si>
  <si>
    <t>VALOR</t>
  </si>
  <si>
    <t>RECEITAS OPERACIONAIS</t>
  </si>
  <si>
    <t>Repasse Contrato de Gestão (Fixo+Variável)</t>
  </si>
  <si>
    <t xml:space="preserve">  </t>
  </si>
  <si>
    <t xml:space="preserve">Repasse Contrato de Gestão INVESTIMENTO </t>
  </si>
  <si>
    <t>Plano de Investimento Autorizado pela SMS</t>
  </si>
  <si>
    <t>Repasse Programas Especiais</t>
  </si>
  <si>
    <t xml:space="preserve"> ( - ) Desconto </t>
  </si>
  <si>
    <t>TOTAL DE REPASSES</t>
  </si>
  <si>
    <t>Rendimento de Aplicações Financeiras</t>
  </si>
  <si>
    <t>Reembolso de Despesas</t>
  </si>
  <si>
    <t>Outras Receitas</t>
  </si>
  <si>
    <t>TOTAL OUTRAS RECEITAS</t>
  </si>
  <si>
    <t>TOTAL DE REPASSES/RECEITAS</t>
  </si>
  <si>
    <t>DESPESAS OPERACIONAIS</t>
  </si>
  <si>
    <t>1. Pessoal</t>
  </si>
  <si>
    <t xml:space="preserve">  1.1. Ordenados (Não inclui férias, 13º e Rescisão)</t>
  </si>
  <si>
    <t xml:space="preserve">    1.1.1. Assistência Médica</t>
  </si>
  <si>
    <t xml:space="preserve">        1.1.1.1. Médicos</t>
  </si>
  <si>
    <t xml:space="preserve">        1.1.1.2. Outros profissionais de saúde</t>
  </si>
  <si>
    <t xml:space="preserve">    1.1.2. Assistência Odontológica</t>
  </si>
  <si>
    <t xml:space="preserve">    1.1.3. Administrativo</t>
  </si>
  <si>
    <t xml:space="preserve">  1.2. FGTS</t>
  </si>
  <si>
    <t xml:space="preserve">  1.3. PIS</t>
  </si>
  <si>
    <t xml:space="preserve">  1.4. Benefícios</t>
  </si>
  <si>
    <t xml:space="preserve">  1.5. Provisões (Férias + 13º + Rescisões)</t>
  </si>
  <si>
    <t>2. Insumos Assistenciais</t>
  </si>
  <si>
    <t xml:space="preserve">  2.1. Materiais Descartáveis/Materiais de Penso</t>
  </si>
  <si>
    <t xml:space="preserve">  2.2. Medicamentos</t>
  </si>
  <si>
    <t xml:space="preserve">  2.3. Dietas Industrializadas</t>
  </si>
  <si>
    <t xml:space="preserve">  2.4. Gases Medicinais</t>
  </si>
  <si>
    <t xml:space="preserve">  2.5. OPME (Orteses, Próteses e Materiais Especiais)</t>
  </si>
  <si>
    <t xml:space="preserve">  2.6. Material de uso odontológico</t>
  </si>
  <si>
    <t xml:space="preserve">  2.7. Material Laboratorial</t>
  </si>
  <si>
    <t xml:space="preserve">  2.8. Outras Despesas com Insumos Assistenciais</t>
  </si>
  <si>
    <t>3. Materiais/Consumos Diversos</t>
  </si>
  <si>
    <t xml:space="preserve">  3.1. Material de Higienização e Limpeza</t>
  </si>
  <si>
    <t xml:space="preserve">  3.2. Material / Gêneros Alimentícios</t>
  </si>
  <si>
    <t xml:space="preserve">  3.3. Material de Expediente</t>
  </si>
  <si>
    <t xml:space="preserve">  3.4. Combustível</t>
  </si>
  <si>
    <t xml:space="preserve">  3.5. GLP</t>
  </si>
  <si>
    <t xml:space="preserve">  3.6. Material de Manutenção</t>
  </si>
  <si>
    <t xml:space="preserve">      3.6.1. Manutenção de Bem Imóvel </t>
  </si>
  <si>
    <t xml:space="preserve">      3.6.1.1. Manutenção Predial / Mobiliário</t>
  </si>
  <si>
    <t xml:space="preserve">      3.6.2.  Manutenção de Bem Móvel</t>
  </si>
  <si>
    <t xml:space="preserve">             3.6.2.1. Suprimentos de Informática</t>
  </si>
  <si>
    <t xml:space="preserve">             3.6.2.2.  Manutenção de Veículos</t>
  </si>
  <si>
    <t xml:space="preserve">                  3.6.2.2.1. Lubrificantes Veiculares</t>
  </si>
  <si>
    <t xml:space="preserve">                  3.6.2.2.2. Outros Materiais de Manutenção de Veículos</t>
  </si>
  <si>
    <t xml:space="preserve">             3.6.2.3.  Manutenção de Equipamentos</t>
  </si>
  <si>
    <t xml:space="preserve">             3.6.2.3.1. Equipamento Médico - Hospitalar</t>
  </si>
  <si>
    <t xml:space="preserve">             3.6.2.3.2. Outros Equipamentos </t>
  </si>
  <si>
    <t xml:space="preserve">        3.6.2.4. Outros Materiais de Manutenção de Bem Móvel</t>
  </si>
  <si>
    <t xml:space="preserve">  3.7. Tecidos, Fardamentos e EPI</t>
  </si>
  <si>
    <t xml:space="preserve">  3.8. Outras Despesas com Materiais Diversos</t>
  </si>
  <si>
    <t>4. Seguro / Tributos / Despesas Bancárias</t>
  </si>
  <si>
    <t xml:space="preserve">  4.1. Seguro (Imóvel e Veículo)</t>
  </si>
  <si>
    <t xml:space="preserve">  4.1.1. Seguros Imóvel</t>
  </si>
  <si>
    <t xml:space="preserve">  4.1.2. Seguros Veículo</t>
  </si>
  <si>
    <t xml:space="preserve">  4.2. Tributos (Impostos e Taxas)</t>
  </si>
  <si>
    <t xml:space="preserve">    4.2.1. Taxas</t>
  </si>
  <si>
    <t xml:space="preserve">    4.2.2. Impostos</t>
  </si>
  <si>
    <t xml:space="preserve">  4.3. Despesas Bancárias (Taxa de Manutenção / Tarifas)</t>
  </si>
  <si>
    <t xml:space="preserve">    4.3.1. Taxa de Manutenção de Conta</t>
  </si>
  <si>
    <t xml:space="preserve">    4.3.2. Tarifas</t>
  </si>
  <si>
    <t>_____________________________________</t>
  </si>
  <si>
    <t>______/______/_______</t>
  </si>
  <si>
    <t>RECEBIMENTO SMS
(DATA e ASSINATURA)</t>
  </si>
  <si>
    <t xml:space="preserve">DATA </t>
  </si>
  <si>
    <t>ASSINATURA RESPONSÁVEL PELA UNIDADE</t>
  </si>
  <si>
    <t>DESPESAS OPERACIONAIS (continuação)</t>
  </si>
  <si>
    <t>5. Gerais</t>
  </si>
  <si>
    <t xml:space="preserve">  5.1. Telefonia/Internet</t>
  </si>
  <si>
    <t xml:space="preserve">      5.1.1. Telefonia Móvel</t>
  </si>
  <si>
    <t xml:space="preserve">      5.1.2. Telefonia Fixa/Internet</t>
  </si>
  <si>
    <t xml:space="preserve">  5.2. Água</t>
  </si>
  <si>
    <t xml:space="preserve">  5.3. Energia Elétrica</t>
  </si>
  <si>
    <t xml:space="preserve">  5.4. Alugueis/Locações (exceto ambulância)</t>
  </si>
  <si>
    <t xml:space="preserve">      5.4.1. Locação de Imóvel (Pessoa Jurídica)</t>
  </si>
  <si>
    <t xml:space="preserve">      5.4.2. Locação de Máquinas e Equipamentos (Pessoa Jurídica)</t>
  </si>
  <si>
    <t xml:space="preserve">      5.4.3. Locação de Equipamentos Médico-Hospitalares (Pessoa Jurídica)</t>
  </si>
  <si>
    <t xml:space="preserve">      5.4.4. Locação de Veículos Automotores (Exceto Ambulância) (Pessoa Jurídica) </t>
  </si>
  <si>
    <t xml:space="preserve">  5.5. Serviços Gráficos, de Encadernação e de Emolduração</t>
  </si>
  <si>
    <t xml:space="preserve">  5.6. Serviços Cartório e Correios</t>
  </si>
  <si>
    <t xml:space="preserve">  5.7. Outras Despesas Gerais </t>
  </si>
  <si>
    <t xml:space="preserve">      5.7.1. Outras Despesas Gerais (Pessoa Física)</t>
  </si>
  <si>
    <t xml:space="preserve">      5.7.2. Outras Despesas Gerais (Pessoa Juridica)</t>
  </si>
  <si>
    <t>6. Serviços Terceirizados / Contratos de Prestação de Serviços</t>
  </si>
  <si>
    <t xml:space="preserve">  6.1. Assistência Médica</t>
  </si>
  <si>
    <t xml:space="preserve">        6.1.1. Médicos</t>
  </si>
  <si>
    <t xml:space="preserve">        6.1.2. Outros profissionais de saúde</t>
  </si>
  <si>
    <t xml:space="preserve">        6.1.3. Laboratório</t>
  </si>
  <si>
    <t xml:space="preserve">        6.1.4. Alimentação/Dietas</t>
  </si>
  <si>
    <t xml:space="preserve">        6.1.5. Locação de Ambulâncias</t>
  </si>
  <si>
    <t xml:space="preserve">        6.1.6. Outras Pessoas Jurídicas</t>
  </si>
  <si>
    <t xml:space="preserve">  6.2. Assistência Odontológica</t>
  </si>
  <si>
    <t xml:space="preserve">    6.2.1. Pessoa Jurídica</t>
  </si>
  <si>
    <t xml:space="preserve">  6.3. Administrativos </t>
  </si>
  <si>
    <t xml:space="preserve">    6.3.1. Pessoa Jurídica</t>
  </si>
  <si>
    <t xml:space="preserve">        6.3.1.1. Coleta de Lixo Hospitalar</t>
  </si>
  <si>
    <t xml:space="preserve">        6.3.1.2. Manutenção/Aluguel/Uso de Sistemas ou Softwares</t>
  </si>
  <si>
    <t xml:space="preserve">        6.3.1.3. Vigilância</t>
  </si>
  <si>
    <t xml:space="preserve">        6.3.1.4. Consultorias </t>
  </si>
  <si>
    <t xml:space="preserve">        6.3.1.5. Treinamentos</t>
  </si>
  <si>
    <t xml:space="preserve">        6.3.1.6. Serviços Contábeis</t>
  </si>
  <si>
    <t xml:space="preserve">        6.3.1.7. Serviços Advocatícios</t>
  </si>
  <si>
    <t xml:space="preserve">        6.3.1.8. Dedetização</t>
  </si>
  <si>
    <t xml:space="preserve">        6.3.1.9. Limpeza</t>
  </si>
  <si>
    <t xml:space="preserve">        6.3.1.10. Outras Pessoas Jurídicas</t>
  </si>
  <si>
    <t xml:space="preserve">        6.3.2. Serviços Domésticos</t>
  </si>
  <si>
    <t xml:space="preserve">             6.3.2.1. Lavanderia</t>
  </si>
  <si>
    <t xml:space="preserve">             6.3.2.2.  Serviços de Cozinha e Copeira</t>
  </si>
  <si>
    <t xml:space="preserve">             6.3.2.3. Outros Serviços Domésticos</t>
  </si>
  <si>
    <t>7. Manutenção</t>
  </si>
  <si>
    <t>7.1 Manutenção (Pessoa Física)</t>
  </si>
  <si>
    <t xml:space="preserve">  7.1.1. Reparo e Manutenção de Equipamentos</t>
  </si>
  <si>
    <t xml:space="preserve">      7.1.1.1. Equipamentos Médico - Hospitalar</t>
  </si>
  <si>
    <t xml:space="preserve">      7.1.1.2. Equipamentos de Informática</t>
  </si>
  <si>
    <t xml:space="preserve">      7.1.1.3. Outros Reparos e Manutenção de Equipamentos</t>
  </si>
  <si>
    <t xml:space="preserve">  7.1.2. Reparo e Manutenção de Bens Móveis de Outras Naturezas</t>
  </si>
  <si>
    <t xml:space="preserve">  7.1.3. Reparo e Manutenção de Veículos</t>
  </si>
  <si>
    <t xml:space="preserve">  7.1.4. Reparo e Manutenção de Bens Imóveis</t>
  </si>
  <si>
    <t>7.2 Manutenção (Pessoa Jurídica)</t>
  </si>
  <si>
    <t xml:space="preserve">  7.2.1. Reparo e Manutenção de Máquinas e Equipamentos</t>
  </si>
  <si>
    <t xml:space="preserve">      7.2.1.1. Equipamentos Médico - Hospitalar</t>
  </si>
  <si>
    <t xml:space="preserve">      7.2.1.2. Equipamentos de Informática</t>
  </si>
  <si>
    <t xml:space="preserve">      7.2.1.3. Engenharia Clínica</t>
  </si>
  <si>
    <t xml:space="preserve">      7.2.1.4. Outros Reparos e Manutenção de Máquinas e Equipamentos</t>
  </si>
  <si>
    <t xml:space="preserve">  7.2.2. Reparo e Manutenção de Bens Imóveis</t>
  </si>
  <si>
    <t xml:space="preserve">  7.2.3. Reparo e Manutenção de Veículos</t>
  </si>
  <si>
    <t xml:space="preserve">  7.2.4. Reparo e Manutenção de Bens Móveis de Outras Naturezas</t>
  </si>
  <si>
    <t xml:space="preserve">8. Investimentos </t>
  </si>
  <si>
    <t xml:space="preserve">    8.1. Equipamentos</t>
  </si>
  <si>
    <t xml:space="preserve">    8.2. Móveis e Utensílios</t>
  </si>
  <si>
    <t xml:space="preserve">    8.3. Obras e Construções</t>
  </si>
  <si>
    <t xml:space="preserve">    8.4. Outras despesas Investimentos</t>
  </si>
  <si>
    <t xml:space="preserve"> 9. Despesas com Plano de Investimento Autorizado pela SMS</t>
  </si>
  <si>
    <t>10. Despesa(s) de Competência(s) Anterior(es)</t>
  </si>
  <si>
    <t>TOTAL DE DESPESAS OPERACIONAIS</t>
  </si>
  <si>
    <t>RESULTADO (DÉFICIT/SUPERÁVIT)</t>
  </si>
  <si>
    <t>DEVOLUÇÃO DE SUPERÁVIT</t>
  </si>
  <si>
    <t>RESSARCIMENTO DE DÉFICIT</t>
  </si>
  <si>
    <t>TURNOVER DO MÊS (%)</t>
  </si>
  <si>
    <t>DISPONIBILIDADE DE RECURSOS</t>
  </si>
  <si>
    <t>CAIXA</t>
  </si>
  <si>
    <t>SALDO INICIAL (1)</t>
  </si>
  <si>
    <t>DÉBITOS (2)</t>
  </si>
  <si>
    <t>CRÉDITOS (3)</t>
  </si>
  <si>
    <t>SALDO FINAL (4 = 1-2+3)</t>
  </si>
  <si>
    <t>CONTA CORRENTE</t>
  </si>
  <si>
    <t>SALDO DE ESTOQUE</t>
  </si>
  <si>
    <t>INSUMOS ASSISTENCIAIS (1)</t>
  </si>
  <si>
    <t>MATERIAIS/ CONSUMOS DIVERSOS (2)</t>
  </si>
  <si>
    <t>INVESTIMENTOS (3)</t>
  </si>
  <si>
    <t>SALDO FINAL (4 =1+2+3)</t>
  </si>
  <si>
    <t>APLICAÇÕES FINANCEIRAS</t>
  </si>
  <si>
    <t>RESGATES (2)</t>
  </si>
  <si>
    <t>APLICAÇÕES (3)</t>
  </si>
  <si>
    <t>RENDIMENTO APLICAÇÕES (4)</t>
  </si>
  <si>
    <t>TRIBUTOS (5)</t>
  </si>
  <si>
    <t>SALDO FINAL (6 = 1-2+3+4-5)</t>
  </si>
  <si>
    <t>SALDO DE RECURSOS DISPONÍVEIS</t>
  </si>
  <si>
    <t>FORNECEDORES</t>
  </si>
  <si>
    <t>Contas Vencidas no mês da prestação de contas</t>
  </si>
  <si>
    <t>Contas Vencidas em meses anteriores à prestação de contas.</t>
  </si>
  <si>
    <t>Contas a Vencer no mês subsequente ao mês da prestação de contas.</t>
  </si>
  <si>
    <t>Contas a Vencer nos meses posteriores ao mês subsequente à prestação de contas.</t>
  </si>
  <si>
    <t>TOTAL</t>
  </si>
  <si>
    <t>SALDO DE PROVISÕES</t>
  </si>
  <si>
    <t>PROVISÃO DO MÊS (2)</t>
  </si>
  <si>
    <t>FÉRIAS (3)</t>
  </si>
  <si>
    <t>13º SALÁRIO (4)</t>
  </si>
  <si>
    <t>RESCISÕES (5)</t>
  </si>
  <si>
    <t>SALDO FINAL (6 = 1+2-3-4-5)</t>
  </si>
  <si>
    <t xml:space="preserve"> DESPESA COM PLANO DE INVESTIMENTO AUTORIZADO PELA SMS</t>
  </si>
  <si>
    <t>EQUIPAMENTOS</t>
  </si>
  <si>
    <t>MÓVEIS E UTENSÍLIOS</t>
  </si>
  <si>
    <t>OBRAS E CONSTRUÇÕES</t>
  </si>
  <si>
    <t>VEÍCULOS</t>
  </si>
  <si>
    <t>OUTRAS DESPESAS COM INVESTIMENTOS</t>
  </si>
  <si>
    <t xml:space="preserve"> RESULTADO DA DESPESA COM PLANO DE INVESTIMENTO AUTORIZADO PELA SMS</t>
  </si>
  <si>
    <t>RECURSO MENSAL AUTORIZADO (2)</t>
  </si>
  <si>
    <t>DESPESAS INVESTIMENTOS AUTORIZADO (3)</t>
  </si>
  <si>
    <t>SALDO FINAL (4 = 1+2-3)</t>
  </si>
  <si>
    <t>FGTS 8%</t>
  </si>
  <si>
    <t>PIS 1%</t>
  </si>
  <si>
    <t>FÉRIAS (Resumo da Folha de Férias anexada)</t>
  </si>
  <si>
    <t>FOLHA 13º SALÁRIO (Resumo da folha anexada)</t>
  </si>
  <si>
    <t>GRRF</t>
  </si>
  <si>
    <t>RESCISÃO</t>
  </si>
  <si>
    <t>PIS/GUIA PAGA</t>
  </si>
  <si>
    <t>GUIA PAGA</t>
  </si>
  <si>
    <t>FGTS/GUIA PAGA</t>
  </si>
  <si>
    <t>SOMA DAS GUIAS PAGAS ( ATIVOS E JOVENS)</t>
  </si>
  <si>
    <t>PIS/FOLHA ATIVO</t>
  </si>
  <si>
    <t>1% SOB FOLHA DE ATIVOS</t>
  </si>
  <si>
    <t>FGTS/FOLHA ATIVO</t>
  </si>
  <si>
    <t>8% SOB FOLHA DE ATIVOS</t>
  </si>
  <si>
    <t>PIS/FOLHA JOVEM APRENDIZ</t>
  </si>
  <si>
    <t>1% SOB FOLHA DE JOVENS APRENDIZ</t>
  </si>
  <si>
    <t>FGTS/JOVEM APRENDIZ</t>
  </si>
  <si>
    <t>8% SOB FOLHA DE JOVENS APRENDIZ</t>
  </si>
  <si>
    <t>PIS/ FÉRIAS</t>
  </si>
  <si>
    <t>1% SOB FOLHA DE FÉRIAS</t>
  </si>
  <si>
    <t>FGTS/FÉRIAS</t>
  </si>
  <si>
    <t>8% SOB FOLHA DE FÉRIAS</t>
  </si>
  <si>
    <t>PIS/ 13º</t>
  </si>
  <si>
    <t>1% SOB. FOLHA 13º SALÁRIO</t>
  </si>
  <si>
    <t>FGTS/13º</t>
  </si>
  <si>
    <t>8% SOB FOLHA 13º SALÁRIO</t>
  </si>
  <si>
    <t>PIS/RESCISÃO</t>
  </si>
  <si>
    <t>1% CONFORME ITEM TRIB. DA FOLHA DEMITIDOS</t>
  </si>
  <si>
    <t>FGTS/RESCISÃO</t>
  </si>
  <si>
    <t>8% CONFORME ITEM TRIB. FOLHA DE DEMITIDOS</t>
  </si>
  <si>
    <t>DIFERENÇA</t>
  </si>
  <si>
    <t>BASES DA FOLHA</t>
  </si>
  <si>
    <t>TOTAL DE ORDENADOS (Somatório dos Médicos, Outros Profissionais, Assistência Odontológica e Administrativo)</t>
  </si>
  <si>
    <t>FOLHA DE FÉRIAS</t>
  </si>
  <si>
    <t>TOTAL DE VENCIMENTO DA FOLHA 13º SALÁRIO</t>
  </si>
  <si>
    <t>Deduções (Somatório dos eventos: )</t>
  </si>
  <si>
    <t>FOLHA DE ATIVOS (Conforme resumo de folha)</t>
  </si>
  <si>
    <t>FOLHA DO JOVEM APRENDIZ (Não está incluído na folha de Ativos e nem Geral. É uma folha separada)</t>
  </si>
  <si>
    <t>TOTAL DE VENCIMENTOS/FOLHA DE RESCISÃO</t>
  </si>
  <si>
    <t>TOTAL DE VENCIMENTOS (Somatório do total de Ativos, Jovem Aprendiz e Folha de Rescisão)</t>
  </si>
  <si>
    <t xml:space="preserve">COD. DO EVENTO </t>
  </si>
  <si>
    <t>DEDUÇÃO DOS ORDENADOS 
FOLHA ATIVO</t>
  </si>
  <si>
    <t>INFORMAÇÕES GRRF PARA FGTS RESCISÃO</t>
  </si>
  <si>
    <t xml:space="preserve">AUXILIO CRECHE </t>
  </si>
  <si>
    <t>Nome</t>
  </si>
  <si>
    <t>Valor da GRRF</t>
  </si>
  <si>
    <t>FGTS</t>
  </si>
  <si>
    <t xml:space="preserve">SALARIO FAMILIA </t>
  </si>
  <si>
    <t xml:space="preserve">DESCONTO DE PLANTAO </t>
  </si>
  <si>
    <t>DESCONTO HORAS AFASTADAS</t>
  </si>
  <si>
    <t>DEDUÇÃO DOS ORDENADOS 
FOLHA DEMITIDOS</t>
  </si>
  <si>
    <t>INFORMAÇÕES ENCARGOS PARA PLANILHA FINANCEIRA</t>
  </si>
  <si>
    <t>1.2 FGTS</t>
  </si>
  <si>
    <t>FGTS DOS ATIVOS + FGTS DOS JOVENS</t>
  </si>
  <si>
    <t>1.3 PIS</t>
  </si>
  <si>
    <t>PIS DOS ATIVOS + PIS DOS JOVENS</t>
  </si>
  <si>
    <t>INFORMAÇÕES BENEFÍCIOS PARA PLANILHA FINANCEIRA</t>
  </si>
  <si>
    <t xml:space="preserve">1.4 BENEFÍCIOS </t>
  </si>
  <si>
    <t>Benefícios Pagos</t>
  </si>
  <si>
    <t>Vale Transporte</t>
  </si>
  <si>
    <t>Seguro de Vida</t>
  </si>
  <si>
    <t>Auxilios</t>
  </si>
  <si>
    <t>Plano de Saúde</t>
  </si>
  <si>
    <t>Alimentação (NF Refeição)</t>
  </si>
  <si>
    <t>Desconto Folha Geral Benefícios</t>
  </si>
  <si>
    <t xml:space="preserve">Vale Transporte </t>
  </si>
  <si>
    <t>Seguro de Vida Médicos</t>
  </si>
  <si>
    <t xml:space="preserve"> </t>
  </si>
  <si>
    <t>Refeição</t>
  </si>
  <si>
    <t>CÁLCULO DO TURNOVER</t>
  </si>
  <si>
    <t>RESPONSÁVEL</t>
  </si>
  <si>
    <t>MÊS/ANO</t>
  </si>
  <si>
    <t>DESCRIÇÃO DO CAMPO</t>
  </si>
  <si>
    <t>PREENCHIMENTO</t>
  </si>
  <si>
    <t>TURNOVER =</t>
  </si>
  <si>
    <t>(</t>
  </si>
  <si>
    <t>+</t>
  </si>
  <si>
    <t>)</t>
  </si>
  <si>
    <t>÷</t>
  </si>
  <si>
    <t>CLT Mês anterior</t>
  </si>
  <si>
    <t>x</t>
  </si>
  <si>
    <t>Resultado =</t>
  </si>
  <si>
    <t>PLANILHA DE FUNDO FIXO</t>
  </si>
  <si>
    <t>UPA SOTAVE</t>
  </si>
  <si>
    <t>SALDO ANTERIOR &gt;&gt;&gt;</t>
  </si>
  <si>
    <t>DATA</t>
  </si>
  <si>
    <t>ITEM DA PCF</t>
  </si>
  <si>
    <t>Nº DA NF</t>
  </si>
  <si>
    <t>DATA ENTRADA EMISSÃO</t>
  </si>
  <si>
    <t>FORNECEDOR</t>
  </si>
  <si>
    <t>DESCRIÇÃO DETALHADA</t>
  </si>
  <si>
    <t>ENTRADA</t>
  </si>
  <si>
    <t>SAÍDA</t>
  </si>
  <si>
    <t>SALDO ATUAL</t>
  </si>
  <si>
    <t>X</t>
  </si>
  <si>
    <t>VALOR RECEBIDO PARA CONSTITUIÇÃO, ALTERAÇÃO OU REPOSIÇÃO</t>
  </si>
  <si>
    <t>5.7.2</t>
  </si>
  <si>
    <t>UBER</t>
  </si>
  <si>
    <t>3.3</t>
  </si>
  <si>
    <t>3.2</t>
  </si>
  <si>
    <t>TOTAL DAS ENTRADAS E SAÍDAS</t>
  </si>
  <si>
    <t>SALDO ANTERIOR</t>
  </si>
  <si>
    <t xml:space="preserve">SOMA PARA CONFERÊNCIA </t>
  </si>
  <si>
    <t>Responsável:</t>
  </si>
  <si>
    <t xml:space="preserve">Solicitamos recomposição do valor do fundo fixo aprovado na prestação de contas </t>
  </si>
  <si>
    <t xml:space="preserve">Valor Aprovado para recomposição: </t>
  </si>
  <si>
    <t xml:space="preserve">Nome: </t>
  </si>
  <si>
    <t>Cargo: Coordenadora Geral</t>
  </si>
  <si>
    <t>Cargo: Coordenadora Administrativa Financeira</t>
  </si>
  <si>
    <t>Aprovação Prestação de Contas:</t>
  </si>
  <si>
    <t>Dados para pagamento:</t>
  </si>
  <si>
    <t>PIX:</t>
  </si>
  <si>
    <t>Cargo</t>
  </si>
  <si>
    <t>CONTA CORRENTE 
BANCO BRADESCO
AG: 02864 C/C 003750-8</t>
  </si>
  <si>
    <t>SALDO INICIAL</t>
  </si>
  <si>
    <t xml:space="preserve">DÉBITOS </t>
  </si>
  <si>
    <t xml:space="preserve">CRÉDITOS </t>
  </si>
  <si>
    <t>SALDO</t>
  </si>
  <si>
    <t>________________________________________________________</t>
  </si>
  <si>
    <t>ASSINATURA DO RESPONSÁVEL PELA UNIDADE</t>
  </si>
  <si>
    <t>NOME DA UNIDADE DE SAÚDE
PLANILHA DÉBITO E CRÉDITO
 MÊS XXXXXX/XXXX</t>
  </si>
  <si>
    <t xml:space="preserve">CONTA CORRENTE 
BANCO XXXXXXXXX
AG: XXXX C/C XXXXXX   </t>
  </si>
  <si>
    <t>CONTA CORRENTE 
BANCO BRADESCO
AG: 02864 C/C 0003744-3</t>
  </si>
  <si>
    <t>Acompanhamento de Saldos Bancários</t>
  </si>
  <si>
    <t>SALDO DISPONÍVEL EM APLICAÇÕES TOTAIS</t>
  </si>
  <si>
    <t>APLICAÇÃO FINANCEIRA</t>
  </si>
  <si>
    <t>Saldo Inicial</t>
  </si>
  <si>
    <t>Resgate</t>
  </si>
  <si>
    <t>Aplicação</t>
  </si>
  <si>
    <t>Rendimento</t>
  </si>
  <si>
    <t>Tributos</t>
  </si>
  <si>
    <t>Saldo Final</t>
  </si>
  <si>
    <t>BANCO: BRADESCO                   
AG: 2864
CONTA: 3744-3  
TIPO DE APLICAÇÃO: FIC FI RF Referenciado DI Max</t>
  </si>
  <si>
    <t>BANCO: BRADESCO                   
AG: 2864
CONTA: 3750-8
TIPO DE APLICAÇÃO: FIC FI RF Referenciado DI Max</t>
  </si>
  <si>
    <t>BANCO:                        
AG: 
CONTA:    
TIPO DE APLICAÇÃO:</t>
  </si>
  <si>
    <t>TOTAL DA APLICAÇÃO FINANCEIRA</t>
  </si>
  <si>
    <t>APLICAÇÃO FINANCEIRA DE PROVISÃO</t>
  </si>
  <si>
    <t>TOTAL DA APLICAÇÃO FINANCEIRA DE PROVISÃO</t>
  </si>
  <si>
    <t>_________________________________________________________</t>
  </si>
  <si>
    <t>Assinatura do responsável pela unidade</t>
  </si>
  <si>
    <t>SALDO FINAL DO ESTOQUE</t>
  </si>
  <si>
    <t>UPA EDUARDO CAMPOS -SOTAVE</t>
  </si>
  <si>
    <t>INSUMOS ASSISTENCIAIS</t>
  </si>
  <si>
    <t>ESTOQUE ITEM 2.</t>
  </si>
  <si>
    <t>2.1</t>
  </si>
  <si>
    <t>Materiais Descartáveis/Materiais de Penso</t>
  </si>
  <si>
    <t>2.2</t>
  </si>
  <si>
    <t>Medicamentos</t>
  </si>
  <si>
    <t>2.3</t>
  </si>
  <si>
    <t>Dietas Industrializadas</t>
  </si>
  <si>
    <t>2.4</t>
  </si>
  <si>
    <t>Gases Medicinais</t>
  </si>
  <si>
    <t>2.5</t>
  </si>
  <si>
    <t>OPME (Orteses, Próteses e Materiais Especiais)</t>
  </si>
  <si>
    <t>2.6</t>
  </si>
  <si>
    <t>Material de uso odontológico</t>
  </si>
  <si>
    <t>2.7</t>
  </si>
  <si>
    <t>Material laboratorial</t>
  </si>
  <si>
    <t>2.8</t>
  </si>
  <si>
    <t>Outras Despesas com Insumos Assistenciais</t>
  </si>
  <si>
    <t>TOTAL 2.</t>
  </si>
  <si>
    <t>MATERIAL / CONSUMOS DIVERSOS</t>
  </si>
  <si>
    <t>ESTOQUE ITEM 3.</t>
  </si>
  <si>
    <t>3.1</t>
  </si>
  <si>
    <t xml:space="preserve">  3.2. Material/Gêneros Alimentícios</t>
  </si>
  <si>
    <t>3.4</t>
  </si>
  <si>
    <t>3.5</t>
  </si>
  <si>
    <t>3.6.</t>
  </si>
  <si>
    <t>3.6.1</t>
  </si>
  <si>
    <r>
      <rPr>
        <i/>
        <sz val="12"/>
        <color theme="1"/>
        <rFont val="Calibri"/>
      </rPr>
      <t xml:space="preserve">      3.6.1.</t>
    </r>
    <r>
      <rPr>
        <i/>
        <sz val="14"/>
        <color theme="1"/>
        <rFont val="Calibri"/>
      </rPr>
      <t xml:space="preserve"> Manutenção de Bem</t>
    </r>
    <r>
      <rPr>
        <i/>
        <sz val="12"/>
        <color theme="1"/>
        <rFont val="Calibri"/>
      </rPr>
      <t xml:space="preserve"> Imóvel </t>
    </r>
  </si>
  <si>
    <t>3.6.1.1</t>
  </si>
  <si>
    <r>
      <rPr>
        <sz val="12"/>
        <color theme="1"/>
        <rFont val="Calibri"/>
      </rPr>
      <t xml:space="preserve">      3.6.1.1.</t>
    </r>
    <r>
      <rPr>
        <sz val="14"/>
        <color theme="1"/>
        <rFont val="Calibri"/>
      </rPr>
      <t xml:space="preserve"> Manutenção Predial / Mobiliário</t>
    </r>
  </si>
  <si>
    <t>3.6.2</t>
  </si>
  <si>
    <t>3.6.2.1</t>
  </si>
  <si>
    <t>3.6.2.2</t>
  </si>
  <si>
    <t>3.6.2.2.1</t>
  </si>
  <si>
    <t>3.6.2.2.2</t>
  </si>
  <si>
    <t>3.6.2.3</t>
  </si>
  <si>
    <t>3.6.2.3.1</t>
  </si>
  <si>
    <t>3.6.2.3.2</t>
  </si>
  <si>
    <t>3.6.2.4</t>
  </si>
  <si>
    <t xml:space="preserve">             3.6.2.4. Outros Materiais de Manutenção de Bem Móvel</t>
  </si>
  <si>
    <t>3.7</t>
  </si>
  <si>
    <t>3.8</t>
  </si>
  <si>
    <t>TOTAL 3.</t>
  </si>
  <si>
    <t>INVESTIMENTO AUTORIZADO PELA SMS</t>
  </si>
  <si>
    <t>ESTOQUE ITEM 8.</t>
  </si>
  <si>
    <t>TOTAL 8.</t>
  </si>
  <si>
    <t>TOTAL GERAL (1.2 + 2 + 3 + 8)</t>
  </si>
  <si>
    <t>_______________________________________________________________</t>
  </si>
  <si>
    <t xml:space="preserve">Assinatura do responsável </t>
  </si>
  <si>
    <t>CNPJ da Unidade de Saúde</t>
  </si>
  <si>
    <t>Nome da Unidade 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</si>
  <si>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</si>
  <si>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</si>
  <si>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</si>
  <si>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</si>
  <si>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</si>
  <si>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</si>
  <si>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</si>
  <si>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Bruto</t>
  </si>
  <si>
    <t>Férias</t>
  </si>
  <si>
    <t>13º Salário</t>
  </si>
  <si>
    <t>Adicionais</t>
  </si>
  <si>
    <t>Gratificações</t>
  </si>
  <si>
    <t>Descontos</t>
  </si>
  <si>
    <t>Salário Líquido</t>
  </si>
  <si>
    <t>14284483000450</t>
  </si>
  <si>
    <t>Unidade de Pronto Atendimento Eduardo Campos UPA Sotave</t>
  </si>
  <si>
    <t>ABEL JOSE DOS SANTOS</t>
  </si>
  <si>
    <t>322205</t>
  </si>
  <si>
    <t>1</t>
  </si>
  <si>
    <t xml:space="preserve">ADRIANO VALENCIO XAVIER DOS SANTOS </t>
  </si>
  <si>
    <t>517415</t>
  </si>
  <si>
    <t>ADRYA KETILLY NASCIMENTO N GALVAO DE LIMA</t>
  </si>
  <si>
    <t>2</t>
  </si>
  <si>
    <t>ALBA ELENA SOUSA PEREIRA</t>
  </si>
  <si>
    <t>225125</t>
  </si>
  <si>
    <t>ALESSANDRA OLIVEIRA SANTIAGO</t>
  </si>
  <si>
    <t>223505</t>
  </si>
  <si>
    <t>ALEXSANDRA BARBOSA SOUTO</t>
  </si>
  <si>
    <t xml:space="preserve">ALEXSANDRO SANTOS DA ROCHA </t>
  </si>
  <si>
    <t>324115</t>
  </si>
  <si>
    <t>ALINE MARIA DA SILVA DE ARAUJO</t>
  </si>
  <si>
    <t>3</t>
  </si>
  <si>
    <t>252405</t>
  </si>
  <si>
    <t>ALLISSON JOSE GONCALVES DE MOURA</t>
  </si>
  <si>
    <t xml:space="preserve">ALMIR VALENCIO DOS SANTOS </t>
  </si>
  <si>
    <t>515110</t>
  </si>
  <si>
    <t>AMANDA MONTEIRO CANUTO</t>
  </si>
  <si>
    <t>ANA PAULA DA SILVA MATIAS</t>
  </si>
  <si>
    <t>514320</t>
  </si>
  <si>
    <t>ANA PAULA GOMES DE SOUZA</t>
  </si>
  <si>
    <t>ANA PAULA PEREIRA DE MENDONÇA</t>
  </si>
  <si>
    <t xml:space="preserve">ANDERSON FREITAS </t>
  </si>
  <si>
    <t>ANDREA CRISTINA SOUSA PEREIRA</t>
  </si>
  <si>
    <t xml:space="preserve">ANDRESSON MAXIMO DA SILVA </t>
  </si>
  <si>
    <t>515205</t>
  </si>
  <si>
    <t xml:space="preserve">ANDREZA MARIA DA SILVA ARRUDA </t>
  </si>
  <si>
    <t>ANNA KARINA  BARROS MELCOP</t>
  </si>
  <si>
    <t xml:space="preserve">ANTONIO CARLOS DA SILVA </t>
  </si>
  <si>
    <t>ANTONIO MADSON DA SILVA BEZERRA</t>
  </si>
  <si>
    <t>ANTONIO MARCELO CORDEIRO DE CARVALHO</t>
  </si>
  <si>
    <t>225124</t>
  </si>
  <si>
    <t xml:space="preserve">AURELICE MARIA BALBINO </t>
  </si>
  <si>
    <t>BETANIA MARIA GOMES</t>
  </si>
  <si>
    <t>BRUNA BENVINDA SILVA SOUZA</t>
  </si>
  <si>
    <t>411010</t>
  </si>
  <si>
    <t>BRUNO HENRIQUE SOARES DE SOUZA</t>
  </si>
  <si>
    <t>CAMILA MARQUES PEREIRA</t>
  </si>
  <si>
    <t>351605</t>
  </si>
  <si>
    <t>CAMILA RODRIGUES  PINTO</t>
  </si>
  <si>
    <t>223405</t>
  </si>
  <si>
    <t>CARLOS ALBERTO FERREIRA DOS SANTOS</t>
  </si>
  <si>
    <t xml:space="preserve">CARLOS JOSE MOURA DA SILVA </t>
  </si>
  <si>
    <t>782320</t>
  </si>
  <si>
    <t>CAROLINA CASTANHA CAVALCANTI</t>
  </si>
  <si>
    <t xml:space="preserve">CASSIA ALVES DOS SANTOS </t>
  </si>
  <si>
    <t>CHISTIANE MARIA BEZERRA SOARES</t>
  </si>
  <si>
    <t xml:space="preserve">CLAUDETE CRUZ DUARTE DE ALENCAR </t>
  </si>
  <si>
    <t xml:space="preserve">CLAUDIA REJANE DE OLIVEIRA SILVA LIMA </t>
  </si>
  <si>
    <t xml:space="preserve">CLELIO TOMAZ DA SILVA </t>
  </si>
  <si>
    <t>317210</t>
  </si>
  <si>
    <t>DANIELLE LUIZA FIGUEROA DE ALBUQUERQUE AYMAR</t>
  </si>
  <si>
    <t>DANIELLY TOMAZ DE MENDONCA</t>
  </si>
  <si>
    <t xml:space="preserve">DANILO RIBEIRO DE BARROS </t>
  </si>
  <si>
    <t>422105</t>
  </si>
  <si>
    <t>DEBORA IALLE PESSOA DE SOUSA</t>
  </si>
  <si>
    <t>DEGNAL  JUNIOR  DE OLIVEIRA  MARTINS</t>
  </si>
  <si>
    <t>DOUGLAS HENRIQUE MACENA DA CUNHA</t>
  </si>
  <si>
    <t>DUNA CAMILA DE MELO ARAUJO</t>
  </si>
  <si>
    <t xml:space="preserve">EDILENE EDILZA DA ROCHA </t>
  </si>
  <si>
    <t>513425</t>
  </si>
  <si>
    <t xml:space="preserve">EDILEUZA AZEVEDO DE LIMA SILVA </t>
  </si>
  <si>
    <t xml:space="preserve">EDINALDO LUIZ MESQUITA JUNIOR </t>
  </si>
  <si>
    <t>121010</t>
  </si>
  <si>
    <t>ELENILDO DA SILVA BEZERRA</t>
  </si>
  <si>
    <t>410105</t>
  </si>
  <si>
    <t xml:space="preserve">ELISANGELA CRISTINA SILVA DE LIMA </t>
  </si>
  <si>
    <t xml:space="preserve">ELVIS DOS SANTOS SILVA </t>
  </si>
  <si>
    <t>515215</t>
  </si>
  <si>
    <t>ERIC DA MOTA RAMOS</t>
  </si>
  <si>
    <t>EVELLIN PRISCILLA OLIVEIRA LINS DA SILVA</t>
  </si>
  <si>
    <t xml:space="preserve">EZEQUIEL CORREIA DE ARAUJO JUNIOR </t>
  </si>
  <si>
    <t>FABIANA MARIA DA SILVA</t>
  </si>
  <si>
    <t xml:space="preserve">FABIANO SILVESTRE DE LIMA </t>
  </si>
  <si>
    <t>FAUSTO JOSE SANTOS COSDEM JUNIOR</t>
  </si>
  <si>
    <t xml:space="preserve">FELIPE BRUNO MONTEIRO ARAUJO </t>
  </si>
  <si>
    <t>251605</t>
  </si>
  <si>
    <t>FRANCILMAR LINS PAES</t>
  </si>
  <si>
    <t>FRANCISCO DE ASSIS CAVALCANTE SALES</t>
  </si>
  <si>
    <t>FRANCISCO DE ASSIS OLIVEIRA DOS SANTOS</t>
  </si>
  <si>
    <t>FRANCISCO VALBERES DA SILVA</t>
  </si>
  <si>
    <t>GABRIEL BERNADO DOS SANTOS SILVA</t>
  </si>
  <si>
    <t>GABRIELA FARIAS TEIXEIRA DOS SANTOS</t>
  </si>
  <si>
    <t>GEANDRA  SARAH DE AZEVEDO DANTAS</t>
  </si>
  <si>
    <t>GESSICA KAROLINA BARBOSA DOS  SANTOS</t>
  </si>
  <si>
    <t>223232</t>
  </si>
  <si>
    <t>GESICA TANACHA MATIAS DE SOUZA</t>
  </si>
  <si>
    <t xml:space="preserve">GILVAN JOSE SILVA BORGES </t>
  </si>
  <si>
    <t>GLAUBER MELO DE ALMEIDA</t>
  </si>
  <si>
    <t xml:space="preserve">GLEBSON JONATA DA SILVA </t>
  </si>
  <si>
    <t xml:space="preserve">HEIZY VIEIRA LIMA </t>
  </si>
  <si>
    <t>HOGLA MARIA DA SILVA LUIZ</t>
  </si>
  <si>
    <t xml:space="preserve">IRIS MARIA DA SILVA </t>
  </si>
  <si>
    <t>IVANILZA MARIA ANDRADE A DOS SANTOS</t>
  </si>
  <si>
    <t>IVONETE DE PAULA DAS NEVES</t>
  </si>
  <si>
    <t>JACICLEIDE PUNÇA DA SILVA ALBUQUERQUE</t>
  </si>
  <si>
    <t>JACYARA MARIA ROMAO DO NASCIMENTO</t>
  </si>
  <si>
    <t xml:space="preserve">JAILSON VIEIRA DA SILVA </t>
  </si>
  <si>
    <t>JAQUELINE FERREIRA SILVA</t>
  </si>
  <si>
    <t>JAQUELINE MARIA DA SILVA</t>
  </si>
  <si>
    <t xml:space="preserve">JAQUELINE SANTOS FARIAS DA SILVA </t>
  </si>
  <si>
    <t>JAQUELINE SILVA DE CARVALHO</t>
  </si>
  <si>
    <t>JONAS HENRIQUE RAULINO DE SOUSA</t>
  </si>
  <si>
    <t>JOSE DE BARROS PEREIRA NETO</t>
  </si>
  <si>
    <t>131205</t>
  </si>
  <si>
    <t>JOSE DOUGLAS SILVA DE SOUZA</t>
  </si>
  <si>
    <t xml:space="preserve">JOSE ELENILSON DA SILVA </t>
  </si>
  <si>
    <t>JOSE LUCAS CORREIA LEITE</t>
  </si>
  <si>
    <t>JOSE RENATO DE ALBUQUERQUE CARRERA</t>
  </si>
  <si>
    <t xml:space="preserve">JOSE DE RIBAMAR  LOPES DA SILVA </t>
  </si>
  <si>
    <t>JOSE ROMILSON ALVES</t>
  </si>
  <si>
    <t>JOSE SERGIO DA SILVA</t>
  </si>
  <si>
    <t>JULIANA COUTO BARROS LIMA</t>
  </si>
  <si>
    <t>JULLIANE TRYCIA DA SILVA</t>
  </si>
  <si>
    <t>LAIS CAMILA DE ARAUJO LIRA OLIVEIRA</t>
  </si>
  <si>
    <t>LARISSA OLIVEIRA DE ARRUDA</t>
  </si>
  <si>
    <t>223710</t>
  </si>
  <si>
    <t>LARISSA SOUSA RANGEL</t>
  </si>
  <si>
    <t>LAURA PACHECO DE OLIVEIRA</t>
  </si>
  <si>
    <t>252545</t>
  </si>
  <si>
    <t>LEIDJANE DA SILVA DOMINGOS</t>
  </si>
  <si>
    <t>LEONARDO INACIO DE MEDEIROS</t>
  </si>
  <si>
    <t xml:space="preserve">LEONARDO JOSE DA SILVA </t>
  </si>
  <si>
    <t xml:space="preserve">LYVIA NAYA BEZERRA DA SILVA </t>
  </si>
  <si>
    <t>MARCELO RODRIGUES SANTANA</t>
  </si>
  <si>
    <t xml:space="preserve">MARCIA CRISTINA FERREIRA DE LIMA LOBO </t>
  </si>
  <si>
    <t>MARCIA TEIXEIRA GOMES</t>
  </si>
  <si>
    <t xml:space="preserve">MARCOS ANDRE CIPRIANO NUNES </t>
  </si>
  <si>
    <t>MARIA BETANIA  TORRES DE MELO</t>
  </si>
  <si>
    <t xml:space="preserve">MARIA DA CONCEICAO DE MENDONCA LIMA </t>
  </si>
  <si>
    <t>MARIA DO SOCORRO MACHADO  DIAS A. MELO</t>
  </si>
  <si>
    <t>MARIA JOSE DO NASCIMENTO BATISTA</t>
  </si>
  <si>
    <t>MARIA KAROLINA DE BRITO GOUVEIA</t>
  </si>
  <si>
    <t>MARIA LUIZA RODRIGUES  PINHEIRO</t>
  </si>
  <si>
    <t xml:space="preserve">MARIA VALDENICE DAS NEVES </t>
  </si>
  <si>
    <t>MICHELY DE JESUS BONIFACIO</t>
  </si>
  <si>
    <t>MIRIAM ALVES DA SILVA</t>
  </si>
  <si>
    <t>MONICA JANUARIO</t>
  </si>
  <si>
    <t>MOURACIA TORRES DANTAS FIGUEIROA</t>
  </si>
  <si>
    <t>NEIDE DA SILVA FERREIRA</t>
  </si>
  <si>
    <t xml:space="preserve">NIVERSON FABIO NUNES DA SILVA </t>
  </si>
  <si>
    <t xml:space="preserve">NOEMIA MENEZES DOS SANTOS SILVA </t>
  </si>
  <si>
    <t xml:space="preserve">PAMELA KARINNE FERREIRA DA SILVA </t>
  </si>
  <si>
    <t>PAMELA SEVERINA DE OLIVEIRA</t>
  </si>
  <si>
    <t>PATRICIA EUNICE VASCONCELOS MARINHO PEREIRA</t>
  </si>
  <si>
    <t>322430</t>
  </si>
  <si>
    <t>PAULO HENRIQUE CARVALHO DA SILVA ARCANJO</t>
  </si>
  <si>
    <t>PAULO LUIZ DOS SANTOS</t>
  </si>
  <si>
    <t>PAULO MARCONDES ARCOVERDE FERREIRA</t>
  </si>
  <si>
    <t>POLLYANA RABELO BORBA CARVALHO AMORIM</t>
  </si>
  <si>
    <t xml:space="preserve">RAFAEL FERREIRA DOS SANTOS </t>
  </si>
  <si>
    <t>RAFAELA ESPOSITO DE LIMA ASFORA</t>
  </si>
  <si>
    <t>RAONY FRANCISCO DA SILVA</t>
  </si>
  <si>
    <t>414105</t>
  </si>
  <si>
    <t xml:space="preserve">REINALDO LUIZ DA SILVA </t>
  </si>
  <si>
    <t>RENATA NEVES  DE MORAES ANDRADE OLIVEIRA</t>
  </si>
  <si>
    <t>RILZO KELLES SANTOS BENEDITO</t>
  </si>
  <si>
    <t>RITA DE CASSIA ALVES DOS SANTOS VIEIRA</t>
  </si>
  <si>
    <t xml:space="preserve">ROGER GUILHERME XIMENES FELIPE </t>
  </si>
  <si>
    <t xml:space="preserve">RONALDO COSME LIMA MADUREIRA </t>
  </si>
  <si>
    <t xml:space="preserve">ROSANGELA DA SILVA RICHENI </t>
  </si>
  <si>
    <t>ROSELENE BEZERRA DE MELO</t>
  </si>
  <si>
    <t>ROSILEIDE GALVAO DE LIMA NASCIMENTO</t>
  </si>
  <si>
    <t>RUANNA LAIZA VIANA DA SILVA</t>
  </si>
  <si>
    <t xml:space="preserve">SANDRA SIMONE DA SILVA MAGALHAES </t>
  </si>
  <si>
    <t xml:space="preserve">SHERLEY ALENCAR VIEIRA DA SILVA </t>
  </si>
  <si>
    <t xml:space="preserve">SERGIO RICARDO LEITE COUTINHO </t>
  </si>
  <si>
    <t xml:space="preserve">SILMAR JOSE DA SILVA </t>
  </si>
  <si>
    <t xml:space="preserve">SILVANE MARIA DA SILVA </t>
  </si>
  <si>
    <t xml:space="preserve">SUZIANE ALVES MONTEIRO DA SILVA </t>
  </si>
  <si>
    <t xml:space="preserve">SYLVANIA DOS SANTOS LEAL </t>
  </si>
  <si>
    <t>TAISA MELANIA MOREIRA DE OLIVEIRA</t>
  </si>
  <si>
    <t>TAMIRIS CRISTINA DE SOUZA LIPPO</t>
  </si>
  <si>
    <t>TARCISIO CLEBER ARAUJO DA SILVA</t>
  </si>
  <si>
    <t xml:space="preserve">THACYANE PEREIRA DORNELAS </t>
  </si>
  <si>
    <t xml:space="preserve">THAIS CAROLINE NUNES DA SILVA </t>
  </si>
  <si>
    <t xml:space="preserve">THALLYS ARTHUR DARC SOARES DA SILVA </t>
  </si>
  <si>
    <t xml:space="preserve">THIAGO FELIPE DA SILVA </t>
  </si>
  <si>
    <t>THIAGO LINS DA SILVA</t>
  </si>
  <si>
    <t xml:space="preserve">VALDOMIRO JOSE DE SANTANA </t>
  </si>
  <si>
    <t>514310</t>
  </si>
  <si>
    <t>00888757417</t>
  </si>
  <si>
    <t>VALQUIRIA FERREIRA DA SILVA</t>
  </si>
  <si>
    <t>12007624443</t>
  </si>
  <si>
    <t>VITORIA LARISSA DA SILVA PACHECO</t>
  </si>
  <si>
    <t>32068748827</t>
  </si>
  <si>
    <t xml:space="preserve">ZEILA DO CARMO  VIEIRA </t>
  </si>
  <si>
    <t>89866681491</t>
  </si>
  <si>
    <t>ZILANDIA RODRIGUES DE FRANÇA</t>
  </si>
  <si>
    <t>PIS</t>
  </si>
  <si>
    <t>Alimentação - Valor da Unidade</t>
  </si>
  <si>
    <t>Alimentação - Valor do Funcionário</t>
  </si>
  <si>
    <t>Alimentação - Valor Líquido</t>
  </si>
  <si>
    <t>Seguro de Vida - Valor da Unidade</t>
  </si>
  <si>
    <t>Seguro de Vida - Valor do Funcionário</t>
  </si>
  <si>
    <t>Seguro de Vida - Valor Líquido</t>
  </si>
  <si>
    <t>Vale Transporte - Valor da Unidade</t>
  </si>
  <si>
    <t>Vale Transporte - Valor do Funcionário</t>
  </si>
  <si>
    <t>Vale Transporte - Valor Líquido</t>
  </si>
  <si>
    <t>Auxílios - Valor da Unidade</t>
  </si>
  <si>
    <t>Auxílios - Valor do Funcionário</t>
  </si>
  <si>
    <t>Auxílios - Valor Líquido</t>
  </si>
  <si>
    <t>Auxílios - Detalhamento</t>
  </si>
  <si>
    <t>Outros - Valor da Unidade</t>
  </si>
  <si>
    <t>Outros - Valor do Funcionário</t>
  </si>
  <si>
    <t>Outros - Valor Líquido</t>
  </si>
  <si>
    <t>Outros - Detalhamento</t>
  </si>
  <si>
    <t>Total das Despesas Patronais</t>
  </si>
  <si>
    <t>AUXILIO CRECHE</t>
  </si>
  <si>
    <t>Categoria de Despesa</t>
  </si>
  <si>
    <t>CNPJ / CPF do Fornecedor / Prestador</t>
  </si>
  <si>
    <t>Nome do Fornecedor / Prestador</t>
  </si>
  <si>
    <t>Tipo (Bem ou Serviço)</t>
  </si>
  <si>
    <t>Possui NF</t>
  </si>
  <si>
    <t>Número da Nota Fiscal</t>
  </si>
  <si>
    <t>Data de Emissão da NF</t>
  </si>
  <si>
    <t>Chave de Acesso</t>
  </si>
  <si>
    <t>Código IBGE</t>
  </si>
  <si>
    <t>Valor</t>
  </si>
  <si>
    <t>3.12</t>
  </si>
  <si>
    <t>08674752000301</t>
  </si>
  <si>
    <t>B</t>
  </si>
  <si>
    <t>S</t>
  </si>
  <si>
    <t>2611606</t>
  </si>
  <si>
    <t>08674752000140</t>
  </si>
  <si>
    <t>02520829000140</t>
  </si>
  <si>
    <t>23680034000170</t>
  </si>
  <si>
    <t>09441460000120</t>
  </si>
  <si>
    <t>3.6</t>
  </si>
  <si>
    <t>21596736000144</t>
  </si>
  <si>
    <t>22401344000145</t>
  </si>
  <si>
    <t>ALLIANCE MEDINFUSION</t>
  </si>
  <si>
    <t>24326435000199</t>
  </si>
  <si>
    <t>QUALIMAX DO BRASIL DISTRIBUIDORA DE PRODUTOS</t>
  </si>
  <si>
    <t>27058274000198</t>
  </si>
  <si>
    <t>5.10</t>
  </si>
  <si>
    <t>1.99</t>
  </si>
  <si>
    <t>02535864000133</t>
  </si>
  <si>
    <t>VR BENEFICIOS E SERVICOS DE PROCESSAMENTO S.A</t>
  </si>
  <si>
    <t>5.1</t>
  </si>
  <si>
    <t>N</t>
  </si>
  <si>
    <t>5.16</t>
  </si>
  <si>
    <t>03313161000123</t>
  </si>
  <si>
    <t>CENTRAL DE ATENDIMENTO MEDICO SANTO EXPEDITO</t>
  </si>
  <si>
    <t>5.2</t>
  </si>
  <si>
    <t>01545203000126</t>
  </si>
  <si>
    <t>5.15</t>
  </si>
  <si>
    <t>31675417000188</t>
  </si>
  <si>
    <t>18554757000192</t>
  </si>
  <si>
    <t>5.24</t>
  </si>
  <si>
    <t>09379577000120</t>
  </si>
  <si>
    <t>5.99</t>
  </si>
  <si>
    <t>19533734000164</t>
  </si>
  <si>
    <t>5.17</t>
  </si>
  <si>
    <t>18630942000119</t>
  </si>
  <si>
    <t>PROVTEL TECNOLOGIA SERVICOS GERENCIADOS LTDA</t>
  </si>
  <si>
    <t>19335523000206</t>
  </si>
  <si>
    <t>2607901</t>
  </si>
  <si>
    <t>36405607000107</t>
  </si>
  <si>
    <t>HELSON CARLOS LIMA DE SOUZA</t>
  </si>
  <si>
    <t>20153710000169</t>
  </si>
  <si>
    <t>TS GRUPOS GERADORES LTDA</t>
  </si>
  <si>
    <t>11863530000180</t>
  </si>
  <si>
    <t>03480539000183</t>
  </si>
  <si>
    <t>SL ENGENHARIA HOSPITALAR LTDA</t>
  </si>
  <si>
    <t>5.8</t>
  </si>
  <si>
    <t>01838829000120</t>
  </si>
  <si>
    <t>PALLIO COMERCIO E SERVICOS LTDA</t>
  </si>
  <si>
    <t>10835932000108</t>
  </si>
  <si>
    <t>NEOENERGIA</t>
  </si>
  <si>
    <t>5.13</t>
  </si>
  <si>
    <t>09769035000164</t>
  </si>
  <si>
    <t>COMPESA</t>
  </si>
  <si>
    <t>105049158</t>
  </si>
  <si>
    <t>5.5</t>
  </si>
  <si>
    <t>32464716000136</t>
  </si>
  <si>
    <t>19694602000114</t>
  </si>
  <si>
    <t>11239132000197</t>
  </si>
  <si>
    <t>ANTONIO MARQUES DOS SANTOS ME</t>
  </si>
  <si>
    <t>43017653000196</t>
  </si>
  <si>
    <t>MARIO FABIANO DOS ANJOS MOREIRA CONSULTORIA</t>
  </si>
  <si>
    <t>24441891000180</t>
  </si>
  <si>
    <t>RODOVIARIA BORBOREMA LTDA</t>
  </si>
  <si>
    <t>09759606000180</t>
  </si>
  <si>
    <t>SIND DAS EMP DE TRANSP DE PASSAG DO EST DE PERNAMBUCO</t>
  </si>
  <si>
    <t>38032668000193</t>
  </si>
  <si>
    <t>24380578002041</t>
  </si>
  <si>
    <t>WHITE MARTINS GASES INDUSTRIAIS NE LTDA</t>
  </si>
  <si>
    <t>31698424000103</t>
  </si>
  <si>
    <t>VALTER &amp; CALIL ADVOCACIA</t>
  </si>
  <si>
    <t>2927408</t>
  </si>
  <si>
    <t>17895646000187</t>
  </si>
  <si>
    <t>92306257000780</t>
  </si>
  <si>
    <t>MV INFORMATICA NORDESTE LTDA</t>
  </si>
  <si>
    <t>22544432000104</t>
  </si>
  <si>
    <t>RBA VIAGENS E TURISMO EIRELI</t>
  </si>
  <si>
    <t>2602902</t>
  </si>
  <si>
    <t>21381761000100</t>
  </si>
  <si>
    <t>SIX DISTRIBUIDORA HOSPITALAR LTDA</t>
  </si>
  <si>
    <t>08778201000126</t>
  </si>
  <si>
    <t>DROGAFONTE LTDA</t>
  </si>
  <si>
    <t>2610707</t>
  </si>
  <si>
    <t>Nota de Empenho</t>
  </si>
  <si>
    <t>Data NE</t>
  </si>
  <si>
    <t>Valor Empenhado</t>
  </si>
  <si>
    <t>Número Ordem Bancária</t>
  </si>
  <si>
    <t>Data OB</t>
  </si>
  <si>
    <t>Valor Pago</t>
  </si>
  <si>
    <t>CPF / CNPJ Origem</t>
  </si>
  <si>
    <t>Nome Origem</t>
  </si>
  <si>
    <t>Descrição</t>
  </si>
  <si>
    <t>Data</t>
  </si>
  <si>
    <t>BRADESCO RENDIMENTO DE APLICAÇÃO FINANCEIRA</t>
  </si>
  <si>
    <t>RENDIMENTO DE APLICAÇÃO FINANCEIRA</t>
  </si>
  <si>
    <t>CNPJ do Fornecedor</t>
  </si>
  <si>
    <t>Nome do Fornecedor</t>
  </si>
  <si>
    <t>Objeto do Contrato</t>
  </si>
  <si>
    <t>Data de Assinatura</t>
  </si>
  <si>
    <t>Término Vigênica</t>
  </si>
  <si>
    <t>Valot Total</t>
  </si>
  <si>
    <t>Link para o contrato</t>
  </si>
  <si>
    <t>14284483000108</t>
  </si>
  <si>
    <t>10891998000115</t>
  </si>
  <si>
    <t>ADVISERSIT SERVIÇOS EM INFORMATICA LTDA</t>
  </si>
  <si>
    <t>SUPORTE E MONITORAMENTO REMOTO DE BANCOS DE DADOS</t>
  </si>
  <si>
    <t>https://drive.google.com/file/d/1l56lZCBbkDT8cFHBFmPY_YCRdVQTCo3u/view?usp=sharing</t>
  </si>
  <si>
    <t>MANUTENÇÃO DE RX</t>
  </si>
  <si>
    <t>https://drive.google.com/file/d/123viNAHB3InJUg2g1NGnXkEeUsVnj674/view?usp=sharing</t>
  </si>
  <si>
    <t xml:space="preserve">BRASCON AMBIENTAL LTDA </t>
  </si>
  <si>
    <t>https://drive.google.com/file/d/1ELls50XuRJV8ZPcT7QDLV4KGoLZTX79C/view?usp=sharing</t>
  </si>
  <si>
    <t>27837083000124</t>
  </si>
  <si>
    <t>CLEAN HIGIENIZAÇÃO DE TEXTEIS EIRELI</t>
  </si>
  <si>
    <t>LAVANDERIA</t>
  </si>
  <si>
    <t>https://drive.google.com/file/d/1eJ1ot9g8-5o-iTVvGmC5jkwtiyYiAGqm/view?usp=sharing</t>
  </si>
  <si>
    <t>CENTRAL DE ATENDIMENTO MEDICO SANTO EXPEDITO LTDA</t>
  </si>
  <si>
    <t>MEDICINA E SEGURANÇA DO TRABALHO (PGR,PCMSO,LTCAT )</t>
  </si>
  <si>
    <t>11/02/2022</t>
  </si>
  <si>
    <t>https://drive.google.com/file/d/1w0B_yWGpR1p4wt5pkqGiqdP7Mfrh_yIn/view?usp=sharing</t>
  </si>
  <si>
    <t>EXAMES OCUPACIONAIS</t>
  </si>
  <si>
    <t>https://drive.google.com/file/d/11cE_iCA8FZp8DR_G_Io7ImhH0OZjrccV/view?usp=sharing</t>
  </si>
  <si>
    <t>35343136000189</t>
  </si>
  <si>
    <t>EMBRAESTER - EMPRESA BRASILEIRA DE ESTERILIZAÇÃO EIRELI</t>
  </si>
  <si>
    <t>ESTERELIZAÇÃO REESTERELIZAÇÃO EM MATERIAIS MÉDICOS HOSPITALARES</t>
  </si>
  <si>
    <t>04/02/2022</t>
  </si>
  <si>
    <t>https://drive.google.com/file/d/1fnloq45cmhbvOeUxq9pqsfvWV5UD3ji-/view?usp=sharing</t>
  </si>
  <si>
    <t>11389239000111</t>
  </si>
  <si>
    <t>JR XAVIER CAVALCANTE</t>
  </si>
  <si>
    <t>SERVIÇOS DE DEDETIZAÇÃO</t>
  </si>
  <si>
    <t>https://drive.google.com/file/d/1WuJ-wBB87y0w0fBB8ucJXFqEAM6UqU3F/view?usp=sharing</t>
  </si>
  <si>
    <t>FM IMOVÉIS - MANUEL  ABAD SANCHEZ - ME</t>
  </si>
  <si>
    <t>LOCAÇÃO DE SALA</t>
  </si>
  <si>
    <t>https://drive.google.com/file/d/1y3_EUyZK4Obvul1PRv3I9PrKZq9k9jdi/view?usp=sharing</t>
  </si>
  <si>
    <t>06349848000107</t>
  </si>
  <si>
    <t>L. C EMPREENDIMENTOS E LOCAÇÕES EIRELI</t>
  </si>
  <si>
    <t>LOCAÇÃO DE AMBULÂNCIA</t>
  </si>
  <si>
    <t>https://drive.google.com/file/d/1P0eLMxzOSGw3WHN6DQ5bGOAJZLqSgdgN/view?usp=sharing</t>
  </si>
  <si>
    <t>NUTRIFINE REFEIÇÕES</t>
  </si>
  <si>
    <t>FORNECIMENTO DE REFEIÇÃO</t>
  </si>
  <si>
    <t>08/02/2022</t>
  </si>
  <si>
    <t>https://drive.google.com/file/d/1qSktCU6xkp9T9jtXVSyx-ea5AJeddES2/view?usp=sharing</t>
  </si>
  <si>
    <t>PROVTEL TECNOLOGIA SERVIÇOS GERENCIADOS LTDA</t>
  </si>
  <si>
    <t>LOCAÇÃO DE SERVIDOR</t>
  </si>
  <si>
    <t>21/02/2022</t>
  </si>
  <si>
    <t>https://drive.google.com/file/d/1hqbu8gphez9UIVjq4uRd-LACzY_MTxcd/view?usp=sharing</t>
  </si>
  <si>
    <t>LINK DEDICADO</t>
  </si>
  <si>
    <t>14/02/2022</t>
  </si>
  <si>
    <t>https://drive.google.com/file/d/108S2l7nZDUwryhUZi_1glNxgP94ocw3p/view?usp=sharing</t>
  </si>
  <si>
    <t>ENGENHARIA CLINICA</t>
  </si>
  <si>
    <t>07/02/2022</t>
  </si>
  <si>
    <t>https://drive.google.com/file/d/1Dtg-KJk8mWZbid0a9q23pCzRox1PhcDY/view?usp=sharing</t>
  </si>
  <si>
    <t>TS GERADORES LTDA</t>
  </si>
  <si>
    <t>MANUTENÇÃO DE GERADORES</t>
  </si>
  <si>
    <t>https://drive.google.com/file/d/11XGdmaPRt7MfzRF2dI1Zn9OagyEqzmLB/view?usp=sharing</t>
  </si>
  <si>
    <t>24261778000112</t>
  </si>
  <si>
    <t>CELARE CENTRO LABORATORIAL DE ANÁLISES DO RECIFE LTDA ME</t>
  </si>
  <si>
    <t>EXAMES LABORATORIAIS</t>
  </si>
  <si>
    <t>03/03/2022</t>
  </si>
  <si>
    <t>https://drive.google.com/file/d/1VO-Fqfx_RjnA-tE3_1o6e1LNV6dlvcIc/view?usp=sharing</t>
  </si>
  <si>
    <t>11735586000159</t>
  </si>
  <si>
    <t>FUNDACAO D APOIO AO DESENVOLVIMENTO DA UNIVERSIDADE FEDERAL</t>
  </si>
  <si>
    <t>DOSIMETROS</t>
  </si>
  <si>
    <t>15/02/2022</t>
  </si>
  <si>
    <t>https://drive.google.com/file/d/1UPOFYQBjAaOW_N7ULQ6xefy3aeNZpdfX/view?usp=sharing</t>
  </si>
  <si>
    <t>12836422000180</t>
  </si>
  <si>
    <t>SEVERINO SILVANO DA SILVA</t>
  </si>
  <si>
    <t>MANUTENÇÃO AR CONDICONADO</t>
  </si>
  <si>
    <t>https://drive.google.com/file/d/1EsnbBsQ_S3eQ1Oh4U4WZ2i5Nx7l3ZSbV/view?usp=sharing</t>
  </si>
  <si>
    <t>04752237000180</t>
  </si>
  <si>
    <t>ILAND COMERCIO E SERVIÇOS DE INFORMATICA LTDA ME</t>
  </si>
  <si>
    <t>LOCAÇÃO SERVIDOR</t>
  </si>
  <si>
    <t>https://drive.google.com/file/d/1gZxOP3OtfFui54uFD1PQaGgIGnadEGAA/view?usp=sharing</t>
  </si>
  <si>
    <t>ALLIANCE MEDINFUSION LTDA</t>
  </si>
  <si>
    <t>LOCAÇÃO BOM DE INFUSÃO</t>
  </si>
  <si>
    <t>27/01/2022</t>
  </si>
  <si>
    <t>480,00</t>
  </si>
  <si>
    <t>https://drive.google.com/file/d/16SLzN_5L9rvZbEXGqKVtIzl4UKzlJjAB/view?usp=sharing</t>
  </si>
  <si>
    <t>SISTEMA MV SOUL</t>
  </si>
  <si>
    <t>https://drive.google.com/file/d/1PaI4Zb-_B8dODQRWmuujLwMGKvbC5Hf_/view?usp=sharing</t>
  </si>
  <si>
    <t>SOCASA SÁUDE AMBIENTAL LTDA</t>
  </si>
  <si>
    <t>450,00</t>
  </si>
  <si>
    <t>https://drive.google.com/file/d/14hqFZoGZ62dzgTWY0DyAozDvWqy2YDjR/view?usp=sharing</t>
  </si>
  <si>
    <t>HELSON CARLOS  LIMA DE SOUZA</t>
  </si>
  <si>
    <t>LOCAÇÃO DE NOBREAKS</t>
  </si>
  <si>
    <t>https://drive.google.com/file/d/1kv5KztKP49VTFlAixsNgO_UCbQu-liZ4/view?usp=sharing</t>
  </si>
  <si>
    <t>PALLIO COMÉRCIO E SERVIÇOS LTDA</t>
  </si>
  <si>
    <t>LOCAÇÃO AMBULANCIA</t>
  </si>
  <si>
    <t>13000,00</t>
  </si>
  <si>
    <t>https://drive.google.com/file/d/1MnQTcvBwYbLkZS-qfQFoL_rmkesmL-WN/view?usp=sharing</t>
  </si>
  <si>
    <t>LAVECLIN LAVANDERIA HOSPITALAR LTDA</t>
  </si>
  <si>
    <t>1500,00</t>
  </si>
  <si>
    <t>https://drive.google.com/file/d/1BvdwcokPTLHasCZOGeIQL2vsu_6_uGxx/view?usp=sharing</t>
  </si>
  <si>
    <t>300,00</t>
  </si>
  <si>
    <t>White Martins Gases Industriais NE Ltda</t>
  </si>
  <si>
    <t>GASES MEDICINAIS</t>
  </si>
  <si>
    <t>https://drive.google.com/file/d/1zVkbI132rTelVbBKEsJQybhqu7lVb_4o/view?usp=sharing</t>
  </si>
  <si>
    <t>04069709000102</t>
  </si>
  <si>
    <t>BIONEXO S.A</t>
  </si>
  <si>
    <t>PLATAFORMA DIGITAL DE COMPRAS</t>
  </si>
  <si>
    <t>https://drive.google.com/file/d/1XXYAsG9Ra8MyylWh6I5J6Gd7SCMy5bsA/view?usp=sharing</t>
  </si>
  <si>
    <t>ALEXSANDRA DE GUSMÃO NERES</t>
  </si>
  <si>
    <t>LOCAÇÃO DE IMPRESSORA</t>
  </si>
  <si>
    <t>https://drive.google.com/file/d/1LPnFyR07_zu5T4JKOSTK2tWTOH73BRzq/view?usp=sharing</t>
  </si>
  <si>
    <t>SERVIÇOS DE VIAGEM</t>
  </si>
  <si>
    <t>https://drive.google.com/file/d/1P27bwpE1Uybq3hkz1GcFbCpgV4r6XGMR/view?usp=sharing</t>
  </si>
  <si>
    <t xml:space="preserve"> 19335523000206</t>
  </si>
  <si>
    <t xml:space="preserve">                                        B2D TECNOLOGIA LTDA</t>
  </si>
  <si>
    <t>SERVIÇOS DE CONSULTORIA/GESTÃO DE DOCUMENTOS</t>
  </si>
  <si>
    <t>https://drive.google.com/file/d/1HXPp4rKbwYBUovKDH2d2nTmePRQxdMHD/view?usp=sharing</t>
  </si>
  <si>
    <t xml:space="preserve">                             SL ENGENHARIA HOSPITALAR LTDA</t>
  </si>
  <si>
    <t xml:space="preserve">                                           ENGENHARIA CLINICA</t>
  </si>
  <si>
    <t>unidade de Pronto Atendimento Eduardo Campos UPA Sotave</t>
  </si>
  <si>
    <t xml:space="preserve">                             BIOLAB LABORATÓRIO CLÍNICO LTDA</t>
  </si>
  <si>
    <t>SERVIÇOS LABORATORIAIS</t>
  </si>
  <si>
    <t>https://drive.google.com/file/d/16AOm6o9hRIQKvYQG-gGmYa57Fe3DtTYd/view?usp=sharing</t>
  </si>
  <si>
    <t>https://drive.google.com/file/d/18M2fMXwgkeGzTYDMdSxBnswEVrE3U2Ya/view?usp=sharing</t>
  </si>
  <si>
    <t>GEAZE MICAEL MIRANDA</t>
  </si>
  <si>
    <t>LOCAÇÃO DE MÓVEIS</t>
  </si>
  <si>
    <t>APOIO COTAÇÕES SISTEMA DE INFORMÁTICA S.A</t>
  </si>
  <si>
    <t>ACESSO AO SOFTWARE</t>
  </si>
  <si>
    <t>https://drive.google.com/file/d/1fZaqy5_-AzCLdEYihdhyPcN8dlJLUd9l/view?usp=sharing</t>
  </si>
  <si>
    <t>VALTER E CALIL ADVOCACIA</t>
  </si>
  <si>
    <t>SERVIÇO ASSESSORIA JURIDICA</t>
  </si>
  <si>
    <t>https://drive.google.com/file/d/1JaPvja8KRYiOU-JayKAYa5RyCroGtMOj/view?usp=sharing</t>
  </si>
  <si>
    <t>RC2 CONSULTORIA MEDICA LTDA</t>
  </si>
  <si>
    <t>SERVICO DE ASSESSORIA TECNICA EM HUMANIZAÇÃO</t>
  </si>
  <si>
    <t>https://drive.google.com/file/d/1eopc7_mcJ_-B6REDHw9nyXSUVDpa92YX/view?usp=sharing</t>
  </si>
  <si>
    <t>PRESTIGEMED ASSESSORIA</t>
  </si>
  <si>
    <t>SERVIÇO MEDICO</t>
  </si>
  <si>
    <t>https://drive.google.com/file/d/1dGbINukfyb_05meebIi6vK399TsrnCzn/view?usp=sharing</t>
  </si>
  <si>
    <t>P3 GESTÃO ADMINISTRATIVA LTDA</t>
  </si>
  <si>
    <t>SERVIÇO TECNICO OPERACIONAL</t>
  </si>
  <si>
    <t>MM ASSESSORIA E CONSULTORIA</t>
  </si>
  <si>
    <t>ASSESSORIA E SERVIÇOS CONTROLE INTERNO E AUDITORIA</t>
  </si>
  <si>
    <t>https://drive.google.com/file/d/1zKtf22iEJFONdXrCI4PP8I3Ow3Dq6Ssu/view?usp=sharing</t>
  </si>
  <si>
    <t>GSO ADMINISTRAÇÃO</t>
  </si>
  <si>
    <t>SERVICO TECNICO OPERACIONAL</t>
  </si>
  <si>
    <t>https://drive.google.com/file/d/12qKh1Ys6I4eUmRhgsJsx17mAzlPoBEVX/view?usp=sharing</t>
  </si>
  <si>
    <t>BRANDÃO &amp; SA CONTABILIDADE GERENCIAL SOCIEDADE SIMPLES</t>
  </si>
  <si>
    <t>SERVICO DE CONTABILIDADE</t>
  </si>
  <si>
    <t>https://drive.google.com/file/d/1gdgKED6LIY3eGJ4F5DxUSe6jbFuWWmJC/view?usp=sharing</t>
  </si>
  <si>
    <t>09372711000161</t>
  </si>
  <si>
    <t>GAP GESTAO EM ADMINISTRACAO POBLICA E PRIVADA EIR</t>
  </si>
  <si>
    <t>SERVIÇO DE CAPACITACAO E TREINAMENTO DE EQUI</t>
  </si>
  <si>
    <t>https://drive.google.com/file/d/15RR0y7evN8alwooxciy_6cbx4Yk26fTw/view?usp=sharing</t>
  </si>
  <si>
    <t>07901268000143</t>
  </si>
  <si>
    <t>SINGULAR SERVICOS DE SAUDE LTDA - EPP</t>
  </si>
  <si>
    <t>SERVIÇO DE EXAMES LABORATORIAIS</t>
  </si>
  <si>
    <t>01/10/2022</t>
  </si>
  <si>
    <t>https://drive.google.com/file/d/1eb72uUFZH2uYfjTqtXmzISdh1VaQbZGF/view?usp=share_link</t>
  </si>
  <si>
    <t>CNPJ do Forncedor</t>
  </si>
  <si>
    <t>Número do TA</t>
  </si>
  <si>
    <t>Valor Total</t>
  </si>
  <si>
    <t>Link para o aditivo</t>
  </si>
  <si>
    <t>1º TERMO ADITIVO</t>
  </si>
  <si>
    <t>https://drive.google.com/file/d/1H8JjaVkH6ImrmMgoth3R77GcSCifsIZZ/view?usp=sharing</t>
  </si>
  <si>
    <t>500,00</t>
  </si>
  <si>
    <t>https://drive.google.com/file/d/1iL6UZcbbGOlILIoJmXstoIJtpBB4KRnU/view?usp=sharing</t>
  </si>
  <si>
    <t>https://drive.google.com/file/d/17Fq8-rjNgMQSkqrbAxB96QqnATiOVtro/view?usp=sharing</t>
  </si>
  <si>
    <t>https://drive.google.com/file/d/1XX0ouVRXjG3bHz3kqPUASv_nTi6hr8z5/view?usp=sharing</t>
  </si>
  <si>
    <t>https://drive.google.com/file/d/1ywXTL4WJEvH-vqnRvAdqrqRhFLgDEItT/view?usp=sharing</t>
  </si>
  <si>
    <t>https://drive.google.com/file/d/1Zk0L1UBaFC0L3K7skfipEMcPQD9RUeII/view?usp=sharing</t>
  </si>
  <si>
    <t>29/03/2023</t>
  </si>
  <si>
    <t>https://drive.google.com/file/d/1t6IjB0zDlOKpNX7XREtr46psy_3foOle/view?usp=sharing</t>
  </si>
  <si>
    <t>R &amp; F CLIMATIZAÇÃO LTDA</t>
  </si>
  <si>
    <t>4000,00</t>
  </si>
  <si>
    <t>https://drive.google.com/file/d/1IYxuIfp_7TULeqSIjkXl0Eqcv5ZGRpil/view?usp=sharing</t>
  </si>
  <si>
    <t>29/03/2022</t>
  </si>
  <si>
    <t>https://drive.google.com/file/d/1ekfL-5ERUztu3Xvc9JvQUgaCV9XD1MDl/view?usp=sharing</t>
  </si>
  <si>
    <t>https://drive.google.com/file/d/1J51ciCoskLMQvoqG1nLDwjrV3cpibeN6/view?usp=sharing</t>
  </si>
  <si>
    <t>BIOLAB LABORATÓRIO CLÍNICO LTDA</t>
  </si>
  <si>
    <t>https://drive.google.com/file/d/1OmwihH9mBy_3xCYSK0MVREKXkthIkI2T/view?usp=sharing</t>
  </si>
  <si>
    <t>92306257000194</t>
  </si>
  <si>
    <t>https://drive.google.com/file/d/1UZ6arFPLVT1681uGnKjeoozPGzYVfp3W/view?usp=sharing</t>
  </si>
  <si>
    <t>https://drive.google.com/file/d/1sAtczER6o2Pxud2ZI87KvsZgnvJgoUwV/view?usp=sharing</t>
  </si>
  <si>
    <t>https://drive.google.com/file/d/1Nz227ukiAXdeEz5EQ0MP-MFFtIrMvzMV/view?usp=sharing</t>
  </si>
  <si>
    <t>https://drive.google.com/file/d/1tQeYqkIQcOxaaUic2BtoHAo8usk6Q3XC/view?usp=sharing</t>
  </si>
  <si>
    <t>https://drive.google.com/file/d/1NYEJxhwWb58HE1a-QpGCHIwIHs-tc012/view?usp=sharing</t>
  </si>
  <si>
    <t>https://drive.google.com/file/d/1gnkHhY2L_7QaBbbBhmXwGZS2DJ0Q1uQG/view?usp=share_link</t>
  </si>
  <si>
    <t>CATEGORIA PROFISSIONAL</t>
  </si>
  <si>
    <t>FEVEREIRO/2023 - VERSÃO 1.0</t>
  </si>
  <si>
    <t xml:space="preserve">RECURSOS HUMANOS </t>
  </si>
  <si>
    <t>TIPO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</si>
  <si>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</si>
  <si>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</si>
  <si>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</si>
  <si>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</si>
  <si>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</si>
  <si>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</si>
  <si>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</si>
  <si>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</si>
  <si>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</si>
  <si>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</si>
  <si>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</si>
  <si>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</si>
  <si>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QUANTIDADE</t>
  </si>
  <si>
    <t>1.1.1.1. Médicos</t>
  </si>
  <si>
    <t>CLT</t>
  </si>
  <si>
    <t>1.1.1.2. Outros profissionais de saúde
Incluir (1.1.2. Assistencia Odontológica)</t>
  </si>
  <si>
    <t>1.1.3. Administrativo</t>
  </si>
  <si>
    <t>SUBTOTAL 01 (CLT)</t>
  </si>
  <si>
    <t>6.1.1.1. Médicos</t>
  </si>
  <si>
    <t>PESSOA 
JURÍDICA</t>
  </si>
  <si>
    <t>6.1.1.2. Outros profissionais de saúde</t>
  </si>
  <si>
    <t>SUBTOTAL 02 (TERCEIRIZADOS)</t>
  </si>
  <si>
    <t>GERAL RH (CLT + TERCEIRIZADOS)</t>
  </si>
  <si>
    <t>GERÊNCIA CONTÁBIL FINANCEIRA - FUNDO MUNICIPAL DE SAÚDE</t>
  </si>
  <si>
    <t>PLANILHA DE CONFERÊNCIA
UPA EDUARDO CAMPOS - SOTAVE</t>
  </si>
  <si>
    <t>ELETRÔNICO - E-MAIL</t>
  </si>
  <si>
    <t>PRESTAÇÃO DE CONTAS FÍSICA</t>
  </si>
  <si>
    <t>PCF
(formato excel)</t>
  </si>
  <si>
    <t xml:space="preserve">Planilha Contábil Financeiro </t>
  </si>
  <si>
    <t>OK</t>
  </si>
  <si>
    <t>Quant. de Pasta A a Z enviada</t>
  </si>
  <si>
    <t>Fundo Fixo</t>
  </si>
  <si>
    <t>ARQUIVOS FÍSICOS</t>
  </si>
  <si>
    <t>Planilha Contábil Financeiro 
(PDF, carimbo e assinatura)</t>
  </si>
  <si>
    <t>1 Conta Corrente (D e C)</t>
  </si>
  <si>
    <t>Demonstrativos
(Anexos II ao VIII, Categoria Profissional e Planilha de Conferência)</t>
  </si>
  <si>
    <t>2 Conta Corrente (D e C)</t>
  </si>
  <si>
    <t>Receitas Operacionais</t>
  </si>
  <si>
    <t>Saldo Final do Estoque</t>
  </si>
  <si>
    <t>Aplicação Financeira</t>
  </si>
  <si>
    <t xml:space="preserve">Certidões
(Certidão Municipal/Mercantil, Certidão FGTS, Certidão Trabalhista, Certidão de Regularidade Fiscal do Estado, Certidão de Débitos Fiscais Estado, Certidão Conjunta Dívida Ativa, Certidão Simplificada Junta Comercial, Cartão do CNPJ atualizado e Consulta ao Portal da Transparência - CEIS) 
</t>
  </si>
  <si>
    <t>Anexos II 
(preenchido conforme Resolução do TCE)</t>
  </si>
  <si>
    <t>Contratos e Termos Aditivos</t>
  </si>
  <si>
    <t>Anexos III
(preenchido conforme Resolução do TCE)</t>
  </si>
  <si>
    <t>Extrato CAGED</t>
  </si>
  <si>
    <t>Anexos IV
(preenchido conforme Resolução do TCE)</t>
  </si>
  <si>
    <t>Turnover</t>
  </si>
  <si>
    <t>Anexos V
(preenchido conforme Resolução do TCE)</t>
  </si>
  <si>
    <t>Memória de Cálculo da Folha de Pagamento</t>
  </si>
  <si>
    <t>Anexos VI
(preenchido conforme Resolução do TCE)</t>
  </si>
  <si>
    <t>Folhas Ativos / Jovem Aprendiz / 13º
 (completas)</t>
  </si>
  <si>
    <t>Anexos VII
(preenchido conforme Resolução do TCE)</t>
  </si>
  <si>
    <t>Impostos
(DARF, GPS, FGTS, PIS)</t>
  </si>
  <si>
    <t>Anexos VIII
(preenchido conforme Resolução do TCE)</t>
  </si>
  <si>
    <t>Benefícios 
(Nota fiscal, boleto, apólice, relação dos funcionários e comprovante de pagamento)</t>
  </si>
  <si>
    <t>Folha Demitidos / Jovem Aprendiz
(completas)</t>
  </si>
  <si>
    <t>Categoria Profissional</t>
  </si>
  <si>
    <t>GRRF
(duas folhas da GRRF e comprovante de pagamento)</t>
  </si>
  <si>
    <t>Cálculo Folha de Pagamento</t>
  </si>
  <si>
    <t>Termo Rescisório
(termo e comprovante de pagamento)</t>
  </si>
  <si>
    <t>PASTA</t>
  </si>
  <si>
    <t>Planilha Contábil Financeiro 
(formato PDF, carimbo e assinatura)</t>
  </si>
  <si>
    <t>Balancete Contábil Analítico 
(última folha)</t>
  </si>
  <si>
    <t>Anexos II ao VIII
(formato excel)</t>
  </si>
  <si>
    <t>Anexos II ao VIII
(formato CSV)</t>
  </si>
  <si>
    <t>Balancete Contábil Analítico 
(geral)</t>
  </si>
  <si>
    <t>Anexos II ao VIII
(formato ZIP)</t>
  </si>
  <si>
    <t>Memória de Cálculo Estoque
(planilha excel)</t>
  </si>
  <si>
    <t>Relatório de Saída
 (por grupo)</t>
  </si>
  <si>
    <t>Fluxo de Caixa</t>
  </si>
  <si>
    <t>Relatório de Entrada
 (por grupo)</t>
  </si>
  <si>
    <t>Conciliação Bancária</t>
  </si>
  <si>
    <t>Notas Fiscais</t>
  </si>
  <si>
    <t>Extratos Bancários em formato PDF
(Conta Corrente e Aplicação)</t>
  </si>
  <si>
    <t>Extratos Bancários em formato CSV
(Conta Corrente e Aplicação)</t>
  </si>
  <si>
    <t>Planilha Débito e Crédito em formato excel
(Extratos Bancários)</t>
  </si>
  <si>
    <t>Planilha Aplicação Financeira em formato excel
(Extratos Bancários)</t>
  </si>
  <si>
    <t>Extratos Bancários 
(Conta Corrente)</t>
  </si>
  <si>
    <t>N / A</t>
  </si>
  <si>
    <t>Extratos Bancários 
(Aplicação)</t>
  </si>
  <si>
    <t>Impostos</t>
  </si>
  <si>
    <t>Termo de Responsabilidade do Fundo Fixo</t>
  </si>
  <si>
    <t>Memória de Cálculo Folha
(planilha excel)</t>
  </si>
  <si>
    <t>Planilha do Fundo Fixo</t>
  </si>
  <si>
    <t>Relatório Gerencial</t>
  </si>
  <si>
    <t>Prestação de Contas em formato PDF</t>
  </si>
  <si>
    <t>LEGENDA PARA PREENCHIMENTO COLUNAS "C" e "G"</t>
  </si>
  <si>
    <t>N / A: NÃO SE APLICA</t>
  </si>
  <si>
    <t>OK: QUANDO A UNIDADE ANEXAR NO DRIVE E NA PRESTAÇÃO DE CONTAS.</t>
  </si>
  <si>
    <t>F :  QUANDO FALTAR NO DRIVE OU NA PRESTAÇÃO DE CONTAS</t>
  </si>
  <si>
    <t>Percentual de turnover do mês de MARÇO/2023</t>
  </si>
  <si>
    <t>EMERSON MARQUES CARNEIRO DOS SANTOS</t>
  </si>
  <si>
    <t>GIBSON DE SOUZA LOBO</t>
  </si>
  <si>
    <t xml:space="preserve">MARIA EDUARDA DE OLIVEIRA SANTOS </t>
  </si>
  <si>
    <t>INTELBRAS S/A INDÚSTRIA DE TELECOMUNICAÇÃO ELETRÔNICA BRASILEIRA</t>
  </si>
  <si>
    <t>SERVIÇO DE TELEFONIA</t>
  </si>
  <si>
    <t>16/03/2023</t>
  </si>
  <si>
    <t>16/03/2024</t>
  </si>
  <si>
    <t>https://drive.google.com/file/d/14NhHcyEsrLsM2tFiTofIwAUdKWtAHWZj/view?usp=share_link</t>
  </si>
  <si>
    <t>GUPY TECNOLOGIA EM RECRUTAMENTO LTDA</t>
  </si>
  <si>
    <t>SERVIÇO DE Plataforma Recrutamento e Seleção</t>
  </si>
  <si>
    <t>https://drive.google.com/file/d/1h_q-Kk_iUbEl3qqhiIFyeuEPHUZMhtL_/view?usp=share_link</t>
  </si>
  <si>
    <t>Térmo Vigência</t>
  </si>
  <si>
    <t>https://drive.google.com/file/d/1vyXIrIHcCOiWMOrsxyvAfSRzKO10kMXT/view?usp=share_link</t>
  </si>
  <si>
    <t xml:space="preserve">MARYSTELLA BIONES DE LIMA </t>
  </si>
  <si>
    <t xml:space="preserve">REGINALDO CIPRIANO DE BRITO </t>
  </si>
  <si>
    <t>MARCOS GABRIEL BASTOS BEZERRA</t>
  </si>
  <si>
    <t>MEDIA HORAS AVISO PREVIO</t>
  </si>
  <si>
    <t>VANTAGEM AVISO PRÉVIO</t>
  </si>
  <si>
    <t>2º TERMO ADITIVO</t>
  </si>
  <si>
    <t>21216468000198</t>
  </si>
  <si>
    <t>31/03/2023</t>
  </si>
  <si>
    <t>27/04/2023</t>
  </si>
  <si>
    <t>26/04/2023</t>
  </si>
  <si>
    <t>25/04/2023</t>
  </si>
  <si>
    <t>02/05/2023</t>
  </si>
  <si>
    <t>03/05/2023</t>
  </si>
  <si>
    <t>01/05/2023</t>
  </si>
  <si>
    <t>17/04/2023</t>
  </si>
  <si>
    <t>24/04/2023</t>
  </si>
  <si>
    <t>SINGULAR SERVICOS DE SAUDE LTDA EPP</t>
  </si>
  <si>
    <t>23514668000152</t>
  </si>
  <si>
    <t>3550308</t>
  </si>
  <si>
    <t xml:space="preserve">B </t>
  </si>
  <si>
    <t>28/04/2023</t>
  </si>
  <si>
    <t>4</t>
  </si>
  <si>
    <t>INTELBRAS</t>
  </si>
  <si>
    <t>04/05/2023</t>
  </si>
  <si>
    <t>14/04/2023</t>
  </si>
  <si>
    <t>MAIO/2023</t>
  </si>
  <si>
    <t>UPA EDUARDO CAMPOS - SOTAVE
PLANILHA DÉBITO E CRÉDITO
 MÊS MAIO/2023</t>
  </si>
  <si>
    <t>UPA EDUARDO CAMPOS - SOTAVE
SALDO DE PROVISÃO - MAIO/2023</t>
  </si>
  <si>
    <t>MAIO / 2023</t>
  </si>
  <si>
    <t>MAIO /2023</t>
  </si>
  <si>
    <t>ANO 2 0 2 3 - Competência mês de MAIO/2023</t>
  </si>
  <si>
    <t>TRANSPORTE TROCA DE DOSIMETROS</t>
  </si>
  <si>
    <t>99POP</t>
  </si>
  <si>
    <t>TRANSPORTE ENTREGA DO RELATÓRIO GERENCIAL NA SMS</t>
  </si>
  <si>
    <t>TRANSPORTE DA COLABORADORA DO COMPLEXO PARA UPA SOTAVE</t>
  </si>
  <si>
    <t>TRANSPORTE ENTREGA DA PRESTAÇÃO DE CONTAS NO COMPLEXO</t>
  </si>
  <si>
    <t>5</t>
  </si>
  <si>
    <t>TRANSPORTE ENTREGA DE DOCUMENTOS DA INCONSISTÊNCIA</t>
  </si>
  <si>
    <t>6</t>
  </si>
  <si>
    <t>TRANSPORTE RETIRADA MATERIAL DE MANUTENÇÃO</t>
  </si>
  <si>
    <t>NAGEM</t>
  </si>
  <si>
    <t>COMPRA PAPEL A4</t>
  </si>
  <si>
    <t>290325</t>
  </si>
  <si>
    <t>DICASA</t>
  </si>
  <si>
    <t>COMPRA DE PILHA ALCALINA</t>
  </si>
  <si>
    <t>2287</t>
  </si>
  <si>
    <t>MARCOS ALVES - FOTOGRAFIA</t>
  </si>
  <si>
    <t>CONFECÇÃO DE SERVIÇOS GRÁFICOS</t>
  </si>
  <si>
    <t>ABONO CCT 3/3</t>
  </si>
  <si>
    <t>AVISO PREVIO</t>
  </si>
  <si>
    <t>HORAS FALTAS</t>
  </si>
  <si>
    <t>HORAS FALTAS DSR</t>
  </si>
  <si>
    <t xml:space="preserve">ETELVINA  BELEM SILVA SANTOS </t>
  </si>
  <si>
    <t xml:space="preserve">MARIANA  MEDIEROS  DA SILVA </t>
  </si>
  <si>
    <t>05/2023</t>
  </si>
  <si>
    <t>31/05/2023</t>
  </si>
  <si>
    <t>2023-412/005</t>
  </si>
  <si>
    <t>05/06/2023</t>
  </si>
  <si>
    <t>2023-414/005</t>
  </si>
  <si>
    <t>07/06/2023</t>
  </si>
  <si>
    <t>09/06/2023</t>
  </si>
  <si>
    <t>01/07/2022</t>
  </si>
  <si>
    <t xml:space="preserve">COLETA,TRANSPORTE E TRATAMENTO E DISPOSIÇÃO DE RESIDUOS </t>
  </si>
  <si>
    <t>https://drive.google.com/file/d/1eXJJEWn2pbMdBhPRObzwlKvnxnAxJNUy/view</t>
  </si>
  <si>
    <t>06/052022</t>
  </si>
  <si>
    <t>06/052023</t>
  </si>
  <si>
    <t>https://drive.google.com/drive/folders/1ztLDMNXveCfhVFcHlrH30m_Y5gnOyZQa</t>
  </si>
  <si>
    <t>https://drive.google.com/file/d/1j7-b9QNzMaO3IUC9flKpmglBPXMhXVkB/view?usp=sharing</t>
  </si>
  <si>
    <t>30310241000106</t>
  </si>
  <si>
    <t>DSA GESTÃO TECNOLOGIA E INOVAÇÃO LTDA</t>
  </si>
  <si>
    <t>SEERVIÇO DE CONSULTÓRIA EM TECNOLOGIA DA INFORMAÇÃO</t>
  </si>
  <si>
    <t>09/01/2023</t>
  </si>
  <si>
    <t>09/12/2023</t>
  </si>
  <si>
    <t>https://drive.google.com/drive/folders/1h-mLt0YN9gZcnVNV0wlTUqdN3TpPiLNW</t>
  </si>
  <si>
    <t>SERVIÇO DE LOCAÇÃO BOMBA DE INFUSÃO</t>
  </si>
  <si>
    <t>https://drive.google.com/drive/folders/1gSG6f52F4wBjqfGU0mbsZZCU2bUNA1EW</t>
  </si>
  <si>
    <t>30/03/2024</t>
  </si>
  <si>
    <t>https://drive.google.com/drive/folders/1ZKuA-8YecU11qCqOErbNOQrIzR00fIov</t>
  </si>
  <si>
    <t>SOCASA SAÚDE AMBIENTAL LTDA</t>
  </si>
  <si>
    <t xml:space="preserve">PROVTEL TECNOLOGIA SERVICOS GERENCIADOS LTDA </t>
  </si>
  <si>
    <t>SINGULAR SERVIÇOS DE SAÚDE LTDA-EPP</t>
  </si>
  <si>
    <t>https://drive.google.com/drive/folders/13LGVv3PMNNLgJcHyJyXvrIDh5SuM47Rk</t>
  </si>
  <si>
    <t>ALEXSANDRA DE GUSMÃO NERES UNISERVICE</t>
  </si>
  <si>
    <t>https://drive.google.com/drive/folders/1hJblpEGpjSKUrgHdSuFt0p3ksZUnK94A</t>
  </si>
  <si>
    <t>https://drive.google.com/drive/folders/1iHWZD0Ut7mIvEQtaTbwUPp4x41acpqsM</t>
  </si>
  <si>
    <t>https://drive.google.com/drive/folders/1qKrmszLw9tIYgNVZio7uZKqKw3UPzXWx</t>
  </si>
  <si>
    <t>EMPRESA NACIONAL DE ESTERILIZAÇÃO EIRELI</t>
  </si>
  <si>
    <t>https://drive.google.com/drive/folders/10dp7jGC7Fq7GSxc0SUa4Uxdu4spnhtIQ</t>
  </si>
  <si>
    <t>HELSON CARLOS LIMA DE SOUZA (HM NOBREAK)</t>
  </si>
  <si>
    <t>https://drive.google.com/drive/folders/1qbWwjoWeCmfnmPPCWRgqG2U6p6q7khO5</t>
  </si>
  <si>
    <t xml:space="preserve"> NUTRIFINE REFEIÇÕES LTDA</t>
  </si>
  <si>
    <t>PALLIO COMÉRCIO E SERVIÇOS LTDA (AUTOFORTE)</t>
  </si>
  <si>
    <t>https://drive.google.com/drive/folders/1MDnN32EyIjH97MNTRO1Rt-PF0RAjgze5</t>
  </si>
  <si>
    <t>R&amp;F CLIMATIZAÇÃO LTDA</t>
  </si>
  <si>
    <t>https://drive.google.com/drive/folders/1KqpjkGMLOpvpTp68QpcSknSF3C_6XxiS</t>
  </si>
  <si>
    <t>https://drive.google.com/drive/folders/1gPVbvMYlUyc8GanQxVS7EKH3lk9ZGIHr</t>
  </si>
  <si>
    <t>https://drive.google.com/drive/folders/1Dbh3n9JT1eZC21efkj1nKBZToc3StR13</t>
  </si>
  <si>
    <t>https://drive.google.com/drive/folders/1s6BarejhbO1wClqGh9SQ95axlMXGNwOZ</t>
  </si>
  <si>
    <t>3° TERMO ADITIVO</t>
  </si>
  <si>
    <t>https://drive.google.com/drive/folders/1QkmZ7ytrKincbVtjrCJCIAaCd65DorM9</t>
  </si>
  <si>
    <t>JATOBARRETO CENTRO DE DISTRIBUIÇÃO LTDA-ME</t>
  </si>
  <si>
    <t>16042</t>
  </si>
  <si>
    <t>15/05/2023</t>
  </si>
  <si>
    <t>26230527058274000198550010000160421503282222</t>
  </si>
  <si>
    <t>15633</t>
  </si>
  <si>
    <t>26230527058274000198550010000156331690180467</t>
  </si>
  <si>
    <t>46811894000109</t>
  </si>
  <si>
    <t>CASA DO FARDAMENTO E UNIFORMES LTDA</t>
  </si>
  <si>
    <t>17</t>
  </si>
  <si>
    <t>26230546811894000109550010000000171497854354</t>
  </si>
  <si>
    <t>08014460000180</t>
  </si>
  <si>
    <t>VANPEL MATERIAL DE ESCRITÓRIO E INFOR</t>
  </si>
  <si>
    <t>53998</t>
  </si>
  <si>
    <t>10/05/2023</t>
  </si>
  <si>
    <t>26230508014460000180550010000539981001356550</t>
  </si>
  <si>
    <t>53732</t>
  </si>
  <si>
    <t>26230508014460000180550010000537321001353701</t>
  </si>
  <si>
    <t>53840</t>
  </si>
  <si>
    <t>26230508014460000180550010000538401001354780</t>
  </si>
  <si>
    <t>53843</t>
  </si>
  <si>
    <t>26230508014460000180550010000538431001354880</t>
  </si>
  <si>
    <t>29447408000198</t>
  </si>
  <si>
    <t>LF DOS SANTOS GRÁFICA</t>
  </si>
  <si>
    <t>1738</t>
  </si>
  <si>
    <t>09/05/2023</t>
  </si>
  <si>
    <t>26230529447408000198550010000017381605727320</t>
  </si>
  <si>
    <t>1755</t>
  </si>
  <si>
    <t>19/05/2023</t>
  </si>
  <si>
    <t>26230529447408000198550010000017551350028961</t>
  </si>
  <si>
    <t>26230527058274000198550010000163141169517028</t>
  </si>
  <si>
    <t>08989000000178</t>
  </si>
  <si>
    <t>DICASA UTILIDADES LTDA</t>
  </si>
  <si>
    <t>06/05/2023</t>
  </si>
  <si>
    <t>26230508989000000178650010002903251385322411</t>
  </si>
  <si>
    <t>24073694008997</t>
  </si>
  <si>
    <t>96158</t>
  </si>
  <si>
    <t>26230524073694008997650030000961581061537333</t>
  </si>
  <si>
    <t>54321</t>
  </si>
  <si>
    <t>26/05/2023</t>
  </si>
  <si>
    <t>26230508014460000180550010000543211001359997</t>
  </si>
  <si>
    <t>54323</t>
  </si>
  <si>
    <t>26230508014460000180550010000543231001360019</t>
  </si>
  <si>
    <t>26577</t>
  </si>
  <si>
    <t>29/05/2023</t>
  </si>
  <si>
    <t>26230524326435000199550010000265771698747040</t>
  </si>
  <si>
    <t>26575</t>
  </si>
  <si>
    <t>26230524326435000199550010000265751341405671</t>
  </si>
  <si>
    <t>26760</t>
  </si>
  <si>
    <t>02/06/2023</t>
  </si>
  <si>
    <t>26230624326435000199550010000267601961514525</t>
  </si>
  <si>
    <t>FORTPEL COMERCIO DE DESCARTAVEIS LTDA PE</t>
  </si>
  <si>
    <t>182833</t>
  </si>
  <si>
    <t>06/06/2023</t>
  </si>
  <si>
    <t>26230622006201000139550000001828331101828330</t>
  </si>
  <si>
    <t>49135522000190</t>
  </si>
  <si>
    <t>ALLISSON CESAR LEONEL CARDOSO</t>
  </si>
  <si>
    <t>27</t>
  </si>
  <si>
    <t>20/05/2023</t>
  </si>
  <si>
    <t>35230549135522000190550010000000271476180508</t>
  </si>
  <si>
    <t>26230524326435000199550010000265761250544544</t>
  </si>
  <si>
    <t>5.19</t>
  </si>
  <si>
    <t>08281015000187</t>
  </si>
  <si>
    <t>MARCOS ALVES DA SILVA- FOTOGRAFIA ME</t>
  </si>
  <si>
    <t>12/05/2023</t>
  </si>
  <si>
    <t>UBER DO BRASIL TECNOLÓGIA LTDA</t>
  </si>
  <si>
    <t>16/05/2023</t>
  </si>
  <si>
    <t>22/05/2023</t>
  </si>
  <si>
    <t xml:space="preserve">S </t>
  </si>
  <si>
    <t>25/05/2023</t>
  </si>
  <si>
    <t>ULTRA MEGA DISTRIBUIDORA HOSPITALAR-LTDA</t>
  </si>
  <si>
    <t>26230521596736000144550010001847601001924621</t>
  </si>
  <si>
    <t>CIRÚRGICA GUARARAPES</t>
  </si>
  <si>
    <t>11968</t>
  </si>
  <si>
    <t>26230523680034000170550010000119681360415836</t>
  </si>
  <si>
    <t>CIRÚRGICA MONTEBELLO</t>
  </si>
  <si>
    <t>22672</t>
  </si>
  <si>
    <t>18/05/2023</t>
  </si>
  <si>
    <t>26230508674752000301550010000226721695647133</t>
  </si>
  <si>
    <t>162585</t>
  </si>
  <si>
    <t>26230508674752000140550010001625851302947965</t>
  </si>
  <si>
    <t>162586</t>
  </si>
  <si>
    <t>26230508674752000140550010001625861129525852</t>
  </si>
  <si>
    <t>11966</t>
  </si>
  <si>
    <t>26230523680034000170550010000119661086170482</t>
  </si>
  <si>
    <t>01722296000117</t>
  </si>
  <si>
    <t xml:space="preserve">PANORAMA MEDICAMENTOS </t>
  </si>
  <si>
    <t>217719</t>
  </si>
  <si>
    <t>23230501722296000117550010002177191002177634</t>
  </si>
  <si>
    <t>11449180000290</t>
  </si>
  <si>
    <t>DPROSMED DISTRIBUIDORA DE PRODUTOS MEDICOS LTDA</t>
  </si>
  <si>
    <t>05/05/2023</t>
  </si>
  <si>
    <t>26230511449180000290550010000102881000212225</t>
  </si>
  <si>
    <t>04342595000203</t>
  </si>
  <si>
    <t>FARMATER MEDICAMENTOS LTDA</t>
  </si>
  <si>
    <t>64064</t>
  </si>
  <si>
    <t>17/05/2023</t>
  </si>
  <si>
    <t>31230504342595000203550010000640641001122680</t>
  </si>
  <si>
    <t>21939878000167</t>
  </si>
  <si>
    <t>BEM ESTAR PRODUTOS FARMACEUTICOS LTDA ME</t>
  </si>
  <si>
    <t>5676</t>
  </si>
  <si>
    <t>26230521939878000167550010000056761267924840</t>
  </si>
  <si>
    <t>SANMED DISTRIBUIDORA DE PRODUTOS MÉDICOS HOSPITALARES</t>
  </si>
  <si>
    <t>8072</t>
  </si>
  <si>
    <t>26230521216468000198550010000080721137202300</t>
  </si>
  <si>
    <t>07752236000123</t>
  </si>
  <si>
    <t>MEDILAR IMPORT E DISTR DE PRODUTOS MÉDICO HOSPITALARES AS</t>
  </si>
  <si>
    <t>927940</t>
  </si>
  <si>
    <t>43230507752236000123550010009279401716205971</t>
  </si>
  <si>
    <t>26230508778201000126550010004112481740667877</t>
  </si>
  <si>
    <t>26230523680034000170550010000118841286201902</t>
  </si>
  <si>
    <t>411379</t>
  </si>
  <si>
    <t>26230508778201000126550010004113791306486410</t>
  </si>
  <si>
    <t>31230504342595000203550010000640361001121492</t>
  </si>
  <si>
    <t>PADRÃO DIST DE PRODUTOS E EQUIPAMENTOS HOSPITALAR</t>
  </si>
  <si>
    <t>315079</t>
  </si>
  <si>
    <t>26230409441460000120550010003150791149532817</t>
  </si>
  <si>
    <t>56098</t>
  </si>
  <si>
    <t>26230521381761000100550010000560981418933620</t>
  </si>
  <si>
    <t>56051</t>
  </si>
  <si>
    <t>26230421381761000100550010000560511417520330</t>
  </si>
  <si>
    <t>26230408674752000301550010000220731586008424</t>
  </si>
  <si>
    <t>02477571000147</t>
  </si>
  <si>
    <t>DENTAL MED SUL ARTIGOS ODONTOLÓGICOS LTDA</t>
  </si>
  <si>
    <t>364145</t>
  </si>
  <si>
    <t>412304022477571000147550010003641451600703118</t>
  </si>
  <si>
    <t>DIMASTER COMERCIO DE PRODUOS HOSPITALARES LTDA</t>
  </si>
  <si>
    <t>311014</t>
  </si>
  <si>
    <t>43230402520829000140550010003110141877951367</t>
  </si>
  <si>
    <t>311090</t>
  </si>
  <si>
    <t>43230402520829000140550010003110901930632439</t>
  </si>
  <si>
    <t>05932624000160</t>
  </si>
  <si>
    <t xml:space="preserve">MEGAMED COMÉRCIO LTDA </t>
  </si>
  <si>
    <t>262305059932624000160550010000204681263948895</t>
  </si>
  <si>
    <t>26230521216468000198550010000080571135202306</t>
  </si>
  <si>
    <t>26230524380578002041556010000018191263739328</t>
  </si>
  <si>
    <t>26230524380578002041556010000017761629996575</t>
  </si>
  <si>
    <t>1788</t>
  </si>
  <si>
    <t>26230524380578002041556010000017881594584889</t>
  </si>
  <si>
    <t>317</t>
  </si>
  <si>
    <t>26230524980578002041556070000003171658305977</t>
  </si>
  <si>
    <t>26230524980578002041556010000017851728225096</t>
  </si>
  <si>
    <t>1764</t>
  </si>
  <si>
    <t>26230524380578002041556010000017641944375556</t>
  </si>
  <si>
    <t>1758</t>
  </si>
  <si>
    <t>26230524980578002041556010000017581938475458</t>
  </si>
  <si>
    <t>304</t>
  </si>
  <si>
    <t>13/05/2023</t>
  </si>
  <si>
    <t>26230524380578002041556070000003041143248320</t>
  </si>
  <si>
    <t>298</t>
  </si>
  <si>
    <t>26230524380578002041556070000002981236636828</t>
  </si>
  <si>
    <t>1811</t>
  </si>
  <si>
    <t>24/05/2023</t>
  </si>
  <si>
    <t>26230524380578002041556010000018111646518911</t>
  </si>
  <si>
    <t>1803</t>
  </si>
  <si>
    <t>23/05/2023</t>
  </si>
  <si>
    <t>26230524380578002041556010000018031307800051</t>
  </si>
  <si>
    <t>26230524380578002041556010000017941995015351</t>
  </si>
  <si>
    <t>1744</t>
  </si>
  <si>
    <t>26230524380578002041556010000017441494371200</t>
  </si>
  <si>
    <t>1699</t>
  </si>
  <si>
    <t>26230524380578002041556010000016991104071233</t>
  </si>
  <si>
    <t>08/05/2023</t>
  </si>
  <si>
    <t>26230524380578002041556010000017301563804372</t>
  </si>
  <si>
    <t>1716</t>
  </si>
  <si>
    <t>26230524380578002041556010000017161694437471</t>
  </si>
  <si>
    <t>1721</t>
  </si>
  <si>
    <t>26230524380578002041556010000017211291451611</t>
  </si>
  <si>
    <t>40456</t>
  </si>
  <si>
    <t>26230524380578002041554000000404561142190518</t>
  </si>
  <si>
    <t>1712</t>
  </si>
  <si>
    <t>26230524380578002041556010000017121620646914</t>
  </si>
  <si>
    <t>1707</t>
  </si>
  <si>
    <t>26230524380578002041556010000017071102124589</t>
  </si>
  <si>
    <t>1745</t>
  </si>
  <si>
    <t>26230524380578002041556010000017451339675184</t>
  </si>
  <si>
    <t>1770</t>
  </si>
  <si>
    <t>26230524380578002041556010000017701777219417</t>
  </si>
  <si>
    <t>323</t>
  </si>
  <si>
    <t>30/05/2023</t>
  </si>
  <si>
    <t>26230524380578002041556070000003231612166149</t>
  </si>
  <si>
    <t>1854</t>
  </si>
  <si>
    <t>26230524380578002041556010000018541114210049</t>
  </si>
  <si>
    <t>318</t>
  </si>
  <si>
    <t>26230524380578002041556070000003181673941789</t>
  </si>
  <si>
    <t>1825</t>
  </si>
  <si>
    <t>26230524380578002041556010000018251641333960</t>
  </si>
  <si>
    <t>000055</t>
  </si>
  <si>
    <t>S/N</t>
  </si>
  <si>
    <t>00000077</t>
  </si>
  <si>
    <t>G36C-UYBD</t>
  </si>
  <si>
    <t>00000469</t>
  </si>
  <si>
    <t>I5ZZ-XLR</t>
  </si>
  <si>
    <t>20452</t>
  </si>
  <si>
    <t>26230505932624000160550010000204521282654788</t>
  </si>
  <si>
    <t>411037</t>
  </si>
  <si>
    <t>26230508778201000126550010004110371047171926</t>
  </si>
  <si>
    <t>411080</t>
  </si>
  <si>
    <t>26230508778201000126550010004110801779394495</t>
  </si>
  <si>
    <t>25296849000185</t>
  </si>
  <si>
    <t>TIDIMAR COMÉRCIO DE PRODUTOS MÉDICOS HOSP. LTDA</t>
  </si>
  <si>
    <t>53406</t>
  </si>
  <si>
    <t>31230425296849000185550010000534061988940558</t>
  </si>
  <si>
    <t>3136702</t>
  </si>
  <si>
    <t>184206</t>
  </si>
  <si>
    <t>26230521596736000144550010001842061001918760</t>
  </si>
  <si>
    <t>2603454</t>
  </si>
  <si>
    <t>53854</t>
  </si>
  <si>
    <t>31230525296849000185550010000538541754687271</t>
  </si>
  <si>
    <t>21487927000178</t>
  </si>
  <si>
    <t>NEUPHARMA DIST MATL MED HOSPITALAR LTDA</t>
  </si>
  <si>
    <t>34573</t>
  </si>
  <si>
    <t>35230521487927000178550010000345731018540615</t>
  </si>
  <si>
    <t>1303908</t>
  </si>
  <si>
    <t>06065614000138</t>
  </si>
  <si>
    <t>SUPERMEDICA DISTRIB HOSPITALAR LTDA</t>
  </si>
  <si>
    <t>231253</t>
  </si>
  <si>
    <t>52230506065614000138550010002312531232330840</t>
  </si>
  <si>
    <t>2606200</t>
  </si>
  <si>
    <t>11969</t>
  </si>
  <si>
    <t>26230523680034000170550010000119691341559806</t>
  </si>
  <si>
    <t>11974</t>
  </si>
  <si>
    <t>26230523680034000170550010000119741859919733</t>
  </si>
  <si>
    <t>17704</t>
  </si>
  <si>
    <t>26230522401344000145550010000177041956775488</t>
  </si>
  <si>
    <t>231251</t>
  </si>
  <si>
    <t>52230506065614000138550010002312511232330820</t>
  </si>
  <si>
    <t>231252</t>
  </si>
  <si>
    <t>52230506065614000138550010002312521232330835</t>
  </si>
  <si>
    <t>312870</t>
  </si>
  <si>
    <t>43230502520829000140550010003128701576252673</t>
  </si>
  <si>
    <t>4301701</t>
  </si>
  <si>
    <t>03840189000119</t>
  </si>
  <si>
    <t>RS MED LTDA</t>
  </si>
  <si>
    <t>20129</t>
  </si>
  <si>
    <t>31230503840189000119550010000201291240520236</t>
  </si>
  <si>
    <t>3118601</t>
  </si>
  <si>
    <t>184979</t>
  </si>
  <si>
    <t>26230521596736000144550010001849791001926902</t>
  </si>
  <si>
    <t>1855</t>
  </si>
  <si>
    <t>26230524380578002041556010000018551635329602</t>
  </si>
  <si>
    <t>5.11</t>
  </si>
  <si>
    <t>NUTRIFINE REFEIÇÕES LTDA EPP</t>
  </si>
  <si>
    <t>4361</t>
  </si>
  <si>
    <t>01/06/2023</t>
  </si>
  <si>
    <t>26230618554757000192550010000043611656001307</t>
  </si>
  <si>
    <t>4362</t>
  </si>
  <si>
    <t>26230618554757000192550010000043621052410748</t>
  </si>
  <si>
    <t>863</t>
  </si>
  <si>
    <t>UDVE2DW1</t>
  </si>
  <si>
    <t>052023</t>
  </si>
  <si>
    <t>492</t>
  </si>
  <si>
    <t>EHQZ39033</t>
  </si>
  <si>
    <t>5.3</t>
  </si>
  <si>
    <t>ALEXSANDRA DE GUSMÃO NERES-ME</t>
  </si>
  <si>
    <t>16595</t>
  </si>
  <si>
    <t>ENAE-EMPRESA NACIONAL DE ESTERILIZAÇÃO LTDA EMBRAESTER</t>
  </si>
  <si>
    <t>14054</t>
  </si>
  <si>
    <t>ZCGBXKXC</t>
  </si>
  <si>
    <t>BRASCON GESTÃO AMBIENTAL LTDA</t>
  </si>
  <si>
    <t>153735</t>
  </si>
  <si>
    <t>2611309</t>
  </si>
  <si>
    <t>254</t>
  </si>
  <si>
    <t>QH6LXDYJ</t>
  </si>
  <si>
    <t>2686</t>
  </si>
  <si>
    <t>GYIR2HDW</t>
  </si>
  <si>
    <t>2685</t>
  </si>
  <si>
    <t>TR2KGTPH</t>
  </si>
  <si>
    <t>B2D TECNOLOGIA LTDA</t>
  </si>
  <si>
    <t>2611607</t>
  </si>
  <si>
    <t>50093104</t>
  </si>
  <si>
    <t>50676107</t>
  </si>
  <si>
    <t>18970</t>
  </si>
  <si>
    <t>RUSG6882</t>
  </si>
  <si>
    <t>WFBJ55677</t>
  </si>
  <si>
    <t>13210</t>
  </si>
  <si>
    <t>08/06/2023</t>
  </si>
  <si>
    <t>MPKV30132</t>
  </si>
  <si>
    <t>13025</t>
  </si>
  <si>
    <t>FFQB10401</t>
  </si>
  <si>
    <t>18409</t>
  </si>
  <si>
    <t>MHCHZMCG</t>
  </si>
  <si>
    <t>66332</t>
  </si>
  <si>
    <t>11232525</t>
  </si>
  <si>
    <t>11141647</t>
  </si>
  <si>
    <t>33725</t>
  </si>
  <si>
    <t>12882148000186</t>
  </si>
  <si>
    <t>SOCASA SAUDE AMBIENTAL LTDA-EPP</t>
  </si>
  <si>
    <t>6974</t>
  </si>
  <si>
    <t>VIPP31127</t>
  </si>
  <si>
    <t>7014</t>
  </si>
  <si>
    <t>DHVJ09213</t>
  </si>
  <si>
    <t>259803632</t>
  </si>
  <si>
    <t>255795674</t>
  </si>
  <si>
    <t>5.9</t>
  </si>
  <si>
    <t>30765018000145</t>
  </si>
  <si>
    <t>11948542</t>
  </si>
  <si>
    <t>4116602</t>
  </si>
  <si>
    <t>14902509000134</t>
  </si>
  <si>
    <t>PRESTIGE MED ASSESS. G. E R. H. EM SERV. DE SAUDE LTDA</t>
  </si>
  <si>
    <t>346</t>
  </si>
  <si>
    <t>RC2 CONSULTORIA MEDICA</t>
  </si>
  <si>
    <t>214</t>
  </si>
  <si>
    <t>WIXSWXSV</t>
  </si>
  <si>
    <t>QGCA71707</t>
  </si>
  <si>
    <t>22006201000139</t>
  </si>
  <si>
    <t>29/05/2024</t>
  </si>
  <si>
    <t>28/05/2025</t>
  </si>
  <si>
    <t>42291379000186</t>
  </si>
  <si>
    <t>FACILYTES SOLUTIONS SERVICOS ADMINISTRATIVOS</t>
  </si>
  <si>
    <t>40</t>
  </si>
  <si>
    <t>11/05/2023</t>
  </si>
  <si>
    <t>XVLU5BJF</t>
  </si>
  <si>
    <t>292740</t>
  </si>
  <si>
    <t>MVASXGLB</t>
  </si>
  <si>
    <t>11</t>
  </si>
  <si>
    <t>TRINITY GESTAO ADMINISTRATIVA</t>
  </si>
  <si>
    <t>47856030000168</t>
  </si>
  <si>
    <t>13453441000190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</si>
</sst>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7" formatCode="&quot;R$&quot;\ #,##0.00;\-&quot;R$&quot;\ #,##0.00"/>
    <numFmt numFmtId="42" formatCode="_-&quot;R$&quot;\ * #,##0_-;\-&quot;R$&quot;\ * #,##0_-;_-&quot;R$&quot;\ * &quot;-&quot;_-;_-@_-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\-??_);_(@_)"/>
    <numFmt numFmtId="165" formatCode="_(* #,##0.00_);_(* \(#,##0.00\);_(* &quot;-&quot;??_);_(@_)"/>
    <numFmt numFmtId="166" formatCode="_-* #,##0.00_-;\-* #,##0.00_-;_-* &quot;-&quot;??_-;_-@"/>
    <numFmt numFmtId="167" formatCode="[$R$-416]\ #,##0.00;[Red]\-[$R$-416]\ #,##0.00"/>
    <numFmt numFmtId="168" formatCode="_-&quot;R$&quot;\ * #,##0.00_-;\-&quot;R$&quot;\ * #,##0.00_-;_-&quot;R$&quot;\ * &quot;-&quot;??_-;_-@"/>
    <numFmt numFmtId="169" formatCode="_-* #,###.##000_-;\-* #,###.##000_-;_-* &quot;-&quot;??_-;_-@"/>
    <numFmt numFmtId="170" formatCode="_-&quot;R$ &quot;* #,##0.00_-;&quot;-R$ &quot;* #,##0.00_-;_-&quot;R$ &quot;* \-??_-;_-@"/>
    <numFmt numFmtId="171" formatCode="mm/yy"/>
    <numFmt numFmtId="172" formatCode="dd/mm/yy"/>
    <numFmt numFmtId="173" formatCode="#,##0.00_ ;\-#,##0.00\ "/>
    <numFmt numFmtId="174" formatCode="_-&quot;R$&quot;* #,##0.00_-;\-&quot;R$&quot;* #,##0.00_-;_-&quot;R$&quot;* &quot;-&quot;??_-;_-@"/>
    <numFmt numFmtId="175" formatCode="_-&quot;R$&quot;* #,##0.00_-;&quot;-R$&quot;* #,##0.00_-;_-&quot;R$&quot;* \-??_-;_-@"/>
    <numFmt numFmtId="176" formatCode="0000.00"/>
    <numFmt numFmtId="177" formatCode="00000"/>
    <numFmt numFmtId="178" formatCode="00000.00"/>
    <numFmt numFmtId="179" formatCode="00000000000"/>
    <numFmt numFmtId="180" formatCode="&quot;R$&quot;\ #,##0.00"/>
    <numFmt numFmtId="181" formatCode="_(&quot;R$ &quot;* #,##0.00_);_(&quot;R$ &quot;* \(#,##0.00\);_(&quot;R$ &quot;* &quot;-&quot;??_);_(@_)"/>
    <numFmt numFmtId="182" formatCode="[$-416]General"/>
    <numFmt numFmtId="183" formatCode="dd/mm/yy;@"/>
  </numFmts>
  <fonts count="179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</font>
    <font>
      <b/>
      <sz val="12"/>
      <color theme="1"/>
      <name val="Arial"/>
    </font>
    <font>
      <sz val="11"/>
      <name val="Calibri"/>
    </font>
    <font>
      <b/>
      <sz val="12"/>
      <color theme="0"/>
      <name val="Calibri"/>
    </font>
    <font>
      <sz val="11"/>
      <color theme="1"/>
      <name val="Calibri"/>
    </font>
    <font>
      <b/>
      <sz val="12"/>
      <color theme="0"/>
      <name val="Arial"/>
    </font>
    <font>
      <b/>
      <sz val="10"/>
      <color theme="1"/>
      <name val="Arial"/>
    </font>
    <font>
      <b/>
      <sz val="10"/>
      <color rgb="FF000000"/>
      <name val="Arial"/>
    </font>
    <font>
      <b/>
      <sz val="14"/>
      <color rgb="FF000000"/>
      <name val="Arial"/>
    </font>
    <font>
      <b/>
      <i/>
      <sz val="14"/>
      <color theme="1"/>
      <name val="Calibri"/>
    </font>
    <font>
      <sz val="12"/>
      <color rgb="FF000000"/>
      <name val="Calibri"/>
    </font>
    <font>
      <sz val="14"/>
      <color rgb="FF000000"/>
      <name val="Calibri"/>
    </font>
    <font>
      <sz val="12"/>
      <color theme="1"/>
      <name val="Calibri"/>
    </font>
    <font>
      <sz val="14"/>
      <color theme="1"/>
      <name val="Calibri"/>
    </font>
    <font>
      <b/>
      <sz val="12"/>
      <color rgb="FF000000"/>
      <name val="Calibri"/>
    </font>
    <font>
      <b/>
      <sz val="14"/>
      <color rgb="FF000000"/>
      <name val="Calibri"/>
    </font>
    <font>
      <b/>
      <sz val="14"/>
      <color theme="0"/>
      <name val="Calibri"/>
    </font>
    <font>
      <b/>
      <sz val="12"/>
      <color theme="1"/>
      <name val="Calibri"/>
    </font>
    <font>
      <b/>
      <sz val="14"/>
      <color theme="1"/>
      <name val="Calibri"/>
    </font>
    <font>
      <i/>
      <sz val="12"/>
      <color theme="1"/>
      <name val="Calibri"/>
    </font>
    <font>
      <i/>
      <sz val="14"/>
      <color theme="1"/>
      <name val="Calibri"/>
    </font>
    <font>
      <i/>
      <sz val="12"/>
      <color rgb="FF000000"/>
      <name val="Calibri"/>
    </font>
    <font>
      <i/>
      <sz val="14"/>
      <color rgb="FF000000"/>
      <name val="Calibri"/>
    </font>
    <font>
      <b/>
      <sz val="10"/>
      <color rgb="FF000000"/>
      <name val="Calibri"/>
    </font>
    <font>
      <b/>
      <sz val="12"/>
      <color rgb="FF000000"/>
      <name val="Arial"/>
    </font>
    <font>
      <b/>
      <sz val="18"/>
      <color rgb="FF000000"/>
      <name val="Calibri"/>
    </font>
    <font>
      <b/>
      <sz val="16"/>
      <color rgb="FF000000"/>
      <name val="Calibri"/>
    </font>
    <font>
      <sz val="11"/>
      <color rgb="FF000000"/>
      <name val="Calibri"/>
    </font>
    <font>
      <b/>
      <sz val="11"/>
      <color rgb="FF000000"/>
      <name val="Calibri"/>
    </font>
    <font>
      <sz val="12"/>
      <color theme="1"/>
      <name val="Arial"/>
    </font>
    <font>
      <b/>
      <sz val="12"/>
      <color rgb="FF333333"/>
      <name val="Calibri"/>
    </font>
    <font>
      <sz val="16"/>
      <color rgb="FF333333"/>
      <name val="Calibri"/>
    </font>
    <font>
      <sz val="16"/>
      <color theme="1"/>
      <name val="Calibri"/>
    </font>
    <font>
      <b/>
      <sz val="14"/>
      <color rgb="FF333333"/>
      <name val="Arial"/>
    </font>
    <font>
      <b/>
      <sz val="14"/>
      <color rgb="FF333333"/>
      <name val="Calibri"/>
    </font>
    <font>
      <b/>
      <sz val="14"/>
      <color rgb="FF548DD4"/>
      <name val="Calibri"/>
    </font>
    <font>
      <b/>
      <sz val="16"/>
      <color rgb="FF333333"/>
      <name val="Calibri"/>
    </font>
    <font>
      <sz val="14"/>
      <color rgb="FF333333"/>
      <name val="Calibri"/>
    </font>
    <font>
      <b/>
      <u/>
      <sz val="16"/>
      <color rgb="FF333333"/>
      <name val="Calibri"/>
    </font>
    <font>
      <b/>
      <i/>
      <u/>
      <sz val="16"/>
      <color rgb="FF333333"/>
      <name val="Calibri"/>
    </font>
    <font>
      <b/>
      <i/>
      <u/>
      <sz val="16"/>
      <color rgb="FF333333"/>
      <name val="Calibri"/>
    </font>
    <font>
      <u/>
      <sz val="16"/>
      <color rgb="FF333333"/>
      <name val="Calibri"/>
    </font>
    <font>
      <b/>
      <sz val="11"/>
      <color theme="0"/>
      <name val="Calibri"/>
    </font>
    <font>
      <sz val="9"/>
      <color theme="1"/>
      <name val="Calibri"/>
    </font>
    <font>
      <b/>
      <sz val="18"/>
      <color theme="0"/>
      <name val="Arial"/>
    </font>
    <font>
      <b/>
      <sz val="11"/>
      <color theme="1"/>
      <name val="Arial"/>
    </font>
    <font>
      <b/>
      <sz val="13"/>
      <color theme="0"/>
      <name val="Calibri"/>
    </font>
    <font>
      <b/>
      <sz val="11"/>
      <color theme="0"/>
      <name val="Arial"/>
    </font>
    <font>
      <b/>
      <sz val="11"/>
      <color rgb="FF333300"/>
      <name val="Arial"/>
    </font>
    <font>
      <b/>
      <sz val="11"/>
      <color rgb="FF333300"/>
      <name val="Calibri"/>
    </font>
    <font>
      <sz val="10"/>
      <color rgb="FF333300"/>
      <name val="Calibri"/>
    </font>
    <font>
      <sz val="11"/>
      <color rgb="FF333300"/>
      <name val="Calibri"/>
    </font>
    <font>
      <b/>
      <sz val="11"/>
      <color theme="1"/>
      <name val="Calibri"/>
    </font>
    <font>
      <sz val="11"/>
      <color theme="0"/>
      <name val="Calibri"/>
    </font>
    <font>
      <sz val="9"/>
      <color rgb="FF000000"/>
      <name val="Calibri"/>
    </font>
    <font>
      <b/>
      <sz val="11"/>
      <color rgb="FF800000"/>
      <name val="Calibri"/>
    </font>
    <font>
      <b/>
      <sz val="10"/>
      <color theme="0"/>
      <name val="Arial"/>
    </font>
    <font>
      <b/>
      <i/>
      <sz val="12"/>
      <color theme="1"/>
      <name val="Calibri"/>
    </font>
    <font>
      <sz val="10"/>
      <color theme="1"/>
      <name val="Calibri"/>
    </font>
    <font>
      <sz val="10"/>
      <color rgb="FF000000"/>
      <name val="Calibri"/>
    </font>
    <font>
      <sz val="10"/>
      <color rgb="FF000000"/>
      <name val="Arial"/>
    </font>
    <font>
      <b/>
      <sz val="14"/>
      <color theme="0"/>
      <name val="Arial"/>
    </font>
    <font>
      <sz val="14"/>
      <color theme="1"/>
      <name val="Arial"/>
    </font>
    <font>
      <b/>
      <sz val="10"/>
      <color rgb="FFFF0000"/>
      <name val="Arial"/>
    </font>
    <font>
      <sz val="8"/>
      <color rgb="FF000080"/>
      <name val="Arial"/>
    </font>
    <font>
      <b/>
      <sz val="7"/>
      <color theme="1"/>
      <name val="Arial"/>
    </font>
    <font>
      <b/>
      <sz val="12"/>
      <color theme="1"/>
      <name val="Arial"/>
      <family val="2"/>
    </font>
    <font>
      <sz val="11"/>
      <color theme="1"/>
      <name val="Calibri"/>
      <scheme val="minor"/>
    </font>
    <font>
      <sz val="12"/>
      <color indexed="63"/>
      <name val="Calibri"/>
      <family val="2"/>
    </font>
    <font>
      <b/>
      <sz val="18"/>
      <color indexed="56"/>
      <name val="Cambria"/>
      <family val="1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Calibri"/>
      <family val="2"/>
    </font>
    <font>
      <sz val="14"/>
      <color rgb="FF000000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charset val="134"/>
      <scheme val="minor"/>
    </font>
    <font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rgb="FF000000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b/>
      <sz val="18"/>
      <color theme="3"/>
      <name val="Calibri"/>
      <family val="1"/>
      <scheme val="major"/>
    </font>
    <font>
      <b/>
      <sz val="11"/>
      <color indexed="56"/>
      <name val="Calibri"/>
      <family val="2"/>
    </font>
    <font>
      <i/>
      <sz val="11"/>
      <color indexed="23"/>
      <name val="Calibri"/>
      <family val="2"/>
    </font>
    <font>
      <sz val="11"/>
      <color indexed="60"/>
      <name val="Calibri"/>
      <family val="2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rgb="FF9C6500"/>
      <name val="Calibri"/>
      <family val="2"/>
      <scheme val="minor"/>
    </font>
    <font>
      <b/>
      <sz val="15"/>
      <color indexed="56"/>
      <name val="Calibri"/>
      <family val="2"/>
    </font>
    <font>
      <sz val="11"/>
      <color indexed="52"/>
      <name val="Calibri"/>
      <family val="2"/>
    </font>
    <font>
      <sz val="11"/>
      <color indexed="20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3"/>
      <color indexed="56"/>
      <name val="Calibri"/>
      <family val="2"/>
    </font>
    <font>
      <sz val="11"/>
      <name val="Calibri"/>
      <family val="2"/>
      <scheme val="minor"/>
    </font>
    <font>
      <sz val="11"/>
      <name val="Arial"/>
      <family val="2"/>
    </font>
    <font>
      <sz val="11"/>
      <color theme="2" tint="-0.89996032593768116"/>
      <name val="Calibri"/>
      <family val="2"/>
      <scheme val="minor"/>
    </font>
    <font>
      <b/>
      <sz val="18"/>
      <color indexed="56"/>
      <name val="Cambria"/>
      <family val="2"/>
      <charset val="1"/>
    </font>
    <font>
      <sz val="11"/>
      <color theme="1"/>
      <name val="Arial"/>
      <family val="2"/>
    </font>
    <font>
      <sz val="11"/>
      <name val="Calibri"/>
      <family val="2"/>
      <charset val="1"/>
    </font>
    <font>
      <sz val="12"/>
      <color theme="2" tint="-0.89996032593768116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b/>
      <sz val="11"/>
      <color rgb="FF00000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Trebuchet MS"/>
      <family val="2"/>
      <charset val="1"/>
    </font>
    <font>
      <b/>
      <sz val="16"/>
      <color rgb="FF000000"/>
      <name val="Trebuchet MS"/>
      <family val="2"/>
      <charset val="1"/>
    </font>
    <font>
      <sz val="12"/>
      <color rgb="FF000000"/>
      <name val="Arial"/>
      <family val="2"/>
      <charset val="1"/>
    </font>
    <font>
      <b/>
      <sz val="12"/>
      <color rgb="FF000000"/>
      <name val="Arial"/>
      <family val="2"/>
      <charset val="1"/>
    </font>
    <font>
      <b/>
      <sz val="12"/>
      <color rgb="FFFF0000"/>
      <name val="Arial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000000"/>
      <name val="Trebuchet MS"/>
      <family val="2"/>
      <charset val="1"/>
    </font>
    <font>
      <sz val="12"/>
      <color rgb="FF000000"/>
      <name val="Trebuchet MS"/>
      <family val="2"/>
      <charset val="1"/>
    </font>
    <font>
      <sz val="11"/>
      <color rgb="FF000000"/>
      <name val="Arial"/>
      <family val="2"/>
      <charset val="1"/>
    </font>
    <font>
      <sz val="14"/>
      <color rgb="FF000000"/>
      <name val="Arial"/>
      <family val="2"/>
      <charset val="1"/>
    </font>
    <font>
      <b/>
      <sz val="16"/>
      <color theme="0"/>
      <name val="Calibri"/>
      <family val="2"/>
      <scheme val="minor"/>
    </font>
    <font>
      <sz val="16"/>
      <color indexed="63"/>
      <name val="Calibri"/>
      <family val="2"/>
    </font>
    <font>
      <sz val="16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indexed="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indexed="63"/>
      <name val="Calibri"/>
      <family val="2"/>
    </font>
    <font>
      <sz val="16"/>
      <color theme="1"/>
      <name val="Calibri"/>
      <family val="2"/>
    </font>
    <font>
      <sz val="16"/>
      <color rgb="FF000000"/>
      <name val="Calibri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b/>
      <sz val="16"/>
      <color theme="0"/>
      <name val="Calibri"/>
      <family val="2"/>
    </font>
    <font>
      <sz val="16"/>
      <name val="Calibri"/>
      <family val="2"/>
    </font>
    <font>
      <b/>
      <sz val="16"/>
      <color rgb="FF333333"/>
      <name val="Calibri"/>
      <family val="2"/>
    </font>
    <font>
      <sz val="16"/>
      <color rgb="FF333333"/>
      <name val="Calibri"/>
      <family val="2"/>
    </font>
    <font>
      <b/>
      <sz val="16"/>
      <color theme="1"/>
      <name val="Calibri"/>
      <family val="2"/>
    </font>
    <font>
      <b/>
      <sz val="14"/>
      <color theme="0"/>
      <name val="Calibri"/>
      <family val="2"/>
      <scheme val="minor"/>
    </font>
    <font>
      <b/>
      <sz val="14"/>
      <color theme="0"/>
      <name val="Calibri"/>
      <family val="2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indexed="8"/>
      <name val="Calibri"/>
      <family val="2"/>
      <scheme val="minor"/>
    </font>
    <font>
      <sz val="14"/>
      <color rgb="FF333333"/>
      <name val="Calibri"/>
      <family val="2"/>
      <scheme val="minor"/>
    </font>
    <font>
      <sz val="14"/>
      <name val="Calibri"/>
      <family val="2"/>
      <charset val="1"/>
    </font>
    <font>
      <b/>
      <sz val="13"/>
      <color theme="1"/>
      <name val="Arial"/>
      <family val="2"/>
    </font>
    <font>
      <b/>
      <sz val="12"/>
      <color theme="1"/>
      <name val="Calibri"/>
      <family val="2"/>
    </font>
    <font>
      <b/>
      <sz val="12"/>
      <color rgb="FF333333"/>
      <name val="Calibri"/>
      <family val="2"/>
    </font>
    <font>
      <i/>
      <sz val="12"/>
      <color rgb="FF000000"/>
      <name val="Calibri"/>
      <family val="2"/>
    </font>
    <font>
      <sz val="16"/>
      <color indexed="63"/>
      <name val="Calibri"/>
      <family val="2"/>
      <scheme val="minor"/>
    </font>
    <font>
      <b/>
      <sz val="16"/>
      <color indexed="63"/>
      <name val="Calibri"/>
      <family val="2"/>
      <scheme val="minor"/>
    </font>
    <font>
      <sz val="10"/>
      <color theme="1"/>
      <name val="Calibri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14"/>
      <color rgb="FF4D5156"/>
      <name val="Arial"/>
      <family val="2"/>
    </font>
    <font>
      <sz val="14"/>
      <color rgb="FF202124"/>
      <name val="Arial"/>
      <family val="2"/>
    </font>
    <font>
      <sz val="8"/>
      <name val="Calibri"/>
      <scheme val="minor"/>
    </font>
  </fonts>
  <fills count="77">
    <fill>
      <patternFill patternType="none"/>
    </fill>
    <fill>
      <patternFill patternType="gray125"/>
    </fill>
    <fill>
      <patternFill patternType="solid">
        <fgColor rgb="FF1F497D"/>
        <bgColor rgb="FF1F497D"/>
      </patternFill>
    </fill>
    <fill>
      <patternFill patternType="solid">
        <fgColor rgb="FFFFFFFF"/>
        <bgColor rgb="FFFFFFFF"/>
      </patternFill>
    </fill>
    <fill>
      <patternFill patternType="solid">
        <fgColor rgb="FF8DB3E2"/>
        <bgColor rgb="FF8DB3E2"/>
      </patternFill>
    </fill>
    <fill>
      <patternFill patternType="solid">
        <fgColor theme="0"/>
        <bgColor theme="0"/>
      </patternFill>
    </fill>
    <fill>
      <patternFill patternType="solid">
        <fgColor rgb="FF8EB4E3"/>
        <bgColor rgb="FF8EB4E3"/>
      </patternFill>
    </fill>
    <fill>
      <patternFill patternType="solid">
        <fgColor rgb="FF95B3D7"/>
        <bgColor rgb="FF95B3D7"/>
      </patternFill>
    </fill>
    <fill>
      <patternFill patternType="solid">
        <fgColor rgb="FFB9CDE5"/>
        <bgColor rgb="FFB9CDE5"/>
      </patternFill>
    </fill>
    <fill>
      <patternFill patternType="solid">
        <fgColor rgb="FFDCE6F2"/>
        <bgColor rgb="FFDCE6F2"/>
      </patternFill>
    </fill>
    <fill>
      <patternFill patternType="solid">
        <fgColor rgb="FFC6D9F0"/>
        <bgColor rgb="FFC6D9F0"/>
      </patternFill>
    </fill>
    <fill>
      <patternFill patternType="solid">
        <fgColor rgb="FFFFFF00"/>
        <bgColor rgb="FFFFFF00"/>
      </patternFill>
    </fill>
    <fill>
      <patternFill patternType="solid">
        <fgColor rgb="FF548DD4"/>
        <bgColor rgb="FF548DD4"/>
      </patternFill>
    </fill>
    <fill>
      <patternFill patternType="solid">
        <fgColor rgb="FFE5DFEC"/>
        <bgColor rgb="FFE5DFEC"/>
      </patternFill>
    </fill>
    <fill>
      <patternFill patternType="solid">
        <fgColor rgb="FFC0C0C0"/>
        <bgColor rgb="FFC0C0C0"/>
      </patternFill>
    </fill>
    <fill>
      <patternFill patternType="solid">
        <fgColor rgb="FFB8CCE4"/>
        <bgColor rgb="FFB8CCE4"/>
      </patternFill>
    </fill>
    <fill>
      <patternFill patternType="solid">
        <fgColor theme="3"/>
        <bgColor indexed="23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rgb="FFC3D69B"/>
        <bgColor rgb="FFFFCC99"/>
      </patternFill>
    </fill>
    <fill>
      <patternFill patternType="solid">
        <fgColor rgb="FF000000"/>
        <bgColor rgb="FF003300"/>
      </patternFill>
    </fill>
    <fill>
      <patternFill patternType="solid">
        <fgColor theme="0" tint="-4.9989318521683403E-2"/>
        <bgColor indexed="64"/>
      </patternFill>
    </fill>
  </fills>
  <borders count="8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theme="4" tint="0.399945066682943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</borders>
  <cellStyleXfs count="16885">
    <xf numFmtId="0" fontId="0" fillId="0" borderId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74" fillId="0" borderId="30" applyBorder="0" applyProtection="0"/>
    <xf numFmtId="164" fontId="76" fillId="0" borderId="30" applyBorder="0" applyProtection="0"/>
    <xf numFmtId="0" fontId="4" fillId="0" borderId="30"/>
    <xf numFmtId="0" fontId="4" fillId="0" borderId="30"/>
    <xf numFmtId="0" fontId="76" fillId="0" borderId="30"/>
    <xf numFmtId="0" fontId="4" fillId="0" borderId="30"/>
    <xf numFmtId="164" fontId="77" fillId="0" borderId="30" applyBorder="0" applyProtection="0"/>
    <xf numFmtId="0" fontId="72" fillId="0" borderId="30"/>
    <xf numFmtId="0" fontId="94" fillId="0" borderId="30"/>
    <xf numFmtId="0" fontId="104" fillId="27" borderId="30" applyNumberFormat="0" applyBorder="0" applyAlignment="0" applyProtection="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0" fontId="87" fillId="35" borderId="42" applyNumberFormat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6" applyNumberFormat="0" applyFont="0" applyAlignment="0" applyProtection="0"/>
    <xf numFmtId="0" fontId="3" fillId="0" borderId="30"/>
    <xf numFmtId="0" fontId="99" fillId="0" borderId="30" applyNumberFormat="0" applyFill="0" applyBorder="0" applyAlignment="0" applyProtection="0"/>
    <xf numFmtId="0" fontId="104" fillId="44" borderId="30" applyNumberFormat="0" applyBorder="0" applyAlignment="0" applyProtection="0"/>
    <xf numFmtId="0" fontId="89" fillId="32" borderId="45" applyNumberFormat="0" applyAlignment="0" applyProtection="0"/>
    <xf numFmtId="0" fontId="3" fillId="0" borderId="30"/>
    <xf numFmtId="0" fontId="3" fillId="38" borderId="30" applyNumberFormat="0" applyBorder="0" applyAlignment="0" applyProtection="0"/>
    <xf numFmtId="44" fontId="76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93" fillId="43" borderId="30" applyNumberFormat="0" applyBorder="0" applyAlignment="0" applyProtection="0"/>
    <xf numFmtId="0" fontId="105" fillId="0" borderId="30" applyNumberFormat="0" applyFill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95" fillId="25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108" fillId="0" borderId="30" applyNumberFormat="0" applyFill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74" fillId="0" borderId="30" applyNumberFormat="0" applyFill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95" fillId="55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82" fillId="0" borderId="30" applyNumberFormat="0" applyFill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74" fillId="0" borderId="30" applyNumberFormat="0" applyFill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44" fontId="10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104" fillId="57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95" fillId="58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43" fontId="76" fillId="0" borderId="30" applyFont="0" applyFill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6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95" fillId="59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41" fontId="103" fillId="0" borderId="30" applyFont="0" applyFill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93" fillId="28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104" fillId="6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114" fillId="5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111" fillId="61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95" fillId="67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95" fillId="63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95" fillId="64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95" fillId="6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112" fillId="41" borderId="56" applyNumberForma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95" fillId="63" borderId="30" applyNumberFormat="0" applyBorder="0" applyAlignment="0" applyProtection="0"/>
    <xf numFmtId="0" fontId="3" fillId="19" borderId="30" applyNumberFormat="0" applyBorder="0" applyAlignment="0" applyProtection="0"/>
    <xf numFmtId="0" fontId="83" fillId="4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93" fillId="51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104" fillId="56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95" fillId="60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93" fillId="52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104" fillId="62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95" fillId="56" borderId="30" applyNumberFormat="0" applyBorder="0" applyAlignment="0" applyProtection="0"/>
    <xf numFmtId="0" fontId="3" fillId="24" borderId="30" applyNumberFormat="0" applyBorder="0" applyAlignment="0" applyProtection="0"/>
    <xf numFmtId="0" fontId="91" fillId="0" borderId="30" applyNumberFormat="0" applyFill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93" fillId="53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6" applyNumberFormat="0" applyFont="0" applyAlignment="0" applyProtection="0"/>
    <xf numFmtId="0" fontId="3" fillId="24" borderId="30" applyNumberFormat="0" applyBorder="0" applyAlignment="0" applyProtection="0"/>
    <xf numFmtId="0" fontId="104" fillId="7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93" fillId="46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104" fillId="66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95" fillId="67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93" fillId="5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93" fillId="21" borderId="30" applyNumberFormat="0" applyBorder="0" applyAlignment="0" applyProtection="0"/>
    <xf numFmtId="0" fontId="3" fillId="34" borderId="30" applyNumberFormat="0" applyBorder="0" applyAlignment="0" applyProtection="0"/>
    <xf numFmtId="0" fontId="104" fillId="68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86" fillId="35" borderId="43" applyNumberFormat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106" fillId="41" borderId="53" applyNumberFormat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113" fillId="59" borderId="30" applyNumberFormat="0" applyBorder="0" applyAlignment="0" applyProtection="0"/>
    <xf numFmtId="0" fontId="107" fillId="42" borderId="54" applyNumberFormat="0" applyAlignment="0" applyProtection="0"/>
    <xf numFmtId="43" fontId="3" fillId="0" borderId="30" applyFont="0" applyFill="0" applyBorder="0" applyAlignment="0" applyProtection="0"/>
    <xf numFmtId="0" fontId="88" fillId="0" borderId="44" applyNumberFormat="0" applyFill="0" applyAlignment="0" applyProtection="0"/>
    <xf numFmtId="0" fontId="76" fillId="0" borderId="30"/>
    <xf numFmtId="0" fontId="116" fillId="0" borderId="58" applyNumberFormat="0" applyFill="0" applyAlignment="0" applyProtection="0"/>
    <xf numFmtId="0" fontId="93" fillId="39" borderId="30" applyNumberFormat="0" applyBorder="0" applyAlignment="0" applyProtection="0"/>
    <xf numFmtId="0" fontId="104" fillId="65" borderId="30" applyNumberFormat="0" applyBorder="0" applyAlignment="0" applyProtection="0"/>
    <xf numFmtId="0" fontId="117" fillId="58" borderId="30" applyNumberFormat="0" applyBorder="0" applyAlignment="0" applyProtection="0"/>
    <xf numFmtId="0" fontId="93" fillId="26" borderId="30" applyNumberFormat="0" applyBorder="0" applyAlignment="0" applyProtection="0"/>
    <xf numFmtId="0" fontId="93" fillId="33" borderId="30" applyNumberFormat="0" applyBorder="0" applyAlignment="0" applyProtection="0"/>
    <xf numFmtId="0" fontId="104" fillId="62" borderId="30" applyNumberFormat="0" applyBorder="0" applyAlignment="0" applyProtection="0"/>
    <xf numFmtId="0" fontId="93" fillId="47" borderId="30" applyNumberFormat="0" applyBorder="0" applyAlignment="0" applyProtection="0"/>
    <xf numFmtId="0" fontId="104" fillId="70" borderId="30" applyNumberFormat="0" applyBorder="0" applyAlignment="0" applyProtection="0"/>
    <xf numFmtId="0" fontId="85" fillId="48" borderId="42" applyNumberFormat="0" applyAlignment="0" applyProtection="0"/>
    <xf numFmtId="0" fontId="118" fillId="69" borderId="56" applyNumberFormat="0" applyAlignment="0" applyProtection="0"/>
    <xf numFmtId="182" fontId="95" fillId="0" borderId="30" applyBorder="0" applyProtection="0"/>
    <xf numFmtId="0" fontId="76" fillId="0" borderId="30"/>
    <xf numFmtId="0" fontId="84" fillId="40" borderId="30" applyNumberFormat="0" applyBorder="0" applyAlignment="0" applyProtection="0"/>
    <xf numFmtId="0" fontId="3" fillId="0" borderId="30"/>
    <xf numFmtId="0" fontId="3" fillId="23" borderId="46" applyNumberFormat="0" applyFont="0" applyAlignment="0" applyProtection="0"/>
    <xf numFmtId="42" fontId="103" fillId="0" borderId="30" applyFont="0" applyFill="0" applyBorder="0" applyAlignment="0" applyProtection="0"/>
    <xf numFmtId="181" fontId="95" fillId="0" borderId="30" applyFont="0" applyFill="0" applyBorder="0" applyAlignment="0" applyProtection="0"/>
    <xf numFmtId="181" fontId="95" fillId="0" borderId="30" applyFont="0" applyFill="0" applyBorder="0" applyAlignment="0" applyProtection="0"/>
    <xf numFmtId="0" fontId="3" fillId="0" borderId="30"/>
    <xf numFmtId="0" fontId="76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95" fillId="0" borderId="30"/>
    <xf numFmtId="0" fontId="76" fillId="0" borderId="30"/>
    <xf numFmtId="0" fontId="3" fillId="0" borderId="30"/>
    <xf numFmtId="0" fontId="3" fillId="0" borderId="30"/>
    <xf numFmtId="0" fontId="3" fillId="0" borderId="30"/>
    <xf numFmtId="0" fontId="103" fillId="0" borderId="30"/>
    <xf numFmtId="0" fontId="3" fillId="0" borderId="30"/>
    <xf numFmtId="0" fontId="3" fillId="0" borderId="30"/>
    <xf numFmtId="0" fontId="76" fillId="0" borderId="30"/>
    <xf numFmtId="0" fontId="76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0" fontId="76" fillId="0" borderId="30"/>
    <xf numFmtId="0" fontId="3" fillId="0" borderId="30"/>
    <xf numFmtId="0" fontId="95" fillId="0" borderId="3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74" fillId="0" borderId="30" applyBorder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95" fillId="71" borderId="61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9" fontId="103" fillId="0" borderId="30" applyFont="0" applyFill="0" applyBorder="0" applyAlignment="0" applyProtection="0"/>
    <xf numFmtId="182" fontId="76" fillId="0" borderId="30" applyFont="0" applyFill="0" applyBorder="0" applyAlignment="0" applyProtection="0"/>
    <xf numFmtId="43" fontId="76" fillId="0" borderId="30" applyFont="0" applyFill="0" applyBorder="0" applyAlignment="0" applyProtection="0"/>
    <xf numFmtId="0" fontId="82" fillId="0" borderId="59" applyNumberFormat="0" applyFill="0" applyAlignment="0" applyProtection="0"/>
    <xf numFmtId="43" fontId="76" fillId="0" borderId="30" applyFont="0" applyFill="0" applyBorder="0" applyAlignment="0" applyProtection="0"/>
    <xf numFmtId="43" fontId="76" fillId="0" borderId="30" applyFont="0" applyFill="0" applyBorder="0" applyAlignment="0" applyProtection="0"/>
    <xf numFmtId="43" fontId="76" fillId="0" borderId="30" applyFont="0" applyFill="0" applyBorder="0" applyAlignment="0" applyProtection="0"/>
    <xf numFmtId="0" fontId="109" fillId="0" borderId="55" applyNumberFormat="0" applyFill="0" applyAlignment="0" applyProtection="0"/>
    <xf numFmtId="43" fontId="3" fillId="0" borderId="30" applyFont="0" applyFill="0" applyBorder="0" applyAlignment="0" applyProtection="0"/>
    <xf numFmtId="0" fontId="90" fillId="0" borderId="30" applyNumberFormat="0" applyFill="0" applyBorder="0" applyAlignment="0" applyProtection="0"/>
    <xf numFmtId="0" fontId="110" fillId="0" borderId="30" applyNumberFormat="0" applyFill="0" applyBorder="0" applyAlignment="0" applyProtection="0"/>
    <xf numFmtId="0" fontId="80" fillId="0" borderId="40" applyNumberFormat="0" applyFill="0" applyAlignment="0" applyProtection="0"/>
    <xf numFmtId="0" fontId="115" fillId="0" borderId="57" applyNumberFormat="0" applyFill="0" applyAlignment="0" applyProtection="0"/>
    <xf numFmtId="0" fontId="81" fillId="0" borderId="41" applyNumberFormat="0" applyFill="0" applyAlignment="0" applyProtection="0"/>
    <xf numFmtId="0" fontId="120" fillId="0" borderId="62" applyNumberFormat="0" applyFill="0" applyAlignment="0" applyProtection="0"/>
    <xf numFmtId="0" fontId="109" fillId="0" borderId="30" applyNumberFormat="0" applyFill="0" applyBorder="0" applyAlignment="0" applyProtection="0"/>
    <xf numFmtId="0" fontId="92" fillId="0" borderId="47" applyNumberFormat="0" applyFill="0" applyAlignment="0" applyProtection="0"/>
    <xf numFmtId="0" fontId="119" fillId="0" borderId="60" applyNumberFormat="0" applyFill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76" fillId="0" borderId="30" applyBorder="0" applyAlignment="0" applyProtection="0"/>
    <xf numFmtId="43" fontId="76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76" fillId="0" borderId="30" applyFont="0" applyFill="0" applyBorder="0" applyAlignment="0" applyProtection="0"/>
    <xf numFmtId="43" fontId="3" fillId="0" borderId="30" applyFont="0" applyFill="0" applyBorder="0" applyAlignment="0" applyProtection="0"/>
    <xf numFmtId="164" fontId="76" fillId="0" borderId="30" applyBorder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76" fillId="0" borderId="30"/>
    <xf numFmtId="43" fontId="76" fillId="0" borderId="30" applyFont="0" applyFill="0" applyBorder="0" applyAlignment="0" applyProtection="0"/>
    <xf numFmtId="0" fontId="76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44" fontId="10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43" fontId="76" fillId="0" borderId="30" applyFont="0" applyFill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6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41" fontId="103" fillId="0" borderId="30" applyFont="0" applyFill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6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2" fontId="103" fillId="0" borderId="30" applyFont="0" applyFill="0" applyBorder="0" applyAlignment="0" applyProtection="0"/>
    <xf numFmtId="0" fontId="3" fillId="0" borderId="30"/>
    <xf numFmtId="0" fontId="76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9" fontId="103" fillId="0" borderId="30" applyFont="0" applyFill="0" applyBorder="0" applyAlignment="0" applyProtection="0"/>
    <xf numFmtId="43" fontId="76" fillId="0" borderId="30" applyFont="0" applyFill="0" applyBorder="0" applyAlignment="0" applyProtection="0"/>
    <xf numFmtId="43" fontId="76" fillId="0" borderId="30" applyFont="0" applyFill="0" applyBorder="0" applyAlignment="0" applyProtection="0"/>
    <xf numFmtId="43" fontId="76" fillId="0" borderId="30" applyFont="0" applyFill="0" applyBorder="0" applyAlignment="0" applyProtection="0"/>
    <xf numFmtId="43" fontId="76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76" fillId="0" borderId="30" applyBorder="0" applyAlignment="0" applyProtection="0"/>
    <xf numFmtId="43" fontId="76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76" fillId="0" borderId="30" applyFont="0" applyFill="0" applyBorder="0" applyAlignment="0" applyProtection="0"/>
    <xf numFmtId="43" fontId="3" fillId="0" borderId="30" applyFont="0" applyFill="0" applyBorder="0" applyAlignment="0" applyProtection="0"/>
    <xf numFmtId="164" fontId="76" fillId="0" borderId="30" applyBorder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44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9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44" fontId="10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6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41" fontId="103" fillId="0" borderId="30" applyFont="0" applyFill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112" fillId="41" borderId="56" applyNumberForma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6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106" fillId="41" borderId="53" applyNumberFormat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118" fillId="69" borderId="56" applyNumberFormat="0" applyAlignment="0" applyProtection="0"/>
    <xf numFmtId="0" fontId="3" fillId="0" borderId="30"/>
    <xf numFmtId="0" fontId="3" fillId="23" borderId="46" applyNumberFormat="0" applyFont="0" applyAlignment="0" applyProtection="0"/>
    <xf numFmtId="42" fontId="103" fillId="0" borderId="30" applyFont="0" applyFill="0" applyBorder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95" fillId="71" borderId="61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9" fontId="103" fillId="0" borderId="30" applyFont="0" applyFill="0" applyBorder="0" applyAlignment="0" applyProtection="0"/>
    <xf numFmtId="0" fontId="124" fillId="0" borderId="30" applyBorder="0" applyProtection="0"/>
    <xf numFmtId="43" fontId="3" fillId="0" borderId="30" applyFont="0" applyFill="0" applyBorder="0" applyAlignment="0" applyProtection="0"/>
    <xf numFmtId="0" fontId="119" fillId="0" borderId="60" applyNumberFormat="0" applyFill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119" fillId="0" borderId="60" applyNumberFormat="0" applyFill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95" fillId="71" borderId="61" applyNumberFormat="0" applyFont="0" applyAlignment="0" applyProtection="0"/>
    <xf numFmtId="0" fontId="118" fillId="69" borderId="56" applyNumberFormat="0" applyAlignment="0" applyProtection="0"/>
    <xf numFmtId="0" fontId="106" fillId="41" borderId="53" applyNumberFormat="0" applyAlignment="0" applyProtection="0"/>
    <xf numFmtId="0" fontId="112" fillId="41" borderId="56" applyNumberFormat="0" applyAlignment="0" applyProtection="0"/>
    <xf numFmtId="0" fontId="112" fillId="41" borderId="56" applyNumberFormat="0" applyAlignment="0" applyProtection="0"/>
    <xf numFmtId="0" fontId="119" fillId="0" borderId="60" applyNumberFormat="0" applyFill="0" applyAlignment="0" applyProtection="0"/>
    <xf numFmtId="0" fontId="106" fillId="41" borderId="53" applyNumberFormat="0" applyAlignment="0" applyProtection="0"/>
    <xf numFmtId="44" fontId="3" fillId="0" borderId="30" applyFont="0" applyFill="0" applyBorder="0" applyAlignment="0" applyProtection="0"/>
    <xf numFmtId="0" fontId="118" fillId="69" borderId="56" applyNumberFormat="0" applyAlignment="0" applyProtection="0"/>
    <xf numFmtId="0" fontId="95" fillId="71" borderId="61" applyNumberFormat="0" applyFont="0" applyAlignment="0" applyProtection="0"/>
    <xf numFmtId="0" fontId="95" fillId="71" borderId="61" applyNumberFormat="0" applyFont="0" applyAlignment="0" applyProtection="0"/>
    <xf numFmtId="0" fontId="119" fillId="0" borderId="60" applyNumberFormat="0" applyFill="0" applyAlignment="0" applyProtection="0"/>
    <xf numFmtId="44" fontId="3" fillId="0" borderId="30" applyFont="0" applyFill="0" applyBorder="0" applyAlignment="0" applyProtection="0"/>
    <xf numFmtId="0" fontId="118" fillId="69" borderId="56" applyNumberFormat="0" applyAlignment="0" applyProtection="0"/>
    <xf numFmtId="0" fontId="106" fillId="41" borderId="53" applyNumberFormat="0" applyAlignment="0" applyProtection="0"/>
    <xf numFmtId="0" fontId="112" fillId="41" borderId="56" applyNumberFormat="0" applyAlignment="0" applyProtection="0"/>
    <xf numFmtId="0" fontId="112" fillId="41" borderId="56" applyNumberFormat="0" applyAlignment="0" applyProtection="0"/>
    <xf numFmtId="0" fontId="106" fillId="41" borderId="53" applyNumberFormat="0" applyAlignment="0" applyProtection="0"/>
    <xf numFmtId="0" fontId="118" fillId="69" borderId="56" applyNumberFormat="0" applyAlignment="0" applyProtection="0"/>
    <xf numFmtId="0" fontId="95" fillId="71" borderId="61" applyNumberFormat="0" applyFont="0" applyAlignment="0" applyProtection="0"/>
    <xf numFmtId="0" fontId="119" fillId="0" borderId="60" applyNumberFormat="0" applyFill="0" applyAlignment="0" applyProtection="0"/>
    <xf numFmtId="44" fontId="3" fillId="0" borderId="30" applyFont="0" applyFill="0" applyBorder="0" applyAlignment="0" applyProtection="0"/>
    <xf numFmtId="0" fontId="3" fillId="0" borderId="30"/>
    <xf numFmtId="44" fontId="3" fillId="0" borderId="30" applyFont="0" applyFill="0" applyBorder="0" applyAlignment="0" applyProtection="0"/>
    <xf numFmtId="9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6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41" fontId="103" fillId="0" borderId="30" applyFont="0" applyFill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6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76" fillId="0" borderId="3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76" fillId="0" borderId="30"/>
    <xf numFmtId="43" fontId="76" fillId="0" borderId="30" applyFont="0" applyFill="0" applyBorder="0" applyAlignment="0" applyProtection="0"/>
    <xf numFmtId="0" fontId="76" fillId="0" borderId="30"/>
    <xf numFmtId="0" fontId="125" fillId="0" borderId="30"/>
    <xf numFmtId="9" fontId="3" fillId="0" borderId="30" applyFont="0" applyFill="0" applyBorder="0" applyAlignment="0" applyProtection="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118" fillId="69" borderId="64" applyNumberFormat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6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41" fontId="103" fillId="0" borderId="30" applyFont="0" applyFill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112" fillId="41" borderId="64" applyNumberForma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118" fillId="69" borderId="64" applyNumberFormat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6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106" fillId="41" borderId="63" applyNumberFormat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118" fillId="69" borderId="64" applyNumberFormat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95" fillId="71" borderId="6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118" fillId="69" borderId="64" applyNumberFormat="0" applyAlignment="0" applyProtection="0"/>
    <xf numFmtId="0" fontId="119" fillId="0" borderId="65" applyNumberFormat="0" applyFill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76" fillId="0" borderId="3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43" fontId="76" fillId="0" borderId="30" applyFont="0" applyFill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6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41" fontId="103" fillId="0" borderId="30" applyFont="0" applyFill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6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0" fontId="118" fillId="69" borderId="64" applyNumberForma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43" fontId="76" fillId="0" borderId="30" applyFont="0" applyFill="0" applyBorder="0" applyAlignment="0" applyProtection="0"/>
    <xf numFmtId="43" fontId="76" fillId="0" borderId="30" applyFont="0" applyFill="0" applyBorder="0" applyAlignment="0" applyProtection="0"/>
    <xf numFmtId="43" fontId="76" fillId="0" borderId="30" applyFont="0" applyFill="0" applyBorder="0" applyAlignment="0" applyProtection="0"/>
    <xf numFmtId="43" fontId="76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76" fillId="0" borderId="30" applyBorder="0" applyAlignment="0" applyProtection="0"/>
    <xf numFmtId="43" fontId="76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76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44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9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6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41" fontId="103" fillId="0" borderId="30" applyFont="0" applyFill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112" fillId="41" borderId="64" applyNumberForma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6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106" fillId="41" borderId="63" applyNumberFormat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118" fillId="69" borderId="64" applyNumberFormat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95" fillId="71" borderId="6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119" fillId="0" borderId="65" applyNumberFormat="0" applyFill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119" fillId="0" borderId="65" applyNumberFormat="0" applyFill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95" fillId="71" borderId="66" applyNumberFormat="0" applyFont="0" applyAlignment="0" applyProtection="0"/>
    <xf numFmtId="0" fontId="118" fillId="69" borderId="64" applyNumberFormat="0" applyAlignment="0" applyProtection="0"/>
    <xf numFmtId="0" fontId="106" fillId="41" borderId="63" applyNumberFormat="0" applyAlignment="0" applyProtection="0"/>
    <xf numFmtId="0" fontId="112" fillId="41" borderId="64" applyNumberFormat="0" applyAlignment="0" applyProtection="0"/>
    <xf numFmtId="0" fontId="112" fillId="41" borderId="64" applyNumberFormat="0" applyAlignment="0" applyProtection="0"/>
    <xf numFmtId="0" fontId="119" fillId="0" borderId="65" applyNumberFormat="0" applyFill="0" applyAlignment="0" applyProtection="0"/>
    <xf numFmtId="0" fontId="106" fillId="41" borderId="63" applyNumberFormat="0" applyAlignment="0" applyProtection="0"/>
    <xf numFmtId="44" fontId="3" fillId="0" borderId="30" applyFont="0" applyFill="0" applyBorder="0" applyAlignment="0" applyProtection="0"/>
    <xf numFmtId="0" fontId="118" fillId="69" borderId="64" applyNumberFormat="0" applyAlignment="0" applyProtection="0"/>
    <xf numFmtId="0" fontId="95" fillId="71" borderId="66" applyNumberFormat="0" applyFont="0" applyAlignment="0" applyProtection="0"/>
    <xf numFmtId="0" fontId="95" fillId="71" borderId="66" applyNumberFormat="0" applyFont="0" applyAlignment="0" applyProtection="0"/>
    <xf numFmtId="0" fontId="119" fillId="0" borderId="65" applyNumberFormat="0" applyFill="0" applyAlignment="0" applyProtection="0"/>
    <xf numFmtId="44" fontId="3" fillId="0" borderId="30" applyFont="0" applyFill="0" applyBorder="0" applyAlignment="0" applyProtection="0"/>
    <xf numFmtId="0" fontId="118" fillId="69" borderId="64" applyNumberFormat="0" applyAlignment="0" applyProtection="0"/>
    <xf numFmtId="0" fontId="106" fillId="41" borderId="63" applyNumberFormat="0" applyAlignment="0" applyProtection="0"/>
    <xf numFmtId="0" fontId="112" fillId="41" borderId="64" applyNumberFormat="0" applyAlignment="0" applyProtection="0"/>
    <xf numFmtId="0" fontId="112" fillId="41" borderId="64" applyNumberFormat="0" applyAlignment="0" applyProtection="0"/>
    <xf numFmtId="0" fontId="106" fillId="41" borderId="63" applyNumberFormat="0" applyAlignment="0" applyProtection="0"/>
    <xf numFmtId="0" fontId="118" fillId="69" borderId="64" applyNumberFormat="0" applyAlignment="0" applyProtection="0"/>
    <xf numFmtId="0" fontId="95" fillId="71" borderId="66" applyNumberFormat="0" applyFont="0" applyAlignment="0" applyProtection="0"/>
    <xf numFmtId="0" fontId="119" fillId="0" borderId="65" applyNumberFormat="0" applyFill="0" applyAlignment="0" applyProtection="0"/>
    <xf numFmtId="44" fontId="3" fillId="0" borderId="30" applyFont="0" applyFill="0" applyBorder="0" applyAlignment="0" applyProtection="0"/>
    <xf numFmtId="0" fontId="3" fillId="0" borderId="30"/>
    <xf numFmtId="44" fontId="3" fillId="0" borderId="30" applyFont="0" applyFill="0" applyBorder="0" applyAlignment="0" applyProtection="0"/>
    <xf numFmtId="9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6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41" fontId="103" fillId="0" borderId="30" applyFont="0" applyFill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6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76" fillId="0" borderId="3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76" fillId="0" borderId="30" applyFont="0" applyFill="0" applyBorder="0" applyAlignment="0" applyProtection="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6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112" fillId="41" borderId="64" applyNumberForma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6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106" fillId="41" borderId="63" applyNumberFormat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118" fillId="69" borderId="64" applyNumberFormat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95" fillId="71" borderId="6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119" fillId="0" borderId="65" applyNumberFormat="0" applyFill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76" fillId="0" borderId="30" applyFont="0" applyFill="0" applyBorder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6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6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44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9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6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112" fillId="41" borderId="64" applyNumberForma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6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106" fillId="41" borderId="63" applyNumberFormat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118" fillId="69" borderId="64" applyNumberFormat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95" fillId="71" borderId="6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119" fillId="0" borderId="65" applyNumberFormat="0" applyFill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119" fillId="0" borderId="65" applyNumberFormat="0" applyFill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95" fillId="71" borderId="66" applyNumberFormat="0" applyFont="0" applyAlignment="0" applyProtection="0"/>
    <xf numFmtId="0" fontId="118" fillId="69" borderId="64" applyNumberFormat="0" applyAlignment="0" applyProtection="0"/>
    <xf numFmtId="0" fontId="106" fillId="41" borderId="63" applyNumberFormat="0" applyAlignment="0" applyProtection="0"/>
    <xf numFmtId="0" fontId="112" fillId="41" borderId="64" applyNumberFormat="0" applyAlignment="0" applyProtection="0"/>
    <xf numFmtId="0" fontId="112" fillId="41" borderId="64" applyNumberFormat="0" applyAlignment="0" applyProtection="0"/>
    <xf numFmtId="0" fontId="119" fillId="0" borderId="65" applyNumberFormat="0" applyFill="0" applyAlignment="0" applyProtection="0"/>
    <xf numFmtId="0" fontId="106" fillId="41" borderId="63" applyNumberFormat="0" applyAlignment="0" applyProtection="0"/>
    <xf numFmtId="44" fontId="3" fillId="0" borderId="30" applyFont="0" applyFill="0" applyBorder="0" applyAlignment="0" applyProtection="0"/>
    <xf numFmtId="0" fontId="118" fillId="69" borderId="64" applyNumberFormat="0" applyAlignment="0" applyProtection="0"/>
    <xf numFmtId="0" fontId="95" fillId="71" borderId="66" applyNumberFormat="0" applyFont="0" applyAlignment="0" applyProtection="0"/>
    <xf numFmtId="0" fontId="95" fillId="71" borderId="66" applyNumberFormat="0" applyFont="0" applyAlignment="0" applyProtection="0"/>
    <xf numFmtId="0" fontId="119" fillId="0" borderId="65" applyNumberFormat="0" applyFill="0" applyAlignment="0" applyProtection="0"/>
    <xf numFmtId="44" fontId="3" fillId="0" borderId="30" applyFont="0" applyFill="0" applyBorder="0" applyAlignment="0" applyProtection="0"/>
    <xf numFmtId="0" fontId="118" fillId="69" borderId="64" applyNumberFormat="0" applyAlignment="0" applyProtection="0"/>
    <xf numFmtId="0" fontId="106" fillId="41" borderId="63" applyNumberFormat="0" applyAlignment="0" applyProtection="0"/>
    <xf numFmtId="0" fontId="112" fillId="41" borderId="64" applyNumberFormat="0" applyAlignment="0" applyProtection="0"/>
    <xf numFmtId="0" fontId="112" fillId="41" borderId="64" applyNumberFormat="0" applyAlignment="0" applyProtection="0"/>
    <xf numFmtId="0" fontId="106" fillId="41" borderId="63" applyNumberFormat="0" applyAlignment="0" applyProtection="0"/>
    <xf numFmtId="0" fontId="118" fillId="69" borderId="64" applyNumberFormat="0" applyAlignment="0" applyProtection="0"/>
    <xf numFmtId="0" fontId="95" fillId="71" borderId="66" applyNumberFormat="0" applyFont="0" applyAlignment="0" applyProtection="0"/>
    <xf numFmtId="0" fontId="119" fillId="0" borderId="65" applyNumberFormat="0" applyFill="0" applyAlignment="0" applyProtection="0"/>
    <xf numFmtId="44" fontId="3" fillId="0" borderId="30" applyFont="0" applyFill="0" applyBorder="0" applyAlignment="0" applyProtection="0"/>
    <xf numFmtId="0" fontId="3" fillId="0" borderId="30"/>
    <xf numFmtId="44" fontId="3" fillId="0" borderId="30" applyFont="0" applyFill="0" applyBorder="0" applyAlignment="0" applyProtection="0"/>
    <xf numFmtId="9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6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6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6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6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6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6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44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9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6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6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3" fillId="0" borderId="30"/>
    <xf numFmtId="44" fontId="3" fillId="0" borderId="30" applyFont="0" applyFill="0" applyBorder="0" applyAlignment="0" applyProtection="0"/>
    <xf numFmtId="9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6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6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9" fontId="3" fillId="0" borderId="30" applyFont="0" applyFill="0" applyBorder="0" applyAlignment="0" applyProtection="0"/>
    <xf numFmtId="0" fontId="95" fillId="71" borderId="66" applyNumberFormat="0" applyFont="0" applyAlignment="0" applyProtection="0"/>
    <xf numFmtId="0" fontId="119" fillId="0" borderId="65" applyNumberFormat="0" applyFill="0" applyAlignment="0" applyProtection="0"/>
    <xf numFmtId="0" fontId="95" fillId="71" borderId="66" applyNumberFormat="0" applyFont="0" applyAlignment="0" applyProtection="0"/>
    <xf numFmtId="0" fontId="118" fillId="69" borderId="64" applyNumberFormat="0" applyAlignment="0" applyProtection="0"/>
    <xf numFmtId="0" fontId="95" fillId="71" borderId="66" applyNumberFormat="0" applyFont="0" applyAlignment="0" applyProtection="0"/>
    <xf numFmtId="0" fontId="112" fillId="41" borderId="64" applyNumberFormat="0" applyAlignment="0" applyProtection="0"/>
    <xf numFmtId="0" fontId="106" fillId="41" borderId="63" applyNumberFormat="0" applyAlignment="0" applyProtection="0"/>
    <xf numFmtId="44" fontId="3" fillId="0" borderId="30" applyFont="0" applyFill="0" applyBorder="0" applyAlignment="0" applyProtection="0"/>
    <xf numFmtId="0" fontId="106" fillId="41" borderId="63" applyNumberFormat="0" applyAlignment="0" applyProtection="0"/>
    <xf numFmtId="0" fontId="119" fillId="0" borderId="65" applyNumberFormat="0" applyFill="0" applyAlignment="0" applyProtection="0"/>
    <xf numFmtId="0" fontId="118" fillId="69" borderId="64" applyNumberFormat="0" applyAlignment="0" applyProtection="0"/>
    <xf numFmtId="0" fontId="119" fillId="0" borderId="65" applyNumberFormat="0" applyFill="0" applyAlignment="0" applyProtection="0"/>
    <xf numFmtId="0" fontId="119" fillId="0" borderId="65" applyNumberFormat="0" applyFill="0" applyAlignment="0" applyProtection="0"/>
    <xf numFmtId="0" fontId="118" fillId="69" borderId="64" applyNumberFormat="0" applyAlignment="0" applyProtection="0"/>
    <xf numFmtId="0" fontId="119" fillId="0" borderId="65" applyNumberFormat="0" applyFill="0" applyAlignment="0" applyProtection="0"/>
    <xf numFmtId="0" fontId="112" fillId="41" borderId="64" applyNumberFormat="0" applyAlignment="0" applyProtection="0"/>
    <xf numFmtId="0" fontId="119" fillId="0" borderId="65" applyNumberFormat="0" applyFill="0" applyAlignment="0" applyProtection="0"/>
    <xf numFmtId="0" fontId="118" fillId="69" borderId="64" applyNumberFormat="0" applyAlignment="0" applyProtection="0"/>
    <xf numFmtId="0" fontId="119" fillId="0" borderId="65" applyNumberFormat="0" applyFill="0" applyAlignment="0" applyProtection="0"/>
    <xf numFmtId="0" fontId="95" fillId="71" borderId="66" applyNumberFormat="0" applyFont="0" applyAlignment="0" applyProtection="0"/>
    <xf numFmtId="0" fontId="106" fillId="41" borderId="63" applyNumberFormat="0" applyAlignment="0" applyProtection="0"/>
    <xf numFmtId="0" fontId="112" fillId="41" borderId="64" applyNumberFormat="0" applyAlignment="0" applyProtection="0"/>
    <xf numFmtId="0" fontId="95" fillId="71" borderId="66" applyNumberFormat="0" applyFont="0" applyAlignment="0" applyProtection="0"/>
    <xf numFmtId="0" fontId="112" fillId="41" borderId="64" applyNumberFormat="0" applyAlignment="0" applyProtection="0"/>
    <xf numFmtId="0" fontId="112" fillId="41" borderId="64" applyNumberFormat="0" applyAlignment="0" applyProtection="0"/>
    <xf numFmtId="0" fontId="95" fillId="71" borderId="66" applyNumberFormat="0" applyFont="0" applyAlignment="0" applyProtection="0"/>
    <xf numFmtId="0" fontId="112" fillId="41" borderId="64" applyNumberFormat="0" applyAlignment="0" applyProtection="0"/>
    <xf numFmtId="0" fontId="95" fillId="71" borderId="66" applyNumberFormat="0" applyFont="0" applyAlignment="0" applyProtection="0"/>
    <xf numFmtId="0" fontId="112" fillId="41" borderId="64" applyNumberFormat="0" applyAlignment="0" applyProtection="0"/>
    <xf numFmtId="0" fontId="106" fillId="41" borderId="63" applyNumberFormat="0" applyAlignment="0" applyProtection="0"/>
    <xf numFmtId="0" fontId="106" fillId="41" borderId="63" applyNumberFormat="0" applyAlignment="0" applyProtection="0"/>
    <xf numFmtId="0" fontId="118" fillId="69" borderId="64" applyNumberFormat="0" applyAlignment="0" applyProtection="0"/>
    <xf numFmtId="44" fontId="3" fillId="0" borderId="30" applyFont="0" applyFill="0" applyBorder="0" applyAlignment="0" applyProtection="0"/>
    <xf numFmtId="0" fontId="118" fillId="69" borderId="64" applyNumberFormat="0" applyAlignment="0" applyProtection="0"/>
    <xf numFmtId="0" fontId="106" fillId="41" borderId="63" applyNumberFormat="0" applyAlignment="0" applyProtection="0"/>
    <xf numFmtId="0" fontId="119" fillId="0" borderId="65" applyNumberFormat="0" applyFill="0" applyAlignment="0" applyProtection="0"/>
    <xf numFmtId="0" fontId="112" fillId="41" borderId="64" applyNumberFormat="0" applyAlignment="0" applyProtection="0"/>
    <xf numFmtId="0" fontId="118" fillId="69" borderId="64" applyNumberFormat="0" applyAlignment="0" applyProtection="0"/>
    <xf numFmtId="0" fontId="106" fillId="41" borderId="63" applyNumberFormat="0" applyAlignment="0" applyProtection="0"/>
    <xf numFmtId="0" fontId="106" fillId="41" borderId="63" applyNumberFormat="0" applyAlignment="0" applyProtection="0"/>
    <xf numFmtId="0" fontId="118" fillId="69" borderId="64" applyNumberFormat="0" applyAlignment="0" applyProtection="0"/>
    <xf numFmtId="0" fontId="106" fillId="41" borderId="63" applyNumberFormat="0" applyAlignment="0" applyProtection="0"/>
    <xf numFmtId="0" fontId="118" fillId="69" borderId="64" applyNumberFormat="0" applyAlignment="0" applyProtection="0"/>
    <xf numFmtId="0" fontId="95" fillId="71" borderId="66" applyNumberFormat="0" applyFont="0" applyAlignment="0" applyProtection="0"/>
    <xf numFmtId="0" fontId="112" fillId="41" borderId="64" applyNumberFormat="0" applyAlignment="0" applyProtection="0"/>
    <xf numFmtId="44" fontId="3" fillId="0" borderId="30" applyFont="0" applyFill="0" applyBorder="0" applyAlignment="0" applyProtection="0"/>
    <xf numFmtId="0" fontId="95" fillId="71" borderId="66" applyNumberFormat="0" applyFont="0" applyAlignment="0" applyProtection="0"/>
    <xf numFmtId="0" fontId="95" fillId="71" borderId="66" applyNumberFormat="0" applyFont="0" applyAlignment="0" applyProtection="0"/>
    <xf numFmtId="0" fontId="95" fillId="71" borderId="66" applyNumberFormat="0" applyFont="0" applyAlignment="0" applyProtection="0"/>
    <xf numFmtId="0" fontId="112" fillId="41" borderId="64" applyNumberFormat="0" applyAlignment="0" applyProtection="0"/>
    <xf numFmtId="0" fontId="112" fillId="41" borderId="64" applyNumberFormat="0" applyAlignment="0" applyProtection="0"/>
    <xf numFmtId="0" fontId="112" fillId="41" borderId="64" applyNumberFormat="0" applyAlignment="0" applyProtection="0"/>
    <xf numFmtId="0" fontId="106" fillId="41" borderId="63" applyNumberFormat="0" applyAlignment="0" applyProtection="0"/>
    <xf numFmtId="0" fontId="112" fillId="41" borderId="64" applyNumberFormat="0" applyAlignment="0" applyProtection="0"/>
    <xf numFmtId="0" fontId="118" fillId="69" borderId="64" applyNumberFormat="0" applyAlignment="0" applyProtection="0"/>
    <xf numFmtId="0" fontId="106" fillId="41" borderId="63" applyNumberFormat="0" applyAlignment="0" applyProtection="0"/>
    <xf numFmtId="0" fontId="118" fillId="69" borderId="64" applyNumberFormat="0" applyAlignment="0" applyProtection="0"/>
    <xf numFmtId="0" fontId="95" fillId="71" borderId="66" applyNumberFormat="0" applyFont="0" applyAlignment="0" applyProtection="0"/>
    <xf numFmtId="0" fontId="119" fillId="0" borderId="65" applyNumberFormat="0" applyFill="0" applyAlignment="0" applyProtection="0"/>
    <xf numFmtId="0" fontId="106" fillId="41" borderId="63" applyNumberFormat="0" applyAlignment="0" applyProtection="0"/>
    <xf numFmtId="0" fontId="95" fillId="71" borderId="66" applyNumberFormat="0" applyFont="0" applyAlignment="0" applyProtection="0"/>
    <xf numFmtId="0" fontId="119" fillId="0" borderId="65" applyNumberFormat="0" applyFill="0" applyAlignment="0" applyProtection="0"/>
    <xf numFmtId="0" fontId="119" fillId="0" borderId="65" applyNumberFormat="0" applyFill="0" applyAlignment="0" applyProtection="0"/>
    <xf numFmtId="0" fontId="112" fillId="41" borderId="64" applyNumberFormat="0" applyAlignment="0" applyProtection="0"/>
    <xf numFmtId="0" fontId="119" fillId="0" borderId="65" applyNumberFormat="0" applyFill="0" applyAlignment="0" applyProtection="0"/>
    <xf numFmtId="0" fontId="119" fillId="0" borderId="65" applyNumberFormat="0" applyFill="0" applyAlignment="0" applyProtection="0"/>
    <xf numFmtId="0" fontId="119" fillId="0" borderId="65" applyNumberFormat="0" applyFill="0" applyAlignment="0" applyProtection="0"/>
    <xf numFmtId="0" fontId="112" fillId="41" borderId="64" applyNumberFormat="0" applyAlignment="0" applyProtection="0"/>
    <xf numFmtId="44" fontId="3" fillId="0" borderId="30" applyFont="0" applyFill="0" applyBorder="0" applyAlignment="0" applyProtection="0"/>
    <xf numFmtId="0" fontId="95" fillId="71" borderId="66" applyNumberFormat="0" applyFont="0" applyAlignment="0" applyProtection="0"/>
    <xf numFmtId="0" fontId="112" fillId="41" borderId="64" applyNumberFormat="0" applyAlignment="0" applyProtection="0"/>
    <xf numFmtId="0" fontId="112" fillId="41" borderId="64" applyNumberFormat="0" applyAlignment="0" applyProtection="0"/>
    <xf numFmtId="0" fontId="119" fillId="0" borderId="65" applyNumberFormat="0" applyFill="0" applyAlignment="0" applyProtection="0"/>
    <xf numFmtId="0" fontId="119" fillId="0" borderId="65" applyNumberFormat="0" applyFill="0" applyAlignment="0" applyProtection="0"/>
    <xf numFmtId="44" fontId="3" fillId="0" borderId="30" applyFont="0" applyFill="0" applyBorder="0" applyAlignment="0" applyProtection="0"/>
    <xf numFmtId="0" fontId="112" fillId="41" borderId="64" applyNumberFormat="0" applyAlignment="0" applyProtection="0"/>
    <xf numFmtId="0" fontId="118" fillId="69" borderId="64" applyNumberFormat="0" applyAlignment="0" applyProtection="0"/>
    <xf numFmtId="0" fontId="106" fillId="41" borderId="63" applyNumberFormat="0" applyAlignment="0" applyProtection="0"/>
    <xf numFmtId="0" fontId="118" fillId="69" borderId="64" applyNumberFormat="0" applyAlignment="0" applyProtection="0"/>
    <xf numFmtId="0" fontId="119" fillId="0" borderId="65" applyNumberFormat="0" applyFill="0" applyAlignment="0" applyProtection="0"/>
    <xf numFmtId="0" fontId="95" fillId="71" borderId="66" applyNumberFormat="0" applyFont="0" applyAlignment="0" applyProtection="0"/>
    <xf numFmtId="0" fontId="119" fillId="0" borderId="65" applyNumberFormat="0" applyFill="0" applyAlignment="0" applyProtection="0"/>
    <xf numFmtId="0" fontId="118" fillId="69" borderId="64" applyNumberFormat="0" applyAlignment="0" applyProtection="0"/>
    <xf numFmtId="0" fontId="119" fillId="0" borderId="65" applyNumberFormat="0" applyFill="0" applyAlignment="0" applyProtection="0"/>
    <xf numFmtId="0" fontId="95" fillId="71" borderId="66" applyNumberFormat="0" applyFont="0" applyAlignment="0" applyProtection="0"/>
    <xf numFmtId="0" fontId="118" fillId="69" borderId="64" applyNumberFormat="0" applyAlignment="0" applyProtection="0"/>
    <xf numFmtId="0" fontId="106" fillId="41" borderId="63" applyNumberFormat="0" applyAlignment="0" applyProtection="0"/>
    <xf numFmtId="0" fontId="112" fillId="41" borderId="64" applyNumberFormat="0" applyAlignment="0" applyProtection="0"/>
    <xf numFmtId="0" fontId="112" fillId="41" borderId="64" applyNumberFormat="0" applyAlignment="0" applyProtection="0"/>
    <xf numFmtId="0" fontId="119" fillId="0" borderId="65" applyNumberFormat="0" applyFill="0" applyAlignment="0" applyProtection="0"/>
    <xf numFmtId="0" fontId="106" fillId="41" borderId="63" applyNumberFormat="0" applyAlignment="0" applyProtection="0"/>
    <xf numFmtId="0" fontId="118" fillId="69" borderId="64" applyNumberFormat="0" applyAlignment="0" applyProtection="0"/>
    <xf numFmtId="0" fontId="95" fillId="71" borderId="66" applyNumberFormat="0" applyFont="0" applyAlignment="0" applyProtection="0"/>
    <xf numFmtId="0" fontId="95" fillId="71" borderId="66" applyNumberFormat="0" applyFont="0" applyAlignment="0" applyProtection="0"/>
    <xf numFmtId="0" fontId="119" fillId="0" borderId="65" applyNumberFormat="0" applyFill="0" applyAlignment="0" applyProtection="0"/>
    <xf numFmtId="0" fontId="118" fillId="69" borderId="64" applyNumberFormat="0" applyAlignment="0" applyProtection="0"/>
    <xf numFmtId="0" fontId="106" fillId="41" borderId="63" applyNumberFormat="0" applyAlignment="0" applyProtection="0"/>
    <xf numFmtId="0" fontId="112" fillId="41" borderId="64" applyNumberFormat="0" applyAlignment="0" applyProtection="0"/>
    <xf numFmtId="0" fontId="112" fillId="41" borderId="64" applyNumberFormat="0" applyAlignment="0" applyProtection="0"/>
    <xf numFmtId="0" fontId="106" fillId="41" borderId="63" applyNumberFormat="0" applyAlignment="0" applyProtection="0"/>
    <xf numFmtId="0" fontId="118" fillId="69" borderId="64" applyNumberFormat="0" applyAlignment="0" applyProtection="0"/>
    <xf numFmtId="0" fontId="95" fillId="71" borderId="66" applyNumberFormat="0" applyFont="0" applyAlignment="0" applyProtection="0"/>
    <xf numFmtId="0" fontId="119" fillId="0" borderId="65" applyNumberFormat="0" applyFill="0" applyAlignment="0" applyProtection="0"/>
    <xf numFmtId="0" fontId="119" fillId="0" borderId="65" applyNumberFormat="0" applyFill="0" applyAlignment="0" applyProtection="0"/>
    <xf numFmtId="0" fontId="118" fillId="69" borderId="64" applyNumberFormat="0" applyAlignment="0" applyProtection="0"/>
    <xf numFmtId="0" fontId="119" fillId="0" borderId="65" applyNumberFormat="0" applyFill="0" applyAlignment="0" applyProtection="0"/>
    <xf numFmtId="0" fontId="95" fillId="71" borderId="66" applyNumberFormat="0" applyFont="0" applyAlignment="0" applyProtection="0"/>
    <xf numFmtId="0" fontId="112" fillId="41" borderId="64" applyNumberFormat="0" applyAlignment="0" applyProtection="0"/>
    <xf numFmtId="0" fontId="106" fillId="41" borderId="63" applyNumberFormat="0" applyAlignment="0" applyProtection="0"/>
    <xf numFmtId="0" fontId="95" fillId="71" borderId="66" applyNumberFormat="0" applyFont="0" applyAlignment="0" applyProtection="0"/>
    <xf numFmtId="0" fontId="106" fillId="41" borderId="63" applyNumberFormat="0" applyAlignment="0" applyProtection="0"/>
    <xf numFmtId="0" fontId="106" fillId="41" borderId="63" applyNumberFormat="0" applyAlignment="0" applyProtection="0"/>
    <xf numFmtId="0" fontId="95" fillId="71" borderId="66" applyNumberFormat="0" applyFont="0" applyAlignment="0" applyProtection="0"/>
    <xf numFmtId="0" fontId="95" fillId="71" borderId="66" applyNumberFormat="0" applyFont="0" applyAlignment="0" applyProtection="0"/>
    <xf numFmtId="0" fontId="119" fillId="0" borderId="65" applyNumberFormat="0" applyFill="0" applyAlignment="0" applyProtection="0"/>
    <xf numFmtId="0" fontId="106" fillId="41" borderId="63" applyNumberFormat="0" applyAlignment="0" applyProtection="0"/>
    <xf numFmtId="0" fontId="112" fillId="41" borderId="64" applyNumberFormat="0" applyAlignment="0" applyProtection="0"/>
    <xf numFmtId="0" fontId="106" fillId="41" borderId="63" applyNumberFormat="0" applyAlignment="0" applyProtection="0"/>
    <xf numFmtId="0" fontId="95" fillId="71" borderId="66" applyNumberFormat="0" applyFont="0" applyAlignment="0" applyProtection="0"/>
    <xf numFmtId="0" fontId="106" fillId="41" borderId="63" applyNumberFormat="0" applyAlignment="0" applyProtection="0"/>
    <xf numFmtId="0" fontId="112" fillId="41" borderId="64" applyNumberFormat="0" applyAlignment="0" applyProtection="0"/>
    <xf numFmtId="0" fontId="112" fillId="41" borderId="64" applyNumberFormat="0" applyAlignment="0" applyProtection="0"/>
    <xf numFmtId="0" fontId="119" fillId="0" borderId="65" applyNumberFormat="0" applyFill="0" applyAlignment="0" applyProtection="0"/>
    <xf numFmtId="0" fontId="118" fillId="69" borderId="64" applyNumberFormat="0" applyAlignment="0" applyProtection="0"/>
    <xf numFmtId="0" fontId="95" fillId="71" borderId="66" applyNumberFormat="0" applyFont="0" applyAlignment="0" applyProtection="0"/>
    <xf numFmtId="0" fontId="112" fillId="41" borderId="64" applyNumberFormat="0" applyAlignment="0" applyProtection="0"/>
    <xf numFmtId="0" fontId="118" fillId="69" borderId="64" applyNumberFormat="0" applyAlignment="0" applyProtection="0"/>
    <xf numFmtId="0" fontId="106" fillId="41" borderId="63" applyNumberFormat="0" applyAlignment="0" applyProtection="0"/>
    <xf numFmtId="0" fontId="118" fillId="69" borderId="64" applyNumberFormat="0" applyAlignment="0" applyProtection="0"/>
    <xf numFmtId="0" fontId="95" fillId="71" borderId="66" applyNumberFormat="0" applyFont="0" applyAlignment="0" applyProtection="0"/>
    <xf numFmtId="0" fontId="95" fillId="71" borderId="66" applyNumberFormat="0" applyFont="0" applyAlignment="0" applyProtection="0"/>
    <xf numFmtId="0" fontId="95" fillId="71" borderId="66" applyNumberFormat="0" applyFont="0" applyAlignment="0" applyProtection="0"/>
    <xf numFmtId="0" fontId="106" fillId="41" borderId="63" applyNumberFormat="0" applyAlignment="0" applyProtection="0"/>
    <xf numFmtId="0" fontId="112" fillId="41" borderId="64" applyNumberFormat="0" applyAlignment="0" applyProtection="0"/>
    <xf numFmtId="0" fontId="106" fillId="41" borderId="63" applyNumberFormat="0" applyAlignment="0" applyProtection="0"/>
    <xf numFmtId="0" fontId="112" fillId="41" borderId="64" applyNumberFormat="0" applyAlignment="0" applyProtection="0"/>
    <xf numFmtId="0" fontId="95" fillId="71" borderId="66" applyNumberFormat="0" applyFont="0" applyAlignment="0" applyProtection="0"/>
    <xf numFmtId="0" fontId="118" fillId="69" borderId="64" applyNumberFormat="0" applyAlignment="0" applyProtection="0"/>
    <xf numFmtId="0" fontId="119" fillId="0" borderId="65" applyNumberFormat="0" applyFill="0" applyAlignment="0" applyProtection="0"/>
    <xf numFmtId="0" fontId="118" fillId="69" borderId="64" applyNumberFormat="0" applyAlignment="0" applyProtection="0"/>
    <xf numFmtId="0" fontId="95" fillId="71" borderId="66" applyNumberFormat="0" applyFont="0" applyAlignment="0" applyProtection="0"/>
    <xf numFmtId="0" fontId="119" fillId="0" borderId="65" applyNumberFormat="0" applyFill="0" applyAlignment="0" applyProtection="0"/>
    <xf numFmtId="0" fontId="106" fillId="41" borderId="63" applyNumberFormat="0" applyAlignment="0" applyProtection="0"/>
    <xf numFmtId="0" fontId="106" fillId="41" borderId="63" applyNumberFormat="0" applyAlignment="0" applyProtection="0"/>
    <xf numFmtId="0" fontId="106" fillId="41" borderId="63" applyNumberFormat="0" applyAlignment="0" applyProtection="0"/>
    <xf numFmtId="0" fontId="119" fillId="0" borderId="65" applyNumberFormat="0" applyFill="0" applyAlignment="0" applyProtection="0"/>
    <xf numFmtId="0" fontId="112" fillId="41" borderId="64" applyNumberFormat="0" applyAlignment="0" applyProtection="0"/>
    <xf numFmtId="0" fontId="118" fillId="69" borderId="64" applyNumberFormat="0" applyAlignment="0" applyProtection="0"/>
    <xf numFmtId="0" fontId="106" fillId="41" borderId="63" applyNumberFormat="0" applyAlignment="0" applyProtection="0"/>
    <xf numFmtId="0" fontId="118" fillId="69" borderId="64" applyNumberFormat="0" applyAlignment="0" applyProtection="0"/>
    <xf numFmtId="0" fontId="119" fillId="0" borderId="65" applyNumberFormat="0" applyFill="0" applyAlignment="0" applyProtection="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6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41" fontId="103" fillId="0" borderId="30" applyFont="0" applyFill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112" fillId="41" borderId="64" applyNumberForma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6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106" fillId="41" borderId="63" applyNumberFormat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118" fillId="69" borderId="64" applyNumberFormat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95" fillId="71" borderId="6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119" fillId="0" borderId="65" applyNumberFormat="0" applyFill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76" fillId="0" borderId="3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43" fontId="76" fillId="0" borderId="30" applyFont="0" applyFill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6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41" fontId="103" fillId="0" borderId="30" applyFont="0" applyFill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6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43" fontId="76" fillId="0" borderId="30" applyFont="0" applyFill="0" applyBorder="0" applyAlignment="0" applyProtection="0"/>
    <xf numFmtId="43" fontId="76" fillId="0" borderId="30" applyFont="0" applyFill="0" applyBorder="0" applyAlignment="0" applyProtection="0"/>
    <xf numFmtId="43" fontId="76" fillId="0" borderId="30" applyFont="0" applyFill="0" applyBorder="0" applyAlignment="0" applyProtection="0"/>
    <xf numFmtId="43" fontId="76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76" fillId="0" borderId="30" applyBorder="0" applyAlignment="0" applyProtection="0"/>
    <xf numFmtId="43" fontId="76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76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44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9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6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41" fontId="103" fillId="0" borderId="30" applyFont="0" applyFill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112" fillId="41" borderId="64" applyNumberForma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6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106" fillId="41" borderId="63" applyNumberFormat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118" fillId="69" borderId="64" applyNumberFormat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95" fillId="71" borderId="6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119" fillId="0" borderId="65" applyNumberFormat="0" applyFill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119" fillId="0" borderId="65" applyNumberFormat="0" applyFill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95" fillId="71" borderId="66" applyNumberFormat="0" applyFont="0" applyAlignment="0" applyProtection="0"/>
    <xf numFmtId="0" fontId="118" fillId="69" borderId="64" applyNumberFormat="0" applyAlignment="0" applyProtection="0"/>
    <xf numFmtId="0" fontId="106" fillId="41" borderId="63" applyNumberFormat="0" applyAlignment="0" applyProtection="0"/>
    <xf numFmtId="0" fontId="112" fillId="41" borderId="64" applyNumberFormat="0" applyAlignment="0" applyProtection="0"/>
    <xf numFmtId="0" fontId="112" fillId="41" borderId="64" applyNumberFormat="0" applyAlignment="0" applyProtection="0"/>
    <xf numFmtId="0" fontId="119" fillId="0" borderId="65" applyNumberFormat="0" applyFill="0" applyAlignment="0" applyProtection="0"/>
    <xf numFmtId="0" fontId="106" fillId="41" borderId="63" applyNumberFormat="0" applyAlignment="0" applyProtection="0"/>
    <xf numFmtId="44" fontId="3" fillId="0" borderId="30" applyFont="0" applyFill="0" applyBorder="0" applyAlignment="0" applyProtection="0"/>
    <xf numFmtId="0" fontId="118" fillId="69" borderId="64" applyNumberFormat="0" applyAlignment="0" applyProtection="0"/>
    <xf numFmtId="0" fontId="95" fillId="71" borderId="66" applyNumberFormat="0" applyFont="0" applyAlignment="0" applyProtection="0"/>
    <xf numFmtId="0" fontId="95" fillId="71" borderId="66" applyNumberFormat="0" applyFont="0" applyAlignment="0" applyProtection="0"/>
    <xf numFmtId="0" fontId="119" fillId="0" borderId="65" applyNumberFormat="0" applyFill="0" applyAlignment="0" applyProtection="0"/>
    <xf numFmtId="44" fontId="3" fillId="0" borderId="30" applyFont="0" applyFill="0" applyBorder="0" applyAlignment="0" applyProtection="0"/>
    <xf numFmtId="0" fontId="118" fillId="69" borderId="64" applyNumberFormat="0" applyAlignment="0" applyProtection="0"/>
    <xf numFmtId="0" fontId="106" fillId="41" borderId="63" applyNumberFormat="0" applyAlignment="0" applyProtection="0"/>
    <xf numFmtId="0" fontId="112" fillId="41" borderId="64" applyNumberFormat="0" applyAlignment="0" applyProtection="0"/>
    <xf numFmtId="0" fontId="112" fillId="41" borderId="64" applyNumberFormat="0" applyAlignment="0" applyProtection="0"/>
    <xf numFmtId="0" fontId="106" fillId="41" borderId="63" applyNumberFormat="0" applyAlignment="0" applyProtection="0"/>
    <xf numFmtId="0" fontId="118" fillId="69" borderId="64" applyNumberFormat="0" applyAlignment="0" applyProtection="0"/>
    <xf numFmtId="0" fontId="95" fillId="71" borderId="66" applyNumberFormat="0" applyFont="0" applyAlignment="0" applyProtection="0"/>
    <xf numFmtId="0" fontId="119" fillId="0" borderId="65" applyNumberFormat="0" applyFill="0" applyAlignment="0" applyProtection="0"/>
    <xf numFmtId="44" fontId="3" fillId="0" borderId="30" applyFont="0" applyFill="0" applyBorder="0" applyAlignment="0" applyProtection="0"/>
    <xf numFmtId="0" fontId="3" fillId="0" borderId="30"/>
    <xf numFmtId="44" fontId="3" fillId="0" borderId="30" applyFont="0" applyFill="0" applyBorder="0" applyAlignment="0" applyProtection="0"/>
    <xf numFmtId="9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6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41" fontId="103" fillId="0" borderId="30" applyFont="0" applyFill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6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76" fillId="0" borderId="3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76" fillId="0" borderId="30" applyFont="0" applyFill="0" applyBorder="0" applyAlignment="0" applyProtection="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118" fillId="69" borderId="64" applyNumberFormat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6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41" fontId="103" fillId="0" borderId="30" applyFont="0" applyFill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112" fillId="41" borderId="64" applyNumberForma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118" fillId="69" borderId="64" applyNumberFormat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6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106" fillId="41" borderId="63" applyNumberFormat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118" fillId="69" borderId="64" applyNumberFormat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95" fillId="71" borderId="6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118" fillId="69" borderId="64" applyNumberFormat="0" applyAlignment="0" applyProtection="0"/>
    <xf numFmtId="0" fontId="119" fillId="0" borderId="65" applyNumberFormat="0" applyFill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76" fillId="0" borderId="3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43" fontId="76" fillId="0" borderId="30" applyFont="0" applyFill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6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41" fontId="103" fillId="0" borderId="30" applyFont="0" applyFill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6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0" fontId="118" fillId="69" borderId="64" applyNumberForma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43" fontId="76" fillId="0" borderId="30" applyFont="0" applyFill="0" applyBorder="0" applyAlignment="0" applyProtection="0"/>
    <xf numFmtId="43" fontId="76" fillId="0" borderId="30" applyFont="0" applyFill="0" applyBorder="0" applyAlignment="0" applyProtection="0"/>
    <xf numFmtId="43" fontId="76" fillId="0" borderId="30" applyFont="0" applyFill="0" applyBorder="0" applyAlignment="0" applyProtection="0"/>
    <xf numFmtId="43" fontId="76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76" fillId="0" borderId="30" applyBorder="0" applyAlignment="0" applyProtection="0"/>
    <xf numFmtId="43" fontId="76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76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44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9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6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41" fontId="103" fillId="0" borderId="30" applyFont="0" applyFill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112" fillId="41" borderId="64" applyNumberForma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6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106" fillId="41" borderId="63" applyNumberFormat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118" fillId="69" borderId="64" applyNumberFormat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95" fillId="71" borderId="6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119" fillId="0" borderId="65" applyNumberFormat="0" applyFill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119" fillId="0" borderId="65" applyNumberFormat="0" applyFill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95" fillId="71" borderId="66" applyNumberFormat="0" applyFont="0" applyAlignment="0" applyProtection="0"/>
    <xf numFmtId="0" fontId="118" fillId="69" borderId="64" applyNumberFormat="0" applyAlignment="0" applyProtection="0"/>
    <xf numFmtId="0" fontId="106" fillId="41" borderId="63" applyNumberFormat="0" applyAlignment="0" applyProtection="0"/>
    <xf numFmtId="0" fontId="112" fillId="41" borderId="64" applyNumberFormat="0" applyAlignment="0" applyProtection="0"/>
    <xf numFmtId="0" fontId="112" fillId="41" borderId="64" applyNumberFormat="0" applyAlignment="0" applyProtection="0"/>
    <xf numFmtId="0" fontId="119" fillId="0" borderId="65" applyNumberFormat="0" applyFill="0" applyAlignment="0" applyProtection="0"/>
    <xf numFmtId="0" fontId="106" fillId="41" borderId="63" applyNumberFormat="0" applyAlignment="0" applyProtection="0"/>
    <xf numFmtId="44" fontId="3" fillId="0" borderId="30" applyFont="0" applyFill="0" applyBorder="0" applyAlignment="0" applyProtection="0"/>
    <xf numFmtId="0" fontId="118" fillId="69" borderId="64" applyNumberFormat="0" applyAlignment="0" applyProtection="0"/>
    <xf numFmtId="0" fontId="95" fillId="71" borderId="66" applyNumberFormat="0" applyFont="0" applyAlignment="0" applyProtection="0"/>
    <xf numFmtId="0" fontId="95" fillId="71" borderId="66" applyNumberFormat="0" applyFont="0" applyAlignment="0" applyProtection="0"/>
    <xf numFmtId="0" fontId="119" fillId="0" borderId="65" applyNumberFormat="0" applyFill="0" applyAlignment="0" applyProtection="0"/>
    <xf numFmtId="44" fontId="3" fillId="0" borderId="30" applyFont="0" applyFill="0" applyBorder="0" applyAlignment="0" applyProtection="0"/>
    <xf numFmtId="0" fontId="118" fillId="69" borderId="64" applyNumberFormat="0" applyAlignment="0" applyProtection="0"/>
    <xf numFmtId="0" fontId="106" fillId="41" borderId="63" applyNumberFormat="0" applyAlignment="0" applyProtection="0"/>
    <xf numFmtId="0" fontId="112" fillId="41" borderId="64" applyNumberFormat="0" applyAlignment="0" applyProtection="0"/>
    <xf numFmtId="0" fontId="112" fillId="41" borderId="64" applyNumberFormat="0" applyAlignment="0" applyProtection="0"/>
    <xf numFmtId="0" fontId="106" fillId="41" borderId="63" applyNumberFormat="0" applyAlignment="0" applyProtection="0"/>
    <xf numFmtId="0" fontId="118" fillId="69" borderId="64" applyNumberFormat="0" applyAlignment="0" applyProtection="0"/>
    <xf numFmtId="0" fontId="95" fillId="71" borderId="66" applyNumberFormat="0" applyFont="0" applyAlignment="0" applyProtection="0"/>
    <xf numFmtId="0" fontId="119" fillId="0" borderId="65" applyNumberFormat="0" applyFill="0" applyAlignment="0" applyProtection="0"/>
    <xf numFmtId="44" fontId="3" fillId="0" borderId="30" applyFont="0" applyFill="0" applyBorder="0" applyAlignment="0" applyProtection="0"/>
    <xf numFmtId="0" fontId="3" fillId="0" borderId="30"/>
    <xf numFmtId="44" fontId="3" fillId="0" borderId="30" applyFont="0" applyFill="0" applyBorder="0" applyAlignment="0" applyProtection="0"/>
    <xf numFmtId="9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6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41" fontId="103" fillId="0" borderId="30" applyFont="0" applyFill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6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76" fillId="0" borderId="3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76" fillId="0" borderId="30" applyFont="0" applyFill="0" applyBorder="0" applyAlignment="0" applyProtection="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6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112" fillId="41" borderId="64" applyNumberForma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6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106" fillId="41" borderId="63" applyNumberFormat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118" fillId="69" borderId="64" applyNumberFormat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95" fillId="71" borderId="6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119" fillId="0" borderId="65" applyNumberFormat="0" applyFill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76" fillId="0" borderId="30" applyFont="0" applyFill="0" applyBorder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6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6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44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9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6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112" fillId="41" borderId="64" applyNumberForma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6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106" fillId="41" borderId="63" applyNumberFormat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118" fillId="69" borderId="64" applyNumberFormat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95" fillId="71" borderId="6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119" fillId="0" borderId="65" applyNumberFormat="0" applyFill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119" fillId="0" borderId="65" applyNumberFormat="0" applyFill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95" fillId="71" borderId="66" applyNumberFormat="0" applyFont="0" applyAlignment="0" applyProtection="0"/>
    <xf numFmtId="0" fontId="118" fillId="69" borderId="64" applyNumberFormat="0" applyAlignment="0" applyProtection="0"/>
    <xf numFmtId="0" fontId="106" fillId="41" borderId="63" applyNumberFormat="0" applyAlignment="0" applyProtection="0"/>
    <xf numFmtId="0" fontId="112" fillId="41" borderId="64" applyNumberFormat="0" applyAlignment="0" applyProtection="0"/>
    <xf numFmtId="0" fontId="112" fillId="41" borderId="64" applyNumberFormat="0" applyAlignment="0" applyProtection="0"/>
    <xf numFmtId="0" fontId="119" fillId="0" borderId="65" applyNumberFormat="0" applyFill="0" applyAlignment="0" applyProtection="0"/>
    <xf numFmtId="0" fontId="106" fillId="41" borderId="63" applyNumberFormat="0" applyAlignment="0" applyProtection="0"/>
    <xf numFmtId="44" fontId="3" fillId="0" borderId="30" applyFont="0" applyFill="0" applyBorder="0" applyAlignment="0" applyProtection="0"/>
    <xf numFmtId="0" fontId="118" fillId="69" borderId="64" applyNumberFormat="0" applyAlignment="0" applyProtection="0"/>
    <xf numFmtId="0" fontId="95" fillId="71" borderId="66" applyNumberFormat="0" applyFont="0" applyAlignment="0" applyProtection="0"/>
    <xf numFmtId="0" fontId="95" fillId="71" borderId="66" applyNumberFormat="0" applyFont="0" applyAlignment="0" applyProtection="0"/>
    <xf numFmtId="0" fontId="119" fillId="0" borderId="65" applyNumberFormat="0" applyFill="0" applyAlignment="0" applyProtection="0"/>
    <xf numFmtId="44" fontId="3" fillId="0" borderId="30" applyFont="0" applyFill="0" applyBorder="0" applyAlignment="0" applyProtection="0"/>
    <xf numFmtId="0" fontId="118" fillId="69" borderId="64" applyNumberFormat="0" applyAlignment="0" applyProtection="0"/>
    <xf numFmtId="0" fontId="106" fillId="41" borderId="63" applyNumberFormat="0" applyAlignment="0" applyProtection="0"/>
    <xf numFmtId="0" fontId="112" fillId="41" borderId="64" applyNumberFormat="0" applyAlignment="0" applyProtection="0"/>
    <xf numFmtId="0" fontId="112" fillId="41" borderId="64" applyNumberFormat="0" applyAlignment="0" applyProtection="0"/>
    <xf numFmtId="0" fontId="106" fillId="41" borderId="63" applyNumberFormat="0" applyAlignment="0" applyProtection="0"/>
    <xf numFmtId="0" fontId="118" fillId="69" borderId="64" applyNumberFormat="0" applyAlignment="0" applyProtection="0"/>
    <xf numFmtId="0" fontId="95" fillId="71" borderId="66" applyNumberFormat="0" applyFont="0" applyAlignment="0" applyProtection="0"/>
    <xf numFmtId="0" fontId="119" fillId="0" borderId="65" applyNumberFormat="0" applyFill="0" applyAlignment="0" applyProtection="0"/>
    <xf numFmtId="44" fontId="3" fillId="0" borderId="30" applyFont="0" applyFill="0" applyBorder="0" applyAlignment="0" applyProtection="0"/>
    <xf numFmtId="0" fontId="3" fillId="0" borderId="30"/>
    <xf numFmtId="44" fontId="3" fillId="0" borderId="30" applyFont="0" applyFill="0" applyBorder="0" applyAlignment="0" applyProtection="0"/>
    <xf numFmtId="9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6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6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6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6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6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6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44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9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6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6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3" fillId="0" borderId="30"/>
    <xf numFmtId="44" fontId="3" fillId="0" borderId="30" applyFont="0" applyFill="0" applyBorder="0" applyAlignment="0" applyProtection="0"/>
    <xf numFmtId="9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44" fontId="3" fillId="0" borderId="30" applyFont="0" applyFill="0" applyBorder="0" applyAlignment="0" applyProtection="0"/>
    <xf numFmtId="0" fontId="3" fillId="29" borderId="30" applyNumberFormat="0" applyBorder="0" applyAlignment="0" applyProtection="0"/>
    <xf numFmtId="43" fontId="3" fillId="0" borderId="30" applyFont="0" applyFill="0" applyBorder="0" applyAlignment="0" applyProtection="0"/>
    <xf numFmtId="0" fontId="3" fillId="31" borderId="30" applyNumberFormat="0" applyBorder="0" applyAlignment="0" applyProtection="0"/>
    <xf numFmtId="0" fontId="3" fillId="19" borderId="30" applyNumberFormat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0" fontId="3" fillId="29" borderId="30" applyNumberFormat="0" applyBorder="0" applyAlignment="0" applyProtection="0"/>
    <xf numFmtId="44" fontId="3" fillId="0" borderId="30" applyFont="0" applyFill="0" applyBorder="0" applyAlignment="0" applyProtection="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38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38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6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30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0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31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24" borderId="30" applyNumberFormat="0" applyBorder="0" applyAlignment="0" applyProtection="0"/>
    <xf numFmtId="0" fontId="3" fillId="31" borderId="30" applyNumberFormat="0" applyBorder="0" applyAlignment="0" applyProtection="0"/>
    <xf numFmtId="0" fontId="3" fillId="31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9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0" borderId="30"/>
    <xf numFmtId="0" fontId="3" fillId="34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7" borderId="30" applyNumberFormat="0" applyBorder="0" applyAlignment="0" applyProtection="0"/>
    <xf numFmtId="0" fontId="3" fillId="22" borderId="30" applyNumberFormat="0" applyBorder="0" applyAlignment="0" applyProtection="0"/>
    <xf numFmtId="0" fontId="3" fillId="20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0" borderId="30"/>
    <xf numFmtId="0" fontId="3" fillId="22" borderId="30" applyNumberFormat="0" applyBorder="0" applyAlignment="0" applyProtection="0"/>
    <xf numFmtId="0" fontId="3" fillId="38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45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45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3" borderId="46" applyNumberFormat="0" applyFont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43" fontId="3" fillId="0" borderId="30" applyFont="0" applyFill="0" applyBorder="0" applyAlignment="0" applyProtection="0"/>
    <xf numFmtId="0" fontId="3" fillId="34" borderId="30" applyNumberFormat="0" applyBorder="0" applyAlignment="0" applyProtection="0"/>
    <xf numFmtId="0" fontId="3" fillId="30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0" borderId="30"/>
    <xf numFmtId="0" fontId="3" fillId="20" borderId="30" applyNumberFormat="0" applyBorder="0" applyAlignment="0" applyProtection="0"/>
    <xf numFmtId="0" fontId="3" fillId="36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20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0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0" borderId="30"/>
    <xf numFmtId="0" fontId="3" fillId="38" borderId="30" applyNumberFormat="0" applyBorder="0" applyAlignment="0" applyProtection="0"/>
    <xf numFmtId="0" fontId="3" fillId="38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38" borderId="30" applyNumberFormat="0" applyBorder="0" applyAlignment="0" applyProtection="0"/>
    <xf numFmtId="0" fontId="3" fillId="22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7" borderId="30" applyNumberFormat="0" applyBorder="0" applyAlignment="0" applyProtection="0"/>
    <xf numFmtId="0" fontId="3" fillId="36" borderId="30" applyNumberFormat="0" applyBorder="0" applyAlignment="0" applyProtection="0"/>
    <xf numFmtId="0" fontId="3" fillId="29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36" borderId="30" applyNumberFormat="0" applyBorder="0" applyAlignment="0" applyProtection="0"/>
    <xf numFmtId="0" fontId="3" fillId="36" borderId="30" applyNumberFormat="0" applyBorder="0" applyAlignment="0" applyProtection="0"/>
    <xf numFmtId="0" fontId="3" fillId="23" borderId="46" applyNumberFormat="0" applyFont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2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37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1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34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9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0" borderId="3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3" borderId="46" applyNumberFormat="0" applyFont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4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0" borderId="30"/>
    <xf numFmtId="0" fontId="3" fillId="0" borderId="3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43" fontId="3" fillId="0" borderId="30" applyFont="0" applyFill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22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0" borderId="3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4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0" fontId="3" fillId="37" borderId="30" applyNumberFormat="0" applyBorder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0" borderId="3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0" fontId="3" fillId="23" borderId="46" applyNumberFormat="0" applyFont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43" fontId="3" fillId="0" borderId="30" applyFont="0" applyFill="0" applyBorder="0" applyAlignment="0" applyProtection="0"/>
    <xf numFmtId="9" fontId="3" fillId="0" borderId="30" applyFont="0" applyFill="0" applyBorder="0" applyAlignment="0" applyProtection="0"/>
    <xf numFmtId="0" fontId="95" fillId="71" borderId="66" applyNumberFormat="0" applyFont="0" applyAlignment="0" applyProtection="0"/>
    <xf numFmtId="0" fontId="119" fillId="0" borderId="65" applyNumberFormat="0" applyFill="0" applyAlignment="0" applyProtection="0"/>
    <xf numFmtId="0" fontId="95" fillId="71" borderId="66" applyNumberFormat="0" applyFont="0" applyAlignment="0" applyProtection="0"/>
    <xf numFmtId="0" fontId="118" fillId="69" borderId="64" applyNumberFormat="0" applyAlignment="0" applyProtection="0"/>
    <xf numFmtId="0" fontId="95" fillId="71" borderId="66" applyNumberFormat="0" applyFont="0" applyAlignment="0" applyProtection="0"/>
    <xf numFmtId="0" fontId="112" fillId="41" borderId="64" applyNumberFormat="0" applyAlignment="0" applyProtection="0"/>
    <xf numFmtId="0" fontId="106" fillId="41" borderId="63" applyNumberFormat="0" applyAlignment="0" applyProtection="0"/>
    <xf numFmtId="44" fontId="3" fillId="0" borderId="30" applyFont="0" applyFill="0" applyBorder="0" applyAlignment="0" applyProtection="0"/>
    <xf numFmtId="0" fontId="106" fillId="41" borderId="63" applyNumberFormat="0" applyAlignment="0" applyProtection="0"/>
    <xf numFmtId="0" fontId="119" fillId="0" borderId="65" applyNumberFormat="0" applyFill="0" applyAlignment="0" applyProtection="0"/>
    <xf numFmtId="0" fontId="118" fillId="69" borderId="64" applyNumberFormat="0" applyAlignment="0" applyProtection="0"/>
    <xf numFmtId="0" fontId="119" fillId="0" borderId="65" applyNumberFormat="0" applyFill="0" applyAlignment="0" applyProtection="0"/>
    <xf numFmtId="0" fontId="119" fillId="0" borderId="65" applyNumberFormat="0" applyFill="0" applyAlignment="0" applyProtection="0"/>
    <xf numFmtId="0" fontId="118" fillId="69" borderId="64" applyNumberFormat="0" applyAlignment="0" applyProtection="0"/>
    <xf numFmtId="0" fontId="119" fillId="0" borderId="65" applyNumberFormat="0" applyFill="0" applyAlignment="0" applyProtection="0"/>
    <xf numFmtId="0" fontId="112" fillId="41" borderId="64" applyNumberFormat="0" applyAlignment="0" applyProtection="0"/>
    <xf numFmtId="0" fontId="119" fillId="0" borderId="65" applyNumberFormat="0" applyFill="0" applyAlignment="0" applyProtection="0"/>
    <xf numFmtId="0" fontId="118" fillId="69" borderId="64" applyNumberFormat="0" applyAlignment="0" applyProtection="0"/>
    <xf numFmtId="0" fontId="119" fillId="0" borderId="65" applyNumberFormat="0" applyFill="0" applyAlignment="0" applyProtection="0"/>
    <xf numFmtId="0" fontId="95" fillId="71" borderId="66" applyNumberFormat="0" applyFont="0" applyAlignment="0" applyProtection="0"/>
    <xf numFmtId="0" fontId="106" fillId="41" borderId="63" applyNumberFormat="0" applyAlignment="0" applyProtection="0"/>
    <xf numFmtId="0" fontId="112" fillId="41" borderId="64" applyNumberFormat="0" applyAlignment="0" applyProtection="0"/>
    <xf numFmtId="0" fontId="95" fillId="71" borderId="66" applyNumberFormat="0" applyFont="0" applyAlignment="0" applyProtection="0"/>
    <xf numFmtId="0" fontId="112" fillId="41" borderId="64" applyNumberFormat="0" applyAlignment="0" applyProtection="0"/>
    <xf numFmtId="0" fontId="112" fillId="41" borderId="64" applyNumberFormat="0" applyAlignment="0" applyProtection="0"/>
    <xf numFmtId="0" fontId="95" fillId="71" borderId="66" applyNumberFormat="0" applyFont="0" applyAlignment="0" applyProtection="0"/>
    <xf numFmtId="0" fontId="112" fillId="41" borderId="64" applyNumberFormat="0" applyAlignment="0" applyProtection="0"/>
    <xf numFmtId="0" fontId="95" fillId="71" borderId="66" applyNumberFormat="0" applyFont="0" applyAlignment="0" applyProtection="0"/>
    <xf numFmtId="0" fontId="112" fillId="41" borderId="64" applyNumberFormat="0" applyAlignment="0" applyProtection="0"/>
    <xf numFmtId="0" fontId="106" fillId="41" borderId="63" applyNumberFormat="0" applyAlignment="0" applyProtection="0"/>
    <xf numFmtId="0" fontId="106" fillId="41" borderId="63" applyNumberFormat="0" applyAlignment="0" applyProtection="0"/>
    <xf numFmtId="0" fontId="118" fillId="69" borderId="64" applyNumberFormat="0" applyAlignment="0" applyProtection="0"/>
    <xf numFmtId="44" fontId="3" fillId="0" borderId="30" applyFont="0" applyFill="0" applyBorder="0" applyAlignment="0" applyProtection="0"/>
    <xf numFmtId="0" fontId="118" fillId="69" borderId="64" applyNumberFormat="0" applyAlignment="0" applyProtection="0"/>
    <xf numFmtId="0" fontId="106" fillId="41" borderId="63" applyNumberFormat="0" applyAlignment="0" applyProtection="0"/>
    <xf numFmtId="0" fontId="119" fillId="0" borderId="65" applyNumberFormat="0" applyFill="0" applyAlignment="0" applyProtection="0"/>
    <xf numFmtId="0" fontId="112" fillId="41" borderId="64" applyNumberFormat="0" applyAlignment="0" applyProtection="0"/>
    <xf numFmtId="0" fontId="118" fillId="69" borderId="64" applyNumberFormat="0" applyAlignment="0" applyProtection="0"/>
    <xf numFmtId="0" fontId="106" fillId="41" borderId="63" applyNumberFormat="0" applyAlignment="0" applyProtection="0"/>
    <xf numFmtId="0" fontId="106" fillId="41" borderId="63" applyNumberFormat="0" applyAlignment="0" applyProtection="0"/>
    <xf numFmtId="0" fontId="118" fillId="69" borderId="64" applyNumberFormat="0" applyAlignment="0" applyProtection="0"/>
    <xf numFmtId="0" fontId="106" fillId="41" borderId="63" applyNumberFormat="0" applyAlignment="0" applyProtection="0"/>
    <xf numFmtId="0" fontId="118" fillId="69" borderId="64" applyNumberFormat="0" applyAlignment="0" applyProtection="0"/>
    <xf numFmtId="0" fontId="95" fillId="71" borderId="66" applyNumberFormat="0" applyFont="0" applyAlignment="0" applyProtection="0"/>
    <xf numFmtId="0" fontId="112" fillId="41" borderId="64" applyNumberFormat="0" applyAlignment="0" applyProtection="0"/>
    <xf numFmtId="44" fontId="3" fillId="0" borderId="30" applyFont="0" applyFill="0" applyBorder="0" applyAlignment="0" applyProtection="0"/>
    <xf numFmtId="0" fontId="95" fillId="71" borderId="66" applyNumberFormat="0" applyFont="0" applyAlignment="0" applyProtection="0"/>
    <xf numFmtId="0" fontId="95" fillId="71" borderId="66" applyNumberFormat="0" applyFont="0" applyAlignment="0" applyProtection="0"/>
    <xf numFmtId="0" fontId="95" fillId="71" borderId="66" applyNumberFormat="0" applyFont="0" applyAlignment="0" applyProtection="0"/>
    <xf numFmtId="0" fontId="112" fillId="41" borderId="64" applyNumberFormat="0" applyAlignment="0" applyProtection="0"/>
    <xf numFmtId="0" fontId="112" fillId="41" borderId="64" applyNumberFormat="0" applyAlignment="0" applyProtection="0"/>
    <xf numFmtId="0" fontId="112" fillId="41" borderId="64" applyNumberFormat="0" applyAlignment="0" applyProtection="0"/>
    <xf numFmtId="0" fontId="106" fillId="41" borderId="63" applyNumberFormat="0" applyAlignment="0" applyProtection="0"/>
    <xf numFmtId="0" fontId="112" fillId="41" borderId="64" applyNumberFormat="0" applyAlignment="0" applyProtection="0"/>
    <xf numFmtId="0" fontId="118" fillId="69" borderId="64" applyNumberFormat="0" applyAlignment="0" applyProtection="0"/>
    <xf numFmtId="0" fontId="106" fillId="41" borderId="63" applyNumberFormat="0" applyAlignment="0" applyProtection="0"/>
    <xf numFmtId="0" fontId="118" fillId="69" borderId="64" applyNumberFormat="0" applyAlignment="0" applyProtection="0"/>
    <xf numFmtId="0" fontId="95" fillId="71" borderId="66" applyNumberFormat="0" applyFont="0" applyAlignment="0" applyProtection="0"/>
    <xf numFmtId="0" fontId="119" fillId="0" borderId="65" applyNumberFormat="0" applyFill="0" applyAlignment="0" applyProtection="0"/>
    <xf numFmtId="0" fontId="106" fillId="41" borderId="63" applyNumberFormat="0" applyAlignment="0" applyProtection="0"/>
    <xf numFmtId="0" fontId="95" fillId="71" borderId="66" applyNumberFormat="0" applyFont="0" applyAlignment="0" applyProtection="0"/>
    <xf numFmtId="0" fontId="119" fillId="0" borderId="65" applyNumberFormat="0" applyFill="0" applyAlignment="0" applyProtection="0"/>
    <xf numFmtId="0" fontId="119" fillId="0" borderId="65" applyNumberFormat="0" applyFill="0" applyAlignment="0" applyProtection="0"/>
    <xf numFmtId="0" fontId="112" fillId="41" borderId="64" applyNumberFormat="0" applyAlignment="0" applyProtection="0"/>
    <xf numFmtId="0" fontId="119" fillId="0" borderId="65" applyNumberFormat="0" applyFill="0" applyAlignment="0" applyProtection="0"/>
    <xf numFmtId="0" fontId="119" fillId="0" borderId="65" applyNumberFormat="0" applyFill="0" applyAlignment="0" applyProtection="0"/>
    <xf numFmtId="0" fontId="119" fillId="0" borderId="65" applyNumberFormat="0" applyFill="0" applyAlignment="0" applyProtection="0"/>
    <xf numFmtId="0" fontId="112" fillId="41" borderId="64" applyNumberFormat="0" applyAlignment="0" applyProtection="0"/>
    <xf numFmtId="44" fontId="3" fillId="0" borderId="30" applyFont="0" applyFill="0" applyBorder="0" applyAlignment="0" applyProtection="0"/>
    <xf numFmtId="0" fontId="95" fillId="71" borderId="66" applyNumberFormat="0" applyFont="0" applyAlignment="0" applyProtection="0"/>
    <xf numFmtId="0" fontId="112" fillId="41" borderId="64" applyNumberFormat="0" applyAlignment="0" applyProtection="0"/>
    <xf numFmtId="0" fontId="112" fillId="41" borderId="64" applyNumberFormat="0" applyAlignment="0" applyProtection="0"/>
    <xf numFmtId="0" fontId="119" fillId="0" borderId="65" applyNumberFormat="0" applyFill="0" applyAlignment="0" applyProtection="0"/>
    <xf numFmtId="0" fontId="119" fillId="0" borderId="65" applyNumberFormat="0" applyFill="0" applyAlignment="0" applyProtection="0"/>
    <xf numFmtId="44" fontId="3" fillId="0" borderId="30" applyFont="0" applyFill="0" applyBorder="0" applyAlignment="0" applyProtection="0"/>
    <xf numFmtId="0" fontId="112" fillId="41" borderId="64" applyNumberFormat="0" applyAlignment="0" applyProtection="0"/>
    <xf numFmtId="0" fontId="118" fillId="69" borderId="64" applyNumberFormat="0" applyAlignment="0" applyProtection="0"/>
    <xf numFmtId="0" fontId="106" fillId="41" borderId="63" applyNumberFormat="0" applyAlignment="0" applyProtection="0"/>
    <xf numFmtId="0" fontId="118" fillId="69" borderId="64" applyNumberFormat="0" applyAlignment="0" applyProtection="0"/>
    <xf numFmtId="0" fontId="119" fillId="0" borderId="65" applyNumberFormat="0" applyFill="0" applyAlignment="0" applyProtection="0"/>
    <xf numFmtId="0" fontId="95" fillId="71" borderId="66" applyNumberFormat="0" applyFont="0" applyAlignment="0" applyProtection="0"/>
    <xf numFmtId="0" fontId="119" fillId="0" borderId="65" applyNumberFormat="0" applyFill="0" applyAlignment="0" applyProtection="0"/>
    <xf numFmtId="0" fontId="118" fillId="69" borderId="64" applyNumberFormat="0" applyAlignment="0" applyProtection="0"/>
    <xf numFmtId="0" fontId="119" fillId="0" borderId="65" applyNumberFormat="0" applyFill="0" applyAlignment="0" applyProtection="0"/>
    <xf numFmtId="0" fontId="95" fillId="71" borderId="66" applyNumberFormat="0" applyFont="0" applyAlignment="0" applyProtection="0"/>
    <xf numFmtId="0" fontId="118" fillId="69" borderId="64" applyNumberFormat="0" applyAlignment="0" applyProtection="0"/>
    <xf numFmtId="0" fontId="106" fillId="41" borderId="63" applyNumberFormat="0" applyAlignment="0" applyProtection="0"/>
    <xf numFmtId="0" fontId="112" fillId="41" borderId="64" applyNumberFormat="0" applyAlignment="0" applyProtection="0"/>
    <xf numFmtId="0" fontId="112" fillId="41" borderId="64" applyNumberFormat="0" applyAlignment="0" applyProtection="0"/>
    <xf numFmtId="0" fontId="119" fillId="0" borderId="65" applyNumberFormat="0" applyFill="0" applyAlignment="0" applyProtection="0"/>
    <xf numFmtId="0" fontId="106" fillId="41" borderId="63" applyNumberFormat="0" applyAlignment="0" applyProtection="0"/>
    <xf numFmtId="0" fontId="118" fillId="69" borderId="64" applyNumberFormat="0" applyAlignment="0" applyProtection="0"/>
    <xf numFmtId="0" fontId="95" fillId="71" borderId="66" applyNumberFormat="0" applyFont="0" applyAlignment="0" applyProtection="0"/>
    <xf numFmtId="0" fontId="95" fillId="71" borderId="66" applyNumberFormat="0" applyFont="0" applyAlignment="0" applyProtection="0"/>
    <xf numFmtId="0" fontId="119" fillId="0" borderId="65" applyNumberFormat="0" applyFill="0" applyAlignment="0" applyProtection="0"/>
    <xf numFmtId="0" fontId="118" fillId="69" borderId="64" applyNumberFormat="0" applyAlignment="0" applyProtection="0"/>
    <xf numFmtId="0" fontId="106" fillId="41" borderId="63" applyNumberFormat="0" applyAlignment="0" applyProtection="0"/>
    <xf numFmtId="0" fontId="112" fillId="41" borderId="64" applyNumberFormat="0" applyAlignment="0" applyProtection="0"/>
    <xf numFmtId="0" fontId="112" fillId="41" borderId="64" applyNumberFormat="0" applyAlignment="0" applyProtection="0"/>
    <xf numFmtId="0" fontId="106" fillId="41" borderId="63" applyNumberFormat="0" applyAlignment="0" applyProtection="0"/>
    <xf numFmtId="0" fontId="118" fillId="69" borderId="64" applyNumberFormat="0" applyAlignment="0" applyProtection="0"/>
    <xf numFmtId="0" fontId="95" fillId="71" borderId="66" applyNumberFormat="0" applyFont="0" applyAlignment="0" applyProtection="0"/>
    <xf numFmtId="0" fontId="119" fillId="0" borderId="65" applyNumberFormat="0" applyFill="0" applyAlignment="0" applyProtection="0"/>
    <xf numFmtId="0" fontId="119" fillId="0" borderId="65" applyNumberFormat="0" applyFill="0" applyAlignment="0" applyProtection="0"/>
    <xf numFmtId="0" fontId="118" fillId="69" borderId="64" applyNumberFormat="0" applyAlignment="0" applyProtection="0"/>
    <xf numFmtId="0" fontId="119" fillId="0" borderId="65" applyNumberFormat="0" applyFill="0" applyAlignment="0" applyProtection="0"/>
    <xf numFmtId="0" fontId="95" fillId="71" borderId="66" applyNumberFormat="0" applyFont="0" applyAlignment="0" applyProtection="0"/>
    <xf numFmtId="0" fontId="112" fillId="41" borderId="64" applyNumberFormat="0" applyAlignment="0" applyProtection="0"/>
    <xf numFmtId="0" fontId="106" fillId="41" borderId="63" applyNumberFormat="0" applyAlignment="0" applyProtection="0"/>
    <xf numFmtId="0" fontId="95" fillId="71" borderId="66" applyNumberFormat="0" applyFont="0" applyAlignment="0" applyProtection="0"/>
    <xf numFmtId="0" fontId="106" fillId="41" borderId="63" applyNumberFormat="0" applyAlignment="0" applyProtection="0"/>
    <xf numFmtId="0" fontId="106" fillId="41" borderId="63" applyNumberFormat="0" applyAlignment="0" applyProtection="0"/>
    <xf numFmtId="0" fontId="95" fillId="71" borderId="66" applyNumberFormat="0" applyFont="0" applyAlignment="0" applyProtection="0"/>
    <xf numFmtId="0" fontId="95" fillId="71" borderId="66" applyNumberFormat="0" applyFont="0" applyAlignment="0" applyProtection="0"/>
    <xf numFmtId="0" fontId="119" fillId="0" borderId="65" applyNumberFormat="0" applyFill="0" applyAlignment="0" applyProtection="0"/>
    <xf numFmtId="0" fontId="106" fillId="41" borderId="63" applyNumberFormat="0" applyAlignment="0" applyProtection="0"/>
    <xf numFmtId="0" fontId="112" fillId="41" borderId="64" applyNumberFormat="0" applyAlignment="0" applyProtection="0"/>
    <xf numFmtId="0" fontId="106" fillId="41" borderId="63" applyNumberFormat="0" applyAlignment="0" applyProtection="0"/>
    <xf numFmtId="0" fontId="95" fillId="71" borderId="66" applyNumberFormat="0" applyFont="0" applyAlignment="0" applyProtection="0"/>
    <xf numFmtId="0" fontId="106" fillId="41" borderId="63" applyNumberFormat="0" applyAlignment="0" applyProtection="0"/>
    <xf numFmtId="0" fontId="112" fillId="41" borderId="64" applyNumberFormat="0" applyAlignment="0" applyProtection="0"/>
    <xf numFmtId="0" fontId="112" fillId="41" borderId="64" applyNumberFormat="0" applyAlignment="0" applyProtection="0"/>
    <xf numFmtId="0" fontId="119" fillId="0" borderId="65" applyNumberFormat="0" applyFill="0" applyAlignment="0" applyProtection="0"/>
    <xf numFmtId="0" fontId="118" fillId="69" borderId="64" applyNumberFormat="0" applyAlignment="0" applyProtection="0"/>
    <xf numFmtId="0" fontId="95" fillId="71" borderId="66" applyNumberFormat="0" applyFont="0" applyAlignment="0" applyProtection="0"/>
    <xf numFmtId="0" fontId="112" fillId="41" borderId="64" applyNumberFormat="0" applyAlignment="0" applyProtection="0"/>
    <xf numFmtId="0" fontId="118" fillId="69" borderId="64" applyNumberFormat="0" applyAlignment="0" applyProtection="0"/>
    <xf numFmtId="0" fontId="106" fillId="41" borderId="63" applyNumberFormat="0" applyAlignment="0" applyProtection="0"/>
    <xf numFmtId="0" fontId="118" fillId="69" borderId="64" applyNumberFormat="0" applyAlignment="0" applyProtection="0"/>
    <xf numFmtId="0" fontId="95" fillId="71" borderId="66" applyNumberFormat="0" applyFont="0" applyAlignment="0" applyProtection="0"/>
    <xf numFmtId="0" fontId="95" fillId="71" borderId="66" applyNumberFormat="0" applyFont="0" applyAlignment="0" applyProtection="0"/>
    <xf numFmtId="0" fontId="95" fillId="71" borderId="66" applyNumberFormat="0" applyFont="0" applyAlignment="0" applyProtection="0"/>
    <xf numFmtId="0" fontId="106" fillId="41" borderId="63" applyNumberFormat="0" applyAlignment="0" applyProtection="0"/>
    <xf numFmtId="0" fontId="112" fillId="41" borderId="64" applyNumberFormat="0" applyAlignment="0" applyProtection="0"/>
    <xf numFmtId="0" fontId="106" fillId="41" borderId="63" applyNumberFormat="0" applyAlignment="0" applyProtection="0"/>
    <xf numFmtId="0" fontId="112" fillId="41" borderId="64" applyNumberFormat="0" applyAlignment="0" applyProtection="0"/>
    <xf numFmtId="0" fontId="95" fillId="71" borderId="66" applyNumberFormat="0" applyFont="0" applyAlignment="0" applyProtection="0"/>
    <xf numFmtId="0" fontId="118" fillId="69" borderId="64" applyNumberFormat="0" applyAlignment="0" applyProtection="0"/>
    <xf numFmtId="0" fontId="119" fillId="0" borderId="65" applyNumberFormat="0" applyFill="0" applyAlignment="0" applyProtection="0"/>
    <xf numFmtId="0" fontId="118" fillId="69" borderId="64" applyNumberFormat="0" applyAlignment="0" applyProtection="0"/>
    <xf numFmtId="0" fontId="95" fillId="71" borderId="66" applyNumberFormat="0" applyFont="0" applyAlignment="0" applyProtection="0"/>
    <xf numFmtId="0" fontId="119" fillId="0" borderId="65" applyNumberFormat="0" applyFill="0" applyAlignment="0" applyProtection="0"/>
    <xf numFmtId="0" fontId="106" fillId="41" borderId="63" applyNumberFormat="0" applyAlignment="0" applyProtection="0"/>
    <xf numFmtId="0" fontId="106" fillId="41" borderId="63" applyNumberFormat="0" applyAlignment="0" applyProtection="0"/>
    <xf numFmtId="0" fontId="106" fillId="41" borderId="63" applyNumberFormat="0" applyAlignment="0" applyProtection="0"/>
    <xf numFmtId="0" fontId="119" fillId="0" borderId="65" applyNumberFormat="0" applyFill="0" applyAlignment="0" applyProtection="0"/>
    <xf numFmtId="0" fontId="112" fillId="41" borderId="64" applyNumberFormat="0" applyAlignment="0" applyProtection="0"/>
    <xf numFmtId="0" fontId="118" fillId="69" borderId="64" applyNumberFormat="0" applyAlignment="0" applyProtection="0"/>
    <xf numFmtId="0" fontId="106" fillId="41" borderId="63" applyNumberFormat="0" applyAlignment="0" applyProtection="0"/>
    <xf numFmtId="0" fontId="118" fillId="69" borderId="64" applyNumberFormat="0" applyAlignment="0" applyProtection="0"/>
    <xf numFmtId="0" fontId="119" fillId="0" borderId="65" applyNumberFormat="0" applyFill="0" applyAlignment="0" applyProtection="0"/>
    <xf numFmtId="0" fontId="118" fillId="69" borderId="64" applyNumberFormat="0" applyAlignment="0" applyProtection="0"/>
    <xf numFmtId="0" fontId="112" fillId="41" borderId="64" applyNumberFormat="0" applyAlignment="0" applyProtection="0"/>
    <xf numFmtId="0" fontId="118" fillId="69" borderId="64" applyNumberFormat="0" applyAlignment="0" applyProtection="0"/>
    <xf numFmtId="0" fontId="106" fillId="41" borderId="63" applyNumberFormat="0" applyAlignment="0" applyProtection="0"/>
    <xf numFmtId="0" fontId="118" fillId="69" borderId="64" applyNumberFormat="0" applyAlignment="0" applyProtection="0"/>
    <xf numFmtId="0" fontId="95" fillId="71" borderId="66" applyNumberFormat="0" applyFont="0" applyAlignment="0" applyProtection="0"/>
    <xf numFmtId="0" fontId="118" fillId="69" borderId="64" applyNumberFormat="0" applyAlignment="0" applyProtection="0"/>
    <xf numFmtId="0" fontId="119" fillId="0" borderId="65" applyNumberFormat="0" applyFill="0" applyAlignment="0" applyProtection="0"/>
    <xf numFmtId="0" fontId="118" fillId="69" borderId="64" applyNumberFormat="0" applyAlignment="0" applyProtection="0"/>
    <xf numFmtId="0" fontId="112" fillId="41" borderId="64" applyNumberFormat="0" applyAlignment="0" applyProtection="0"/>
    <xf numFmtId="0" fontId="106" fillId="41" borderId="63" applyNumberFormat="0" applyAlignment="0" applyProtection="0"/>
    <xf numFmtId="0" fontId="118" fillId="69" borderId="64" applyNumberFormat="0" applyAlignment="0" applyProtection="0"/>
    <xf numFmtId="0" fontId="95" fillId="71" borderId="66" applyNumberFormat="0" applyFont="0" applyAlignment="0" applyProtection="0"/>
    <xf numFmtId="0" fontId="119" fillId="0" borderId="65" applyNumberFormat="0" applyFill="0" applyAlignment="0" applyProtection="0"/>
    <xf numFmtId="0" fontId="119" fillId="0" borderId="65" applyNumberFormat="0" applyFill="0" applyAlignment="0" applyProtection="0"/>
    <xf numFmtId="0" fontId="95" fillId="71" borderId="66" applyNumberFormat="0" applyFont="0" applyAlignment="0" applyProtection="0"/>
    <xf numFmtId="0" fontId="118" fillId="69" borderId="64" applyNumberFormat="0" applyAlignment="0" applyProtection="0"/>
    <xf numFmtId="0" fontId="106" fillId="41" borderId="63" applyNumberFormat="0" applyAlignment="0" applyProtection="0"/>
    <xf numFmtId="0" fontId="112" fillId="41" borderId="64" applyNumberFormat="0" applyAlignment="0" applyProtection="0"/>
    <xf numFmtId="0" fontId="112" fillId="41" borderId="64" applyNumberFormat="0" applyAlignment="0" applyProtection="0"/>
    <xf numFmtId="0" fontId="119" fillId="0" borderId="65" applyNumberFormat="0" applyFill="0" applyAlignment="0" applyProtection="0"/>
    <xf numFmtId="0" fontId="106" fillId="41" borderId="63" applyNumberFormat="0" applyAlignment="0" applyProtection="0"/>
    <xf numFmtId="0" fontId="118" fillId="69" borderId="64" applyNumberFormat="0" applyAlignment="0" applyProtection="0"/>
    <xf numFmtId="0" fontId="95" fillId="71" borderId="66" applyNumberFormat="0" applyFont="0" applyAlignment="0" applyProtection="0"/>
    <xf numFmtId="0" fontId="95" fillId="71" borderId="66" applyNumberFormat="0" applyFont="0" applyAlignment="0" applyProtection="0"/>
    <xf numFmtId="0" fontId="119" fillId="0" borderId="65" applyNumberFormat="0" applyFill="0" applyAlignment="0" applyProtection="0"/>
    <xf numFmtId="0" fontId="118" fillId="69" borderId="64" applyNumberFormat="0" applyAlignment="0" applyProtection="0"/>
    <xf numFmtId="0" fontId="106" fillId="41" borderId="63" applyNumberFormat="0" applyAlignment="0" applyProtection="0"/>
    <xf numFmtId="0" fontId="112" fillId="41" borderId="64" applyNumberFormat="0" applyAlignment="0" applyProtection="0"/>
    <xf numFmtId="0" fontId="112" fillId="41" borderId="64" applyNumberFormat="0" applyAlignment="0" applyProtection="0"/>
    <xf numFmtId="0" fontId="106" fillId="41" borderId="63" applyNumberFormat="0" applyAlignment="0" applyProtection="0"/>
    <xf numFmtId="0" fontId="118" fillId="69" borderId="64" applyNumberFormat="0" applyAlignment="0" applyProtection="0"/>
    <xf numFmtId="0" fontId="95" fillId="71" borderId="66" applyNumberFormat="0" applyFont="0" applyAlignment="0" applyProtection="0"/>
    <xf numFmtId="0" fontId="119" fillId="0" borderId="65" applyNumberFormat="0" applyFill="0" applyAlignment="0" applyProtection="0"/>
    <xf numFmtId="0" fontId="112" fillId="41" borderId="64" applyNumberFormat="0" applyAlignment="0" applyProtection="0"/>
    <xf numFmtId="0" fontId="106" fillId="41" borderId="63" applyNumberFormat="0" applyAlignment="0" applyProtection="0"/>
    <xf numFmtId="0" fontId="118" fillId="69" borderId="64" applyNumberFormat="0" applyAlignment="0" applyProtection="0"/>
    <xf numFmtId="0" fontId="95" fillId="71" borderId="66" applyNumberFormat="0" applyFont="0" applyAlignment="0" applyProtection="0"/>
    <xf numFmtId="0" fontId="119" fillId="0" borderId="65" applyNumberFormat="0" applyFill="0" applyAlignment="0" applyProtection="0"/>
    <xf numFmtId="0" fontId="112" fillId="41" borderId="64" applyNumberFormat="0" applyAlignment="0" applyProtection="0"/>
    <xf numFmtId="0" fontId="106" fillId="41" borderId="63" applyNumberFormat="0" applyAlignment="0" applyProtection="0"/>
    <xf numFmtId="0" fontId="118" fillId="69" borderId="64" applyNumberFormat="0" applyAlignment="0" applyProtection="0"/>
    <xf numFmtId="0" fontId="95" fillId="71" borderId="66" applyNumberFormat="0" applyFont="0" applyAlignment="0" applyProtection="0"/>
    <xf numFmtId="0" fontId="119" fillId="0" borderId="65" applyNumberFormat="0" applyFill="0" applyAlignment="0" applyProtection="0"/>
    <xf numFmtId="0" fontId="119" fillId="0" borderId="65" applyNumberFormat="0" applyFill="0" applyAlignment="0" applyProtection="0"/>
    <xf numFmtId="0" fontId="95" fillId="71" borderId="66" applyNumberFormat="0" applyFont="0" applyAlignment="0" applyProtection="0"/>
    <xf numFmtId="0" fontId="118" fillId="69" borderId="64" applyNumberFormat="0" applyAlignment="0" applyProtection="0"/>
    <xf numFmtId="0" fontId="106" fillId="41" borderId="63" applyNumberFormat="0" applyAlignment="0" applyProtection="0"/>
    <xf numFmtId="0" fontId="112" fillId="41" borderId="64" applyNumberFormat="0" applyAlignment="0" applyProtection="0"/>
    <xf numFmtId="0" fontId="112" fillId="41" borderId="64" applyNumberFormat="0" applyAlignment="0" applyProtection="0"/>
    <xf numFmtId="0" fontId="119" fillId="0" borderId="65" applyNumberFormat="0" applyFill="0" applyAlignment="0" applyProtection="0"/>
    <xf numFmtId="0" fontId="106" fillId="41" borderId="63" applyNumberFormat="0" applyAlignment="0" applyProtection="0"/>
    <xf numFmtId="0" fontId="118" fillId="69" borderId="64" applyNumberFormat="0" applyAlignment="0" applyProtection="0"/>
    <xf numFmtId="0" fontId="95" fillId="71" borderId="66" applyNumberFormat="0" applyFont="0" applyAlignment="0" applyProtection="0"/>
    <xf numFmtId="0" fontId="95" fillId="71" borderId="66" applyNumberFormat="0" applyFont="0" applyAlignment="0" applyProtection="0"/>
    <xf numFmtId="0" fontId="119" fillId="0" borderId="65" applyNumberFormat="0" applyFill="0" applyAlignment="0" applyProtection="0"/>
    <xf numFmtId="0" fontId="118" fillId="69" borderId="64" applyNumberFormat="0" applyAlignment="0" applyProtection="0"/>
    <xf numFmtId="0" fontId="106" fillId="41" borderId="63" applyNumberFormat="0" applyAlignment="0" applyProtection="0"/>
    <xf numFmtId="0" fontId="112" fillId="41" borderId="64" applyNumberFormat="0" applyAlignment="0" applyProtection="0"/>
    <xf numFmtId="0" fontId="112" fillId="41" borderId="64" applyNumberFormat="0" applyAlignment="0" applyProtection="0"/>
    <xf numFmtId="0" fontId="106" fillId="41" borderId="63" applyNumberFormat="0" applyAlignment="0" applyProtection="0"/>
    <xf numFmtId="0" fontId="118" fillId="69" borderId="64" applyNumberFormat="0" applyAlignment="0" applyProtection="0"/>
    <xf numFmtId="0" fontId="95" fillId="71" borderId="66" applyNumberFormat="0" applyFont="0" applyAlignment="0" applyProtection="0"/>
    <xf numFmtId="0" fontId="119" fillId="0" borderId="65" applyNumberFormat="0" applyFill="0" applyAlignment="0" applyProtection="0"/>
    <xf numFmtId="0" fontId="95" fillId="71" borderId="66" applyNumberFormat="0" applyFont="0" applyAlignment="0" applyProtection="0"/>
    <xf numFmtId="0" fontId="119" fillId="0" borderId="65" applyNumberFormat="0" applyFill="0" applyAlignment="0" applyProtection="0"/>
    <xf numFmtId="0" fontId="95" fillId="71" borderId="66" applyNumberFormat="0" applyFont="0" applyAlignment="0" applyProtection="0"/>
    <xf numFmtId="0" fontId="118" fillId="69" borderId="64" applyNumberFormat="0" applyAlignment="0" applyProtection="0"/>
    <xf numFmtId="0" fontId="95" fillId="71" borderId="66" applyNumberFormat="0" applyFont="0" applyAlignment="0" applyProtection="0"/>
    <xf numFmtId="0" fontId="112" fillId="41" borderId="64" applyNumberFormat="0" applyAlignment="0" applyProtection="0"/>
    <xf numFmtId="0" fontId="106" fillId="41" borderId="63" applyNumberFormat="0" applyAlignment="0" applyProtection="0"/>
    <xf numFmtId="0" fontId="106" fillId="41" borderId="63" applyNumberFormat="0" applyAlignment="0" applyProtection="0"/>
    <xf numFmtId="0" fontId="119" fillId="0" borderId="65" applyNumberFormat="0" applyFill="0" applyAlignment="0" applyProtection="0"/>
    <xf numFmtId="0" fontId="118" fillId="69" borderId="64" applyNumberFormat="0" applyAlignment="0" applyProtection="0"/>
    <xf numFmtId="0" fontId="119" fillId="0" borderId="65" applyNumberFormat="0" applyFill="0" applyAlignment="0" applyProtection="0"/>
    <xf numFmtId="0" fontId="119" fillId="0" borderId="65" applyNumberFormat="0" applyFill="0" applyAlignment="0" applyProtection="0"/>
    <xf numFmtId="0" fontId="118" fillId="69" borderId="64" applyNumberFormat="0" applyAlignment="0" applyProtection="0"/>
    <xf numFmtId="0" fontId="119" fillId="0" borderId="65" applyNumberFormat="0" applyFill="0" applyAlignment="0" applyProtection="0"/>
    <xf numFmtId="0" fontId="112" fillId="41" borderId="64" applyNumberFormat="0" applyAlignment="0" applyProtection="0"/>
    <xf numFmtId="0" fontId="119" fillId="0" borderId="65" applyNumberFormat="0" applyFill="0" applyAlignment="0" applyProtection="0"/>
    <xf numFmtId="0" fontId="118" fillId="69" borderId="64" applyNumberFormat="0" applyAlignment="0" applyProtection="0"/>
    <xf numFmtId="0" fontId="119" fillId="0" borderId="65" applyNumberFormat="0" applyFill="0" applyAlignment="0" applyProtection="0"/>
    <xf numFmtId="0" fontId="95" fillId="71" borderId="66" applyNumberFormat="0" applyFont="0" applyAlignment="0" applyProtection="0"/>
    <xf numFmtId="0" fontId="106" fillId="41" borderId="63" applyNumberFormat="0" applyAlignment="0" applyProtection="0"/>
    <xf numFmtId="0" fontId="112" fillId="41" borderId="64" applyNumberFormat="0" applyAlignment="0" applyProtection="0"/>
    <xf numFmtId="0" fontId="95" fillId="71" borderId="66" applyNumberFormat="0" applyFont="0" applyAlignment="0" applyProtection="0"/>
    <xf numFmtId="0" fontId="112" fillId="41" borderId="64" applyNumberFormat="0" applyAlignment="0" applyProtection="0"/>
    <xf numFmtId="0" fontId="112" fillId="41" borderId="64" applyNumberFormat="0" applyAlignment="0" applyProtection="0"/>
    <xf numFmtId="0" fontId="95" fillId="71" borderId="66" applyNumberFormat="0" applyFont="0" applyAlignment="0" applyProtection="0"/>
    <xf numFmtId="0" fontId="112" fillId="41" borderId="64" applyNumberFormat="0" applyAlignment="0" applyProtection="0"/>
    <xf numFmtId="0" fontId="95" fillId="71" borderId="66" applyNumberFormat="0" applyFont="0" applyAlignment="0" applyProtection="0"/>
    <xf numFmtId="0" fontId="112" fillId="41" borderId="64" applyNumberFormat="0" applyAlignment="0" applyProtection="0"/>
    <xf numFmtId="0" fontId="106" fillId="41" borderId="63" applyNumberFormat="0" applyAlignment="0" applyProtection="0"/>
    <xf numFmtId="0" fontId="106" fillId="41" borderId="63" applyNumberFormat="0" applyAlignment="0" applyProtection="0"/>
    <xf numFmtId="0" fontId="118" fillId="69" borderId="64" applyNumberFormat="0" applyAlignment="0" applyProtection="0"/>
    <xf numFmtId="0" fontId="118" fillId="69" borderId="64" applyNumberFormat="0" applyAlignment="0" applyProtection="0"/>
    <xf numFmtId="0" fontId="106" fillId="41" borderId="63" applyNumberFormat="0" applyAlignment="0" applyProtection="0"/>
    <xf numFmtId="0" fontId="119" fillId="0" borderId="65" applyNumberFormat="0" applyFill="0" applyAlignment="0" applyProtection="0"/>
    <xf numFmtId="0" fontId="112" fillId="41" borderId="64" applyNumberFormat="0" applyAlignment="0" applyProtection="0"/>
    <xf numFmtId="0" fontId="118" fillId="69" borderId="64" applyNumberFormat="0" applyAlignment="0" applyProtection="0"/>
    <xf numFmtId="0" fontId="106" fillId="41" borderId="63" applyNumberFormat="0" applyAlignment="0" applyProtection="0"/>
    <xf numFmtId="0" fontId="106" fillId="41" borderId="63" applyNumberFormat="0" applyAlignment="0" applyProtection="0"/>
    <xf numFmtId="0" fontId="118" fillId="69" borderId="64" applyNumberFormat="0" applyAlignment="0" applyProtection="0"/>
    <xf numFmtId="0" fontId="106" fillId="41" borderId="63" applyNumberFormat="0" applyAlignment="0" applyProtection="0"/>
    <xf numFmtId="0" fontId="118" fillId="69" borderId="64" applyNumberFormat="0" applyAlignment="0" applyProtection="0"/>
    <xf numFmtId="0" fontId="95" fillId="71" borderId="66" applyNumberFormat="0" applyFont="0" applyAlignment="0" applyProtection="0"/>
    <xf numFmtId="0" fontId="112" fillId="41" borderId="64" applyNumberFormat="0" applyAlignment="0" applyProtection="0"/>
    <xf numFmtId="0" fontId="95" fillId="71" borderId="66" applyNumberFormat="0" applyFont="0" applyAlignment="0" applyProtection="0"/>
    <xf numFmtId="0" fontId="95" fillId="71" borderId="66" applyNumberFormat="0" applyFont="0" applyAlignment="0" applyProtection="0"/>
    <xf numFmtId="0" fontId="95" fillId="71" borderId="66" applyNumberFormat="0" applyFont="0" applyAlignment="0" applyProtection="0"/>
    <xf numFmtId="0" fontId="112" fillId="41" borderId="64" applyNumberFormat="0" applyAlignment="0" applyProtection="0"/>
    <xf numFmtId="0" fontId="112" fillId="41" borderId="64" applyNumberFormat="0" applyAlignment="0" applyProtection="0"/>
    <xf numFmtId="0" fontId="112" fillId="41" borderId="64" applyNumberFormat="0" applyAlignment="0" applyProtection="0"/>
    <xf numFmtId="0" fontId="106" fillId="41" borderId="63" applyNumberFormat="0" applyAlignment="0" applyProtection="0"/>
    <xf numFmtId="0" fontId="112" fillId="41" borderId="64" applyNumberFormat="0" applyAlignment="0" applyProtection="0"/>
    <xf numFmtId="0" fontId="118" fillId="69" borderId="64" applyNumberFormat="0" applyAlignment="0" applyProtection="0"/>
    <xf numFmtId="0" fontId="106" fillId="41" borderId="63" applyNumberFormat="0" applyAlignment="0" applyProtection="0"/>
    <xf numFmtId="0" fontId="118" fillId="69" borderId="64" applyNumberFormat="0" applyAlignment="0" applyProtection="0"/>
    <xf numFmtId="0" fontId="95" fillId="71" borderId="66" applyNumberFormat="0" applyFont="0" applyAlignment="0" applyProtection="0"/>
    <xf numFmtId="0" fontId="119" fillId="0" borderId="65" applyNumberFormat="0" applyFill="0" applyAlignment="0" applyProtection="0"/>
    <xf numFmtId="0" fontId="106" fillId="41" borderId="63" applyNumberFormat="0" applyAlignment="0" applyProtection="0"/>
    <xf numFmtId="0" fontId="95" fillId="71" borderId="66" applyNumberFormat="0" applyFont="0" applyAlignment="0" applyProtection="0"/>
    <xf numFmtId="0" fontId="119" fillId="0" borderId="65" applyNumberFormat="0" applyFill="0" applyAlignment="0" applyProtection="0"/>
    <xf numFmtId="0" fontId="119" fillId="0" borderId="65" applyNumberFormat="0" applyFill="0" applyAlignment="0" applyProtection="0"/>
    <xf numFmtId="0" fontId="112" fillId="41" borderId="64" applyNumberFormat="0" applyAlignment="0" applyProtection="0"/>
    <xf numFmtId="0" fontId="119" fillId="0" borderId="65" applyNumberFormat="0" applyFill="0" applyAlignment="0" applyProtection="0"/>
    <xf numFmtId="0" fontId="119" fillId="0" borderId="65" applyNumberFormat="0" applyFill="0" applyAlignment="0" applyProtection="0"/>
    <xf numFmtId="0" fontId="119" fillId="0" borderId="65" applyNumberFormat="0" applyFill="0" applyAlignment="0" applyProtection="0"/>
    <xf numFmtId="0" fontId="112" fillId="41" borderId="64" applyNumberFormat="0" applyAlignment="0" applyProtection="0"/>
    <xf numFmtId="0" fontId="95" fillId="71" borderId="66" applyNumberFormat="0" applyFont="0" applyAlignment="0" applyProtection="0"/>
    <xf numFmtId="0" fontId="112" fillId="41" borderId="64" applyNumberFormat="0" applyAlignment="0" applyProtection="0"/>
    <xf numFmtId="0" fontId="112" fillId="41" borderId="64" applyNumberFormat="0" applyAlignment="0" applyProtection="0"/>
    <xf numFmtId="0" fontId="119" fillId="0" borderId="65" applyNumberFormat="0" applyFill="0" applyAlignment="0" applyProtection="0"/>
    <xf numFmtId="0" fontId="119" fillId="0" borderId="65" applyNumberFormat="0" applyFill="0" applyAlignment="0" applyProtection="0"/>
    <xf numFmtId="0" fontId="112" fillId="41" borderId="64" applyNumberFormat="0" applyAlignment="0" applyProtection="0"/>
    <xf numFmtId="0" fontId="118" fillId="69" borderId="64" applyNumberFormat="0" applyAlignment="0" applyProtection="0"/>
    <xf numFmtId="0" fontId="106" fillId="41" borderId="63" applyNumberFormat="0" applyAlignment="0" applyProtection="0"/>
    <xf numFmtId="0" fontId="118" fillId="69" borderId="64" applyNumberFormat="0" applyAlignment="0" applyProtection="0"/>
    <xf numFmtId="0" fontId="119" fillId="0" borderId="65" applyNumberFormat="0" applyFill="0" applyAlignment="0" applyProtection="0"/>
    <xf numFmtId="0" fontId="95" fillId="71" borderId="66" applyNumberFormat="0" applyFont="0" applyAlignment="0" applyProtection="0"/>
    <xf numFmtId="0" fontId="119" fillId="0" borderId="65" applyNumberFormat="0" applyFill="0" applyAlignment="0" applyProtection="0"/>
    <xf numFmtId="0" fontId="118" fillId="69" borderId="64" applyNumberFormat="0" applyAlignment="0" applyProtection="0"/>
    <xf numFmtId="0" fontId="119" fillId="0" borderId="65" applyNumberFormat="0" applyFill="0" applyAlignment="0" applyProtection="0"/>
    <xf numFmtId="0" fontId="95" fillId="71" borderId="66" applyNumberFormat="0" applyFont="0" applyAlignment="0" applyProtection="0"/>
    <xf numFmtId="0" fontId="118" fillId="69" borderId="64" applyNumberFormat="0" applyAlignment="0" applyProtection="0"/>
    <xf numFmtId="0" fontId="106" fillId="41" borderId="63" applyNumberFormat="0" applyAlignment="0" applyProtection="0"/>
    <xf numFmtId="0" fontId="112" fillId="41" borderId="64" applyNumberFormat="0" applyAlignment="0" applyProtection="0"/>
    <xf numFmtId="0" fontId="112" fillId="41" borderId="64" applyNumberFormat="0" applyAlignment="0" applyProtection="0"/>
    <xf numFmtId="0" fontId="119" fillId="0" borderId="65" applyNumberFormat="0" applyFill="0" applyAlignment="0" applyProtection="0"/>
    <xf numFmtId="0" fontId="106" fillId="41" borderId="63" applyNumberFormat="0" applyAlignment="0" applyProtection="0"/>
    <xf numFmtId="0" fontId="118" fillId="69" borderId="64" applyNumberFormat="0" applyAlignment="0" applyProtection="0"/>
    <xf numFmtId="0" fontId="95" fillId="71" borderId="66" applyNumberFormat="0" applyFont="0" applyAlignment="0" applyProtection="0"/>
    <xf numFmtId="0" fontId="95" fillId="71" borderId="66" applyNumberFormat="0" applyFont="0" applyAlignment="0" applyProtection="0"/>
    <xf numFmtId="0" fontId="119" fillId="0" borderId="65" applyNumberFormat="0" applyFill="0" applyAlignment="0" applyProtection="0"/>
    <xf numFmtId="0" fontId="118" fillId="69" borderId="64" applyNumberFormat="0" applyAlignment="0" applyProtection="0"/>
    <xf numFmtId="0" fontId="106" fillId="41" borderId="63" applyNumberFormat="0" applyAlignment="0" applyProtection="0"/>
    <xf numFmtId="0" fontId="112" fillId="41" borderId="64" applyNumberFormat="0" applyAlignment="0" applyProtection="0"/>
    <xf numFmtId="0" fontId="112" fillId="41" borderId="64" applyNumberFormat="0" applyAlignment="0" applyProtection="0"/>
    <xf numFmtId="0" fontId="106" fillId="41" borderId="63" applyNumberFormat="0" applyAlignment="0" applyProtection="0"/>
    <xf numFmtId="0" fontId="118" fillId="69" borderId="64" applyNumberFormat="0" applyAlignment="0" applyProtection="0"/>
    <xf numFmtId="0" fontId="95" fillId="71" borderId="66" applyNumberFormat="0" applyFont="0" applyAlignment="0" applyProtection="0"/>
    <xf numFmtId="0" fontId="119" fillId="0" borderId="65" applyNumberFormat="0" applyFill="0" applyAlignment="0" applyProtection="0"/>
    <xf numFmtId="0" fontId="119" fillId="0" borderId="65" applyNumberFormat="0" applyFill="0" applyAlignment="0" applyProtection="0"/>
    <xf numFmtId="0" fontId="118" fillId="69" borderId="64" applyNumberFormat="0" applyAlignment="0" applyProtection="0"/>
    <xf numFmtId="0" fontId="119" fillId="0" borderId="65" applyNumberFormat="0" applyFill="0" applyAlignment="0" applyProtection="0"/>
    <xf numFmtId="0" fontId="95" fillId="71" borderId="66" applyNumberFormat="0" applyFont="0" applyAlignment="0" applyProtection="0"/>
    <xf numFmtId="0" fontId="112" fillId="41" borderId="64" applyNumberFormat="0" applyAlignment="0" applyProtection="0"/>
    <xf numFmtId="0" fontId="106" fillId="41" borderId="63" applyNumberFormat="0" applyAlignment="0" applyProtection="0"/>
    <xf numFmtId="0" fontId="95" fillId="71" borderId="66" applyNumberFormat="0" applyFont="0" applyAlignment="0" applyProtection="0"/>
    <xf numFmtId="0" fontId="106" fillId="41" borderId="63" applyNumberFormat="0" applyAlignment="0" applyProtection="0"/>
    <xf numFmtId="0" fontId="106" fillId="41" borderId="63" applyNumberFormat="0" applyAlignment="0" applyProtection="0"/>
    <xf numFmtId="0" fontId="95" fillId="71" borderId="66" applyNumberFormat="0" applyFont="0" applyAlignment="0" applyProtection="0"/>
    <xf numFmtId="0" fontId="95" fillId="71" borderId="66" applyNumberFormat="0" applyFont="0" applyAlignment="0" applyProtection="0"/>
    <xf numFmtId="0" fontId="119" fillId="0" borderId="65" applyNumberFormat="0" applyFill="0" applyAlignment="0" applyProtection="0"/>
    <xf numFmtId="0" fontId="106" fillId="41" borderId="63" applyNumberFormat="0" applyAlignment="0" applyProtection="0"/>
    <xf numFmtId="0" fontId="112" fillId="41" borderId="64" applyNumberFormat="0" applyAlignment="0" applyProtection="0"/>
    <xf numFmtId="0" fontId="106" fillId="41" borderId="63" applyNumberFormat="0" applyAlignment="0" applyProtection="0"/>
    <xf numFmtId="0" fontId="95" fillId="71" borderId="66" applyNumberFormat="0" applyFont="0" applyAlignment="0" applyProtection="0"/>
    <xf numFmtId="0" fontId="106" fillId="41" borderId="63" applyNumberFormat="0" applyAlignment="0" applyProtection="0"/>
    <xf numFmtId="0" fontId="112" fillId="41" borderId="64" applyNumberFormat="0" applyAlignment="0" applyProtection="0"/>
    <xf numFmtId="0" fontId="112" fillId="41" borderId="64" applyNumberFormat="0" applyAlignment="0" applyProtection="0"/>
    <xf numFmtId="0" fontId="119" fillId="0" borderId="65" applyNumberFormat="0" applyFill="0" applyAlignment="0" applyProtection="0"/>
    <xf numFmtId="0" fontId="118" fillId="69" borderId="64" applyNumberFormat="0" applyAlignment="0" applyProtection="0"/>
    <xf numFmtId="0" fontId="95" fillId="71" borderId="66" applyNumberFormat="0" applyFont="0" applyAlignment="0" applyProtection="0"/>
    <xf numFmtId="0" fontId="112" fillId="41" borderId="64" applyNumberFormat="0" applyAlignment="0" applyProtection="0"/>
    <xf numFmtId="0" fontId="118" fillId="69" borderId="64" applyNumberFormat="0" applyAlignment="0" applyProtection="0"/>
    <xf numFmtId="0" fontId="106" fillId="41" borderId="63" applyNumberFormat="0" applyAlignment="0" applyProtection="0"/>
    <xf numFmtId="0" fontId="118" fillId="69" borderId="64" applyNumberFormat="0" applyAlignment="0" applyProtection="0"/>
    <xf numFmtId="0" fontId="95" fillId="71" borderId="66" applyNumberFormat="0" applyFont="0" applyAlignment="0" applyProtection="0"/>
    <xf numFmtId="0" fontId="95" fillId="71" borderId="66" applyNumberFormat="0" applyFont="0" applyAlignment="0" applyProtection="0"/>
    <xf numFmtId="0" fontId="95" fillId="71" borderId="66" applyNumberFormat="0" applyFont="0" applyAlignment="0" applyProtection="0"/>
    <xf numFmtId="0" fontId="106" fillId="41" borderId="63" applyNumberFormat="0" applyAlignment="0" applyProtection="0"/>
    <xf numFmtId="0" fontId="112" fillId="41" borderId="64" applyNumberFormat="0" applyAlignment="0" applyProtection="0"/>
    <xf numFmtId="0" fontId="106" fillId="41" borderId="63" applyNumberFormat="0" applyAlignment="0" applyProtection="0"/>
    <xf numFmtId="0" fontId="112" fillId="41" borderId="64" applyNumberFormat="0" applyAlignment="0" applyProtection="0"/>
    <xf numFmtId="0" fontId="95" fillId="71" borderId="66" applyNumberFormat="0" applyFont="0" applyAlignment="0" applyProtection="0"/>
    <xf numFmtId="0" fontId="118" fillId="69" borderId="64" applyNumberFormat="0" applyAlignment="0" applyProtection="0"/>
    <xf numFmtId="0" fontId="119" fillId="0" borderId="65" applyNumberFormat="0" applyFill="0" applyAlignment="0" applyProtection="0"/>
    <xf numFmtId="0" fontId="118" fillId="69" borderId="64" applyNumberFormat="0" applyAlignment="0" applyProtection="0"/>
    <xf numFmtId="0" fontId="95" fillId="71" borderId="66" applyNumberFormat="0" applyFont="0" applyAlignment="0" applyProtection="0"/>
    <xf numFmtId="0" fontId="119" fillId="0" borderId="65" applyNumberFormat="0" applyFill="0" applyAlignment="0" applyProtection="0"/>
    <xf numFmtId="0" fontId="106" fillId="41" borderId="63" applyNumberFormat="0" applyAlignment="0" applyProtection="0"/>
    <xf numFmtId="0" fontId="106" fillId="41" borderId="63" applyNumberFormat="0" applyAlignment="0" applyProtection="0"/>
    <xf numFmtId="0" fontId="106" fillId="41" borderId="63" applyNumberFormat="0" applyAlignment="0" applyProtection="0"/>
    <xf numFmtId="0" fontId="119" fillId="0" borderId="65" applyNumberFormat="0" applyFill="0" applyAlignment="0" applyProtection="0"/>
    <xf numFmtId="0" fontId="112" fillId="41" borderId="64" applyNumberFormat="0" applyAlignment="0" applyProtection="0"/>
    <xf numFmtId="0" fontId="118" fillId="69" borderId="64" applyNumberFormat="0" applyAlignment="0" applyProtection="0"/>
    <xf numFmtId="0" fontId="106" fillId="41" borderId="63" applyNumberFormat="0" applyAlignment="0" applyProtection="0"/>
    <xf numFmtId="0" fontId="118" fillId="69" borderId="64" applyNumberFormat="0" applyAlignment="0" applyProtection="0"/>
    <xf numFmtId="0" fontId="119" fillId="0" borderId="65" applyNumberFormat="0" applyFill="0" applyAlignment="0" applyProtection="0"/>
    <xf numFmtId="9" fontId="72" fillId="0" borderId="0" applyFont="0" applyFill="0" applyBorder="0" applyAlignment="0" applyProtection="0"/>
  </cellStyleXfs>
  <cellXfs count="754">
    <xf numFmtId="0" fontId="0" fillId="0" borderId="0" xfId="0"/>
    <xf numFmtId="0" fontId="5" fillId="0" borderId="0" xfId="0" applyFont="1"/>
    <xf numFmtId="0" fontId="9" fillId="0" borderId="0" xfId="0" applyFont="1"/>
    <xf numFmtId="0" fontId="5" fillId="0" borderId="0" xfId="0" applyFont="1" applyAlignment="1">
      <alignment vertical="center"/>
    </xf>
    <xf numFmtId="0" fontId="10" fillId="2" borderId="12" xfId="0" applyFont="1" applyFill="1" applyBorder="1" applyAlignment="1">
      <alignment vertical="center" wrapText="1"/>
    </xf>
    <xf numFmtId="0" fontId="10" fillId="2" borderId="12" xfId="0" applyFont="1" applyFill="1" applyBorder="1" applyAlignment="1">
      <alignment horizontal="center" vertical="center" wrapText="1"/>
    </xf>
    <xf numFmtId="164" fontId="14" fillId="4" borderId="13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vertical="center"/>
    </xf>
    <xf numFmtId="164" fontId="6" fillId="0" borderId="13" xfId="0" applyNumberFormat="1" applyFont="1" applyBorder="1" applyAlignment="1">
      <alignment horizontal="left" vertical="center"/>
    </xf>
    <xf numFmtId="164" fontId="13" fillId="0" borderId="14" xfId="0" applyNumberFormat="1" applyFont="1" applyBorder="1" applyAlignment="1">
      <alignment vertical="center" wrapText="1"/>
    </xf>
    <xf numFmtId="164" fontId="13" fillId="0" borderId="5" xfId="0" applyNumberFormat="1" applyFont="1" applyBorder="1" applyAlignment="1">
      <alignment vertical="center" wrapText="1"/>
    </xf>
    <xf numFmtId="164" fontId="15" fillId="0" borderId="0" xfId="0" applyNumberFormat="1" applyFont="1" applyAlignment="1">
      <alignment vertical="center"/>
    </xf>
    <xf numFmtId="167" fontId="17" fillId="0" borderId="0" xfId="0" applyNumberFormat="1" applyFont="1" applyAlignment="1">
      <alignment horizontal="center" vertical="center"/>
    </xf>
    <xf numFmtId="164" fontId="16" fillId="0" borderId="0" xfId="0" applyNumberFormat="1" applyFont="1" applyAlignment="1">
      <alignment horizontal="left" vertical="center"/>
    </xf>
    <xf numFmtId="164" fontId="16" fillId="0" borderId="8" xfId="0" applyNumberFormat="1" applyFont="1" applyBorder="1" applyAlignment="1">
      <alignment vertical="center"/>
    </xf>
    <xf numFmtId="167" fontId="15" fillId="0" borderId="0" xfId="0" applyNumberFormat="1" applyFont="1" applyAlignment="1">
      <alignment vertical="center"/>
    </xf>
    <xf numFmtId="0" fontId="5" fillId="0" borderId="18" xfId="0" applyFont="1" applyBorder="1" applyAlignment="1">
      <alignment vertical="center"/>
    </xf>
    <xf numFmtId="0" fontId="15" fillId="0" borderId="18" xfId="0" applyFont="1" applyBorder="1" applyAlignment="1">
      <alignment horizontal="right" vertical="center"/>
    </xf>
    <xf numFmtId="0" fontId="15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0" fontId="19" fillId="0" borderId="19" xfId="0" applyFont="1" applyBorder="1" applyAlignment="1">
      <alignment horizontal="center" vertical="top"/>
    </xf>
    <xf numFmtId="164" fontId="19" fillId="3" borderId="20" xfId="0" applyNumberFormat="1" applyFont="1" applyFill="1" applyBorder="1" applyAlignment="1">
      <alignment horizontal="left" vertical="center"/>
    </xf>
    <xf numFmtId="164" fontId="19" fillId="3" borderId="21" xfId="0" applyNumberFormat="1" applyFont="1" applyFill="1" applyBorder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31" fillId="0" borderId="7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0" fontId="33" fillId="0" borderId="0" xfId="0" applyFont="1" applyAlignment="1">
      <alignment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164" fontId="32" fillId="0" borderId="0" xfId="0" applyNumberFormat="1" applyFont="1" applyAlignment="1">
      <alignment horizontal="left" vertical="center"/>
    </xf>
    <xf numFmtId="164" fontId="32" fillId="0" borderId="8" xfId="0" applyNumberFormat="1" applyFont="1" applyBorder="1" applyAlignment="1">
      <alignment vertical="center"/>
    </xf>
    <xf numFmtId="0" fontId="31" fillId="0" borderId="7" xfId="0" applyFont="1" applyBorder="1" applyAlignment="1">
      <alignment horizontal="left" vertical="center"/>
    </xf>
    <xf numFmtId="0" fontId="19" fillId="3" borderId="22" xfId="0" applyFont="1" applyFill="1" applyBorder="1" applyAlignment="1">
      <alignment horizontal="left" vertical="center"/>
    </xf>
    <xf numFmtId="0" fontId="19" fillId="3" borderId="17" xfId="0" applyFont="1" applyFill="1" applyBorder="1" applyAlignment="1">
      <alignment horizontal="left" vertical="center"/>
    </xf>
    <xf numFmtId="164" fontId="20" fillId="3" borderId="17" xfId="0" applyNumberFormat="1" applyFont="1" applyFill="1" applyBorder="1" applyAlignment="1">
      <alignment horizontal="center" vertical="center"/>
    </xf>
    <xf numFmtId="164" fontId="20" fillId="3" borderId="23" xfId="0" applyNumberFormat="1" applyFont="1" applyFill="1" applyBorder="1" applyAlignment="1">
      <alignment horizontal="center" vertical="center"/>
    </xf>
    <xf numFmtId="0" fontId="33" fillId="0" borderId="7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164" fontId="32" fillId="0" borderId="0" xfId="0" applyNumberFormat="1" applyFont="1" applyAlignment="1">
      <alignment vertical="center"/>
    </xf>
    <xf numFmtId="164" fontId="5" fillId="0" borderId="0" xfId="0" applyNumberFormat="1" applyFont="1" applyAlignment="1">
      <alignment vertical="center"/>
    </xf>
    <xf numFmtId="0" fontId="19" fillId="0" borderId="0" xfId="0" applyFont="1" applyAlignment="1">
      <alignment horizontal="left" vertical="center"/>
    </xf>
    <xf numFmtId="164" fontId="20" fillId="0" borderId="0" xfId="0" applyNumberFormat="1" applyFont="1" applyAlignment="1">
      <alignment horizontal="center" vertical="center"/>
    </xf>
    <xf numFmtId="164" fontId="19" fillId="3" borderId="17" xfId="0" applyNumberFormat="1" applyFont="1" applyFill="1" applyBorder="1" applyAlignment="1">
      <alignment horizontal="left" vertical="center"/>
    </xf>
    <xf numFmtId="0" fontId="15" fillId="0" borderId="0" xfId="0" applyFont="1" applyAlignment="1">
      <alignment horizontal="right" vertical="center"/>
    </xf>
    <xf numFmtId="0" fontId="17" fillId="0" borderId="0" xfId="0" applyFont="1" applyAlignment="1">
      <alignment horizontal="center"/>
    </xf>
    <xf numFmtId="0" fontId="8" fillId="2" borderId="13" xfId="0" applyFont="1" applyFill="1" applyBorder="1" applyAlignment="1">
      <alignment horizontal="center" vertical="center" wrapText="1"/>
    </xf>
    <xf numFmtId="164" fontId="6" fillId="0" borderId="0" xfId="0" applyNumberFormat="1" applyFont="1" applyAlignment="1">
      <alignment horizontal="center" vertical="center"/>
    </xf>
    <xf numFmtId="0" fontId="36" fillId="0" borderId="0" xfId="0" applyFont="1"/>
    <xf numFmtId="164" fontId="11" fillId="0" borderId="0" xfId="0" applyNumberFormat="1" applyFont="1" applyAlignment="1">
      <alignment horizontal="center" vertical="center"/>
    </xf>
    <xf numFmtId="164" fontId="6" fillId="5" borderId="12" xfId="0" applyNumberFormat="1" applyFont="1" applyFill="1" applyBorder="1" applyAlignment="1">
      <alignment vertical="center" wrapText="1"/>
    </xf>
    <xf numFmtId="0" fontId="38" fillId="0" borderId="19" xfId="0" applyFont="1" applyBorder="1" applyAlignment="1">
      <alignment horizontal="center" wrapText="1"/>
    </xf>
    <xf numFmtId="49" fontId="35" fillId="0" borderId="0" xfId="0" applyNumberFormat="1" applyFont="1" applyAlignment="1">
      <alignment horizontal="center" vertical="center"/>
    </xf>
    <xf numFmtId="0" fontId="39" fillId="0" borderId="0" xfId="0" applyFont="1"/>
    <xf numFmtId="0" fontId="40" fillId="0" borderId="0" xfId="0" applyFont="1" applyAlignment="1">
      <alignment horizontal="center"/>
    </xf>
    <xf numFmtId="0" fontId="41" fillId="0" borderId="0" xfId="0" applyFont="1"/>
    <xf numFmtId="0" fontId="39" fillId="0" borderId="0" xfId="0" applyFont="1" applyAlignment="1">
      <alignment horizontal="right"/>
    </xf>
    <xf numFmtId="0" fontId="42" fillId="0" borderId="19" xfId="0" applyFont="1" applyBorder="1" applyAlignment="1">
      <alignment horizontal="right"/>
    </xf>
    <xf numFmtId="0" fontId="42" fillId="0" borderId="19" xfId="0" applyFont="1" applyBorder="1" applyAlignment="1">
      <alignment horizontal="center"/>
    </xf>
    <xf numFmtId="0" fontId="42" fillId="0" borderId="19" xfId="0" applyFont="1" applyBorder="1" applyAlignment="1">
      <alignment horizontal="left"/>
    </xf>
    <xf numFmtId="0" fontId="42" fillId="0" borderId="0" xfId="0" applyFont="1"/>
    <xf numFmtId="0" fontId="42" fillId="0" borderId="18" xfId="0" applyFont="1" applyBorder="1"/>
    <xf numFmtId="164" fontId="39" fillId="0" borderId="0" xfId="0" applyNumberFormat="1" applyFont="1" applyAlignment="1">
      <alignment vertical="center"/>
    </xf>
    <xf numFmtId="0" fontId="43" fillId="0" borderId="0" xfId="0" applyFont="1" applyAlignment="1">
      <alignment horizontal="right"/>
    </xf>
    <xf numFmtId="0" fontId="44" fillId="0" borderId="0" xfId="0" applyFont="1"/>
    <xf numFmtId="171" fontId="45" fillId="0" borderId="0" xfId="0" applyNumberFormat="1" applyFont="1"/>
    <xf numFmtId="0" fontId="46" fillId="0" borderId="0" xfId="0" applyFont="1"/>
    <xf numFmtId="49" fontId="9" fillId="0" borderId="13" xfId="0" applyNumberFormat="1" applyFont="1" applyBorder="1" applyAlignment="1">
      <alignment horizontal="center"/>
    </xf>
    <xf numFmtId="14" fontId="9" fillId="0" borderId="13" xfId="0" applyNumberFormat="1" applyFont="1" applyBorder="1" applyAlignment="1">
      <alignment horizontal="center"/>
    </xf>
    <xf numFmtId="0" fontId="9" fillId="0" borderId="0" xfId="0" applyFont="1" applyAlignment="1">
      <alignment horizontal="center"/>
    </xf>
    <xf numFmtId="168" fontId="47" fillId="2" borderId="13" xfId="0" applyNumberFormat="1" applyFont="1" applyFill="1" applyBorder="1"/>
    <xf numFmtId="0" fontId="33" fillId="0" borderId="13" xfId="0" applyFont="1" applyBorder="1" applyAlignment="1">
      <alignment horizontal="center"/>
    </xf>
    <xf numFmtId="168" fontId="9" fillId="0" borderId="13" xfId="0" applyNumberFormat="1" applyFont="1" applyBorder="1"/>
    <xf numFmtId="168" fontId="9" fillId="0" borderId="0" xfId="0" applyNumberFormat="1" applyFont="1"/>
    <xf numFmtId="174" fontId="9" fillId="0" borderId="0" xfId="0" applyNumberFormat="1" applyFont="1"/>
    <xf numFmtId="0" fontId="47" fillId="2" borderId="13" xfId="0" applyFont="1" applyFill="1" applyBorder="1" applyAlignment="1">
      <alignment horizontal="center"/>
    </xf>
    <xf numFmtId="175" fontId="47" fillId="2" borderId="13" xfId="0" applyNumberFormat="1" applyFont="1" applyFill="1" applyBorder="1"/>
    <xf numFmtId="0" fontId="9" fillId="0" borderId="13" xfId="0" applyFont="1" applyBorder="1"/>
    <xf numFmtId="0" fontId="47" fillId="2" borderId="13" xfId="0" applyFont="1" applyFill="1" applyBorder="1"/>
    <xf numFmtId="49" fontId="53" fillId="4" borderId="13" xfId="0" applyNumberFormat="1" applyFont="1" applyFill="1" applyBorder="1" applyAlignment="1">
      <alignment horizontal="center" vertical="center" wrapText="1"/>
    </xf>
    <xf numFmtId="4" fontId="54" fillId="4" borderId="13" xfId="0" applyNumberFormat="1" applyFont="1" applyFill="1" applyBorder="1" applyAlignment="1">
      <alignment horizontal="center" vertical="center"/>
    </xf>
    <xf numFmtId="0" fontId="55" fillId="0" borderId="13" xfId="0" applyFont="1" applyBorder="1" applyAlignment="1">
      <alignment vertical="center" wrapText="1"/>
    </xf>
    <xf numFmtId="4" fontId="56" fillId="0" borderId="13" xfId="0" applyNumberFormat="1" applyFont="1" applyBorder="1" applyAlignment="1">
      <alignment vertical="center"/>
    </xf>
    <xf numFmtId="4" fontId="9" fillId="0" borderId="13" xfId="0" applyNumberFormat="1" applyFont="1" applyBorder="1" applyAlignment="1">
      <alignment vertical="center"/>
    </xf>
    <xf numFmtId="49" fontId="50" fillId="4" borderId="13" xfId="0" applyNumberFormat="1" applyFont="1" applyFill="1" applyBorder="1" applyAlignment="1">
      <alignment horizontal="left" vertical="center" wrapText="1"/>
    </xf>
    <xf numFmtId="4" fontId="57" fillId="4" borderId="13" xfId="0" applyNumberFormat="1" applyFont="1" applyFill="1" applyBorder="1" applyAlignment="1">
      <alignment vertical="center"/>
    </xf>
    <xf numFmtId="166" fontId="58" fillId="2" borderId="13" xfId="0" applyNumberFormat="1" applyFont="1" applyFill="1" applyBorder="1"/>
    <xf numFmtId="4" fontId="51" fillId="2" borderId="13" xfId="0" applyNumberFormat="1" applyFont="1" applyFill="1" applyBorder="1" applyAlignment="1">
      <alignment horizontal="right" vertical="center"/>
    </xf>
    <xf numFmtId="0" fontId="32" fillId="0" borderId="0" xfId="0" applyFont="1"/>
    <xf numFmtId="164" fontId="6" fillId="0" borderId="0" xfId="0" applyNumberFormat="1" applyFont="1" applyAlignment="1">
      <alignment vertical="center"/>
    </xf>
    <xf numFmtId="164" fontId="11" fillId="0" borderId="0" xfId="0" applyNumberFormat="1" applyFont="1" applyAlignment="1">
      <alignment vertical="center"/>
    </xf>
    <xf numFmtId="167" fontId="8" fillId="2" borderId="13" xfId="0" applyNumberFormat="1" applyFont="1" applyFill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164" fontId="15" fillId="0" borderId="13" xfId="0" applyNumberFormat="1" applyFont="1" applyBorder="1" applyAlignment="1">
      <alignment vertical="center"/>
    </xf>
    <xf numFmtId="0" fontId="19" fillId="0" borderId="13" xfId="0" applyFont="1" applyBorder="1" applyAlignment="1">
      <alignment horizontal="center"/>
    </xf>
    <xf numFmtId="166" fontId="61" fillId="2" borderId="13" xfId="0" applyNumberFormat="1" applyFont="1" applyFill="1" applyBorder="1"/>
    <xf numFmtId="0" fontId="19" fillId="0" borderId="0" xfId="0" applyFont="1" applyAlignment="1">
      <alignment horizontal="center" vertical="center" wrapText="1"/>
    </xf>
    <xf numFmtId="0" fontId="15" fillId="0" borderId="0" xfId="0" applyFont="1"/>
    <xf numFmtId="164" fontId="22" fillId="4" borderId="13" xfId="0" applyNumberFormat="1" applyFont="1" applyFill="1" applyBorder="1" applyAlignment="1">
      <alignment horizontal="center" vertical="center"/>
    </xf>
    <xf numFmtId="164" fontId="22" fillId="4" borderId="13" xfId="0" applyNumberFormat="1" applyFont="1" applyFill="1" applyBorder="1" applyAlignment="1">
      <alignment vertical="center"/>
    </xf>
    <xf numFmtId="164" fontId="62" fillId="10" borderId="13" xfId="0" applyNumberFormat="1" applyFont="1" applyFill="1" applyBorder="1" applyAlignment="1">
      <alignment horizontal="right" vertical="center"/>
    </xf>
    <xf numFmtId="164" fontId="24" fillId="10" borderId="13" xfId="0" applyNumberFormat="1" applyFont="1" applyFill="1" applyBorder="1" applyAlignment="1">
      <alignment vertical="center"/>
    </xf>
    <xf numFmtId="0" fontId="15" fillId="0" borderId="13" xfId="0" applyFont="1" applyBorder="1" applyAlignment="1">
      <alignment horizontal="center" vertical="center"/>
    </xf>
    <xf numFmtId="164" fontId="17" fillId="5" borderId="13" xfId="0" applyNumberFormat="1" applyFont="1" applyFill="1" applyBorder="1" applyAlignment="1">
      <alignment vertical="center"/>
    </xf>
    <xf numFmtId="0" fontId="19" fillId="0" borderId="13" xfId="0" applyFont="1" applyBorder="1" applyAlignment="1">
      <alignment horizontal="center" vertical="center"/>
    </xf>
    <xf numFmtId="164" fontId="17" fillId="0" borderId="13" xfId="0" applyNumberFormat="1" applyFont="1" applyBorder="1" applyAlignment="1">
      <alignment vertical="center"/>
    </xf>
    <xf numFmtId="0" fontId="19" fillId="0" borderId="0" xfId="0" applyFont="1" applyAlignment="1">
      <alignment horizontal="center"/>
    </xf>
    <xf numFmtId="166" fontId="15" fillId="0" borderId="13" xfId="0" applyNumberFormat="1" applyFont="1" applyBorder="1" applyAlignment="1">
      <alignment vertical="center"/>
    </xf>
    <xf numFmtId="166" fontId="47" fillId="2" borderId="13" xfId="0" applyNumberFormat="1" applyFont="1" applyFill="1" applyBorder="1"/>
    <xf numFmtId="166" fontId="32" fillId="0" borderId="0" xfId="0" applyNumberFormat="1" applyFont="1"/>
    <xf numFmtId="0" fontId="33" fillId="0" borderId="0" xfId="0" applyFont="1"/>
    <xf numFmtId="166" fontId="33" fillId="0" borderId="0" xfId="0" applyNumberFormat="1" applyFont="1"/>
    <xf numFmtId="0" fontId="9" fillId="5" borderId="13" xfId="0" applyFont="1" applyFill="1" applyBorder="1" applyAlignment="1">
      <alignment horizontal="center" vertical="center" wrapText="1"/>
    </xf>
    <xf numFmtId="0" fontId="63" fillId="0" borderId="13" xfId="0" applyFont="1" applyBorder="1" applyAlignment="1">
      <alignment horizontal="center" vertical="center"/>
    </xf>
    <xf numFmtId="0" fontId="32" fillId="0" borderId="0" xfId="0" applyFont="1" applyAlignment="1">
      <alignment vertical="center"/>
    </xf>
    <xf numFmtId="49" fontId="9" fillId="0" borderId="13" xfId="0" applyNumberFormat="1" applyFont="1" applyBorder="1" applyAlignment="1">
      <alignment horizontal="center" vertical="center"/>
    </xf>
    <xf numFmtId="0" fontId="47" fillId="2" borderId="34" xfId="0" applyFont="1" applyFill="1" applyBorder="1" applyAlignment="1">
      <alignment horizontal="center" vertical="center" wrapText="1"/>
    </xf>
    <xf numFmtId="49" fontId="9" fillId="5" borderId="12" xfId="0" applyNumberFormat="1" applyFont="1" applyFill="1" applyBorder="1" applyAlignment="1">
      <alignment horizontal="center"/>
    </xf>
    <xf numFmtId="176" fontId="9" fillId="0" borderId="13" xfId="0" applyNumberFormat="1" applyFont="1" applyBorder="1" applyAlignment="1">
      <alignment horizontal="right" vertical="center"/>
    </xf>
    <xf numFmtId="1" fontId="9" fillId="0" borderId="13" xfId="0" applyNumberFormat="1" applyFont="1" applyBorder="1" applyAlignment="1">
      <alignment horizontal="center"/>
    </xf>
    <xf numFmtId="49" fontId="9" fillId="0" borderId="0" xfId="0" applyNumberFormat="1" applyFont="1"/>
    <xf numFmtId="177" fontId="63" fillId="5" borderId="13" xfId="0" applyNumberFormat="1" applyFont="1" applyFill="1" applyBorder="1" applyAlignment="1">
      <alignment horizontal="center" wrapText="1"/>
    </xf>
    <xf numFmtId="49" fontId="64" fillId="0" borderId="13" xfId="0" applyNumberFormat="1" applyFont="1" applyBorder="1" applyAlignment="1">
      <alignment horizontal="center" vertical="center" wrapText="1"/>
    </xf>
    <xf numFmtId="49" fontId="63" fillId="5" borderId="12" xfId="0" applyNumberFormat="1" applyFont="1" applyFill="1" applyBorder="1" applyAlignment="1">
      <alignment horizontal="center"/>
    </xf>
    <xf numFmtId="49" fontId="5" fillId="0" borderId="13" xfId="0" applyNumberFormat="1" applyFont="1" applyBorder="1" applyAlignment="1">
      <alignment horizontal="center" vertical="center" wrapText="1"/>
    </xf>
    <xf numFmtId="49" fontId="65" fillId="0" borderId="0" xfId="0" applyNumberFormat="1" applyFont="1" applyAlignment="1">
      <alignment horizontal="center" vertical="center" wrapText="1"/>
    </xf>
    <xf numFmtId="178" fontId="15" fillId="5" borderId="13" xfId="0" applyNumberFormat="1" applyFont="1" applyFill="1" applyBorder="1" applyAlignment="1">
      <alignment horizontal="right" vertical="center"/>
    </xf>
    <xf numFmtId="49" fontId="65" fillId="0" borderId="13" xfId="0" applyNumberFormat="1" applyFont="1" applyBorder="1" applyAlignment="1">
      <alignment horizontal="center" vertical="center" wrapText="1"/>
    </xf>
    <xf numFmtId="0" fontId="68" fillId="3" borderId="17" xfId="0" applyFont="1" applyFill="1" applyBorder="1" applyAlignment="1">
      <alignment horizontal="center"/>
    </xf>
    <xf numFmtId="164" fontId="34" fillId="0" borderId="0" xfId="0" applyNumberFormat="1" applyFont="1" applyAlignment="1">
      <alignment vertical="center"/>
    </xf>
    <xf numFmtId="0" fontId="69" fillId="3" borderId="17" xfId="0" applyFont="1" applyFill="1" applyBorder="1" applyAlignment="1">
      <alignment vertical="center"/>
    </xf>
    <xf numFmtId="0" fontId="11" fillId="0" borderId="0" xfId="0" applyFont="1" applyAlignment="1">
      <alignment vertical="center"/>
    </xf>
    <xf numFmtId="17" fontId="11" fillId="6" borderId="13" xfId="0" applyNumberFormat="1" applyFont="1" applyFill="1" applyBorder="1" applyAlignment="1">
      <alignment horizontal="center" vertical="center" wrapText="1"/>
    </xf>
    <xf numFmtId="0" fontId="12" fillId="0" borderId="13" xfId="0" applyFont="1" applyBorder="1" applyAlignment="1">
      <alignment vertical="center"/>
    </xf>
    <xf numFmtId="0" fontId="11" fillId="0" borderId="13" xfId="0" applyFont="1" applyBorder="1" applyAlignment="1">
      <alignment horizontal="center" vertical="center"/>
    </xf>
    <xf numFmtId="0" fontId="12" fillId="0" borderId="13" xfId="0" applyFont="1" applyBorder="1" applyAlignment="1">
      <alignment vertical="center" wrapText="1"/>
    </xf>
    <xf numFmtId="0" fontId="11" fillId="6" borderId="13" xfId="0" applyFont="1" applyFill="1" applyBorder="1" applyAlignment="1">
      <alignment horizontal="center" vertical="center"/>
    </xf>
    <xf numFmtId="0" fontId="11" fillId="5" borderId="13" xfId="0" applyFont="1" applyFill="1" applyBorder="1" applyAlignment="1">
      <alignment horizontal="center" vertical="center"/>
    </xf>
    <xf numFmtId="0" fontId="61" fillId="2" borderId="13" xfId="0" applyFont="1" applyFill="1" applyBorder="1" applyAlignment="1">
      <alignment horizontal="center" vertical="center"/>
    </xf>
    <xf numFmtId="0" fontId="75" fillId="0" borderId="38" xfId="3" applyFont="1" applyBorder="1" applyAlignment="1" applyProtection="1">
      <alignment horizontal="center" vertical="center"/>
      <protection locked="0"/>
    </xf>
    <xf numFmtId="43" fontId="15" fillId="0" borderId="0" xfId="0" applyNumberFormat="1" applyFont="1" applyAlignment="1">
      <alignment vertical="center"/>
    </xf>
    <xf numFmtId="49" fontId="121" fillId="17" borderId="38" xfId="0" applyNumberFormat="1" applyFont="1" applyFill="1" applyBorder="1" applyAlignment="1" applyProtection="1">
      <alignment horizontal="center" vertical="center"/>
      <protection locked="0"/>
    </xf>
    <xf numFmtId="0" fontId="95" fillId="0" borderId="30" xfId="539" applyAlignment="1" applyProtection="1">
      <alignment vertical="center"/>
      <protection locked="0"/>
    </xf>
    <xf numFmtId="0" fontId="97" fillId="16" borderId="38" xfId="544" applyFont="1" applyFill="1" applyBorder="1" applyAlignment="1" applyProtection="1">
      <alignment horizontal="center" vertical="center" wrapText="1"/>
    </xf>
    <xf numFmtId="0" fontId="95" fillId="0" borderId="30" xfId="539" applyAlignment="1" applyProtection="1">
      <alignment horizontal="center" vertical="center"/>
      <protection locked="0"/>
    </xf>
    <xf numFmtId="49" fontId="100" fillId="0" borderId="38" xfId="539" applyNumberFormat="1" applyFont="1" applyBorder="1" applyAlignment="1" applyProtection="1">
      <alignment horizontal="center" vertical="center" wrapText="1"/>
      <protection locked="0"/>
    </xf>
    <xf numFmtId="0" fontId="97" fillId="16" borderId="38" xfId="3" applyFont="1" applyFill="1" applyBorder="1" applyAlignment="1" applyProtection="1">
      <alignment horizontal="center" vertical="center" wrapText="1"/>
    </xf>
    <xf numFmtId="0" fontId="95" fillId="0" borderId="38" xfId="539" applyBorder="1" applyAlignment="1" applyProtection="1">
      <alignment horizontal="center" vertical="center"/>
      <protection locked="0"/>
    </xf>
    <xf numFmtId="49" fontId="121" fillId="17" borderId="38" xfId="609" applyNumberFormat="1" applyFont="1" applyFill="1" applyBorder="1" applyAlignment="1" applyProtection="1">
      <alignment horizontal="center" vertical="center"/>
      <protection locked="0"/>
    </xf>
    <xf numFmtId="0" fontId="121" fillId="0" borderId="38" xfId="609" applyFont="1" applyBorder="1" applyAlignment="1" applyProtection="1">
      <alignment horizontal="center" vertical="center"/>
      <protection locked="0"/>
    </xf>
    <xf numFmtId="0" fontId="100" fillId="0" borderId="38" xfId="539" applyFont="1" applyBorder="1" applyAlignment="1" applyProtection="1">
      <alignment horizontal="center" vertical="center" wrapText="1"/>
      <protection locked="0"/>
    </xf>
    <xf numFmtId="177" fontId="123" fillId="17" borderId="38" xfId="0" applyNumberFormat="1" applyFont="1" applyFill="1" applyBorder="1" applyAlignment="1" applyProtection="1">
      <alignment horizontal="center" vertical="center"/>
      <protection locked="0"/>
    </xf>
    <xf numFmtId="177" fontId="121" fillId="0" borderId="38" xfId="0" applyNumberFormat="1" applyFont="1" applyBorder="1" applyAlignment="1" applyProtection="1">
      <alignment horizontal="center" vertical="center"/>
      <protection locked="0"/>
    </xf>
    <xf numFmtId="49" fontId="121" fillId="0" borderId="38" xfId="0" applyNumberFormat="1" applyFont="1" applyBorder="1" applyAlignment="1" applyProtection="1">
      <alignment horizontal="center" vertical="center"/>
      <protection locked="0"/>
    </xf>
    <xf numFmtId="0" fontId="121" fillId="0" borderId="38" xfId="0" applyFont="1" applyBorder="1" applyAlignment="1" applyProtection="1">
      <alignment horizontal="center" vertical="center"/>
      <protection locked="0"/>
    </xf>
    <xf numFmtId="49" fontId="121" fillId="0" borderId="38" xfId="0" applyNumberFormat="1" applyFont="1" applyBorder="1" applyAlignment="1" applyProtection="1">
      <alignment horizontal="center" vertical="center" readingOrder="1"/>
      <protection locked="0"/>
    </xf>
    <xf numFmtId="49" fontId="122" fillId="0" borderId="38" xfId="0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38" xfId="0" applyBorder="1" applyAlignment="1">
      <alignment horizontal="center"/>
    </xf>
    <xf numFmtId="0" fontId="96" fillId="17" borderId="38" xfId="0" applyFont="1" applyFill="1" applyBorder="1" applyAlignment="1">
      <alignment horizontal="center" vertical="center" wrapText="1"/>
    </xf>
    <xf numFmtId="49" fontId="101" fillId="17" borderId="38" xfId="0" applyNumberFormat="1" applyFont="1" applyFill="1" applyBorder="1" applyAlignment="1" applyProtection="1">
      <alignment horizontal="center" vertical="center"/>
      <protection locked="0"/>
    </xf>
    <xf numFmtId="14" fontId="96" fillId="0" borderId="38" xfId="0" applyNumberFormat="1" applyFont="1" applyBorder="1" applyAlignment="1" applyProtection="1">
      <alignment horizontal="center" vertical="center"/>
      <protection locked="0"/>
    </xf>
    <xf numFmtId="177" fontId="127" fillId="17" borderId="38" xfId="0" applyNumberFormat="1" applyFont="1" applyFill="1" applyBorder="1" applyAlignment="1" applyProtection="1">
      <alignment horizontal="center" vertical="center"/>
      <protection locked="0"/>
    </xf>
    <xf numFmtId="177" fontId="101" fillId="0" borderId="38" xfId="0" applyNumberFormat="1" applyFont="1" applyBorder="1" applyAlignment="1" applyProtection="1">
      <alignment horizontal="center" vertical="center"/>
      <protection locked="0"/>
    </xf>
    <xf numFmtId="49" fontId="101" fillId="0" borderId="38" xfId="0" applyNumberFormat="1" applyFont="1" applyBorder="1" applyAlignment="1" applyProtection="1">
      <alignment horizontal="center" vertical="center"/>
      <protection locked="0"/>
    </xf>
    <xf numFmtId="0" fontId="101" fillId="0" borderId="38" xfId="0" applyFont="1" applyBorder="1" applyAlignment="1" applyProtection="1">
      <alignment horizontal="center" vertical="center"/>
      <protection locked="0"/>
    </xf>
    <xf numFmtId="0" fontId="96" fillId="0" borderId="38" xfId="0" applyFont="1" applyBorder="1" applyAlignment="1" applyProtection="1">
      <alignment horizontal="center" vertical="center"/>
      <protection locked="0"/>
    </xf>
    <xf numFmtId="14" fontId="96" fillId="0" borderId="38" xfId="0" applyNumberFormat="1" applyFont="1" applyBorder="1" applyAlignment="1">
      <alignment horizontal="center" vertical="center"/>
    </xf>
    <xf numFmtId="14" fontId="96" fillId="0" borderId="38" xfId="0" applyNumberFormat="1" applyFont="1" applyBorder="1" applyAlignment="1" applyProtection="1">
      <alignment horizontal="center" vertical="center" readingOrder="1"/>
      <protection locked="0"/>
    </xf>
    <xf numFmtId="0" fontId="96" fillId="0" borderId="38" xfId="0" applyFont="1" applyBorder="1" applyAlignment="1" applyProtection="1">
      <alignment horizontal="center" wrapText="1"/>
      <protection locked="0"/>
    </xf>
    <xf numFmtId="0" fontId="96" fillId="17" borderId="38" xfId="0" applyFont="1" applyFill="1" applyBorder="1" applyAlignment="1" applyProtection="1">
      <alignment horizontal="center" vertical="center"/>
      <protection locked="0"/>
    </xf>
    <xf numFmtId="44" fontId="9" fillId="0" borderId="0" xfId="0" applyNumberFormat="1" applyFont="1"/>
    <xf numFmtId="0" fontId="128" fillId="0" borderId="0" xfId="0" applyFont="1"/>
    <xf numFmtId="0" fontId="103" fillId="0" borderId="0" xfId="0" applyFont="1" applyAlignment="1">
      <alignment vertical="center"/>
    </xf>
    <xf numFmtId="0" fontId="2" fillId="0" borderId="0" xfId="0" applyFont="1"/>
    <xf numFmtId="164" fontId="125" fillId="0" borderId="0" xfId="0" applyNumberFormat="1" applyFont="1" applyAlignment="1">
      <alignment horizontal="center" vertical="center" wrapText="1"/>
    </xf>
    <xf numFmtId="0" fontId="131" fillId="15" borderId="13" xfId="0" applyFont="1" applyFill="1" applyBorder="1" applyAlignment="1">
      <alignment horizontal="center" vertical="center" wrapText="1"/>
    </xf>
    <xf numFmtId="0" fontId="128" fillId="0" borderId="13" xfId="0" applyFont="1" applyBorder="1"/>
    <xf numFmtId="0" fontId="131" fillId="0" borderId="13" xfId="0" applyFont="1" applyBorder="1" applyAlignment="1">
      <alignment horizontal="center" vertical="center" wrapText="1"/>
    </xf>
    <xf numFmtId="0" fontId="130" fillId="2" borderId="13" xfId="0" applyFont="1" applyFill="1" applyBorder="1" applyAlignment="1">
      <alignment horizontal="center" vertical="center" wrapText="1"/>
    </xf>
    <xf numFmtId="0" fontId="131" fillId="15" borderId="13" xfId="0" applyFont="1" applyFill="1" applyBorder="1" applyAlignment="1">
      <alignment horizontal="center" vertical="center"/>
    </xf>
    <xf numFmtId="0" fontId="131" fillId="12" borderId="13" xfId="0" applyFont="1" applyFill="1" applyBorder="1" applyAlignment="1">
      <alignment horizontal="center" vertical="center" wrapText="1"/>
    </xf>
    <xf numFmtId="0" fontId="130" fillId="0" borderId="0" xfId="0" applyFont="1" applyAlignment="1">
      <alignment vertical="center" wrapText="1"/>
    </xf>
    <xf numFmtId="0" fontId="130" fillId="0" borderId="0" xfId="0" applyFont="1" applyAlignment="1">
      <alignment horizontal="center" vertical="center" wrapText="1"/>
    </xf>
    <xf numFmtId="0" fontId="131" fillId="0" borderId="0" xfId="0" applyFont="1" applyAlignment="1">
      <alignment vertical="center"/>
    </xf>
    <xf numFmtId="0" fontId="131" fillId="0" borderId="0" xfId="0" applyFont="1" applyAlignment="1">
      <alignment horizontal="center" vertical="center" wrapText="1"/>
    </xf>
    <xf numFmtId="0" fontId="0" fillId="0" borderId="0" xfId="0" applyProtection="1">
      <protection locked="0"/>
    </xf>
    <xf numFmtId="0" fontId="133" fillId="0" borderId="0" xfId="0" applyFont="1" applyProtection="1">
      <protection locked="0"/>
    </xf>
    <xf numFmtId="183" fontId="133" fillId="0" borderId="0" xfId="0" applyNumberFormat="1" applyFont="1" applyAlignment="1" applyProtection="1">
      <alignment horizontal="center" vertical="center"/>
      <protection locked="0"/>
    </xf>
    <xf numFmtId="0" fontId="133" fillId="0" borderId="0" xfId="0" applyFont="1" applyAlignment="1" applyProtection="1">
      <alignment horizontal="left"/>
      <protection locked="0"/>
    </xf>
    <xf numFmtId="164" fontId="133" fillId="0" borderId="0" xfId="0" applyNumberFormat="1" applyFont="1" applyAlignment="1" applyProtection="1">
      <alignment horizontal="right"/>
      <protection locked="0"/>
    </xf>
    <xf numFmtId="0" fontId="135" fillId="0" borderId="0" xfId="0" applyFont="1" applyProtection="1">
      <protection locked="0"/>
    </xf>
    <xf numFmtId="0" fontId="135" fillId="0" borderId="71" xfId="0" applyFont="1" applyBorder="1" applyProtection="1">
      <protection locked="0"/>
    </xf>
    <xf numFmtId="0" fontId="135" fillId="0" borderId="68" xfId="0" applyFont="1" applyBorder="1" applyProtection="1">
      <protection locked="0"/>
    </xf>
    <xf numFmtId="43" fontId="135" fillId="0" borderId="72" xfId="1" applyFont="1" applyBorder="1" applyProtection="1">
      <protection locked="0"/>
    </xf>
    <xf numFmtId="0" fontId="136" fillId="0" borderId="0" xfId="0" applyFont="1" applyAlignment="1" applyProtection="1">
      <alignment horizontal="center" vertical="center"/>
      <protection locked="0"/>
    </xf>
    <xf numFmtId="0" fontId="136" fillId="74" borderId="73" xfId="0" applyFont="1" applyFill="1" applyBorder="1" applyAlignment="1" applyProtection="1">
      <alignment horizontal="center" vertical="center"/>
      <protection locked="0"/>
    </xf>
    <xf numFmtId="0" fontId="136" fillId="74" borderId="38" xfId="0" applyFont="1" applyFill="1" applyBorder="1" applyAlignment="1" applyProtection="1">
      <alignment horizontal="center" vertical="center"/>
      <protection locked="0"/>
    </xf>
    <xf numFmtId="0" fontId="136" fillId="74" borderId="38" xfId="0" applyFont="1" applyFill="1" applyBorder="1" applyAlignment="1" applyProtection="1">
      <alignment horizontal="center" vertical="center" wrapText="1"/>
      <protection locked="0"/>
    </xf>
    <xf numFmtId="0" fontId="136" fillId="74" borderId="74" xfId="0" applyFont="1" applyFill="1" applyBorder="1" applyAlignment="1" applyProtection="1">
      <alignment horizontal="center" vertical="center" wrapText="1"/>
      <protection locked="0"/>
    </xf>
    <xf numFmtId="0" fontId="136" fillId="0" borderId="38" xfId="0" applyFont="1" applyBorder="1" applyAlignment="1" applyProtection="1">
      <alignment horizontal="center" vertical="center"/>
      <protection locked="0"/>
    </xf>
    <xf numFmtId="43" fontId="137" fillId="0" borderId="38" xfId="1" applyFont="1" applyBorder="1" applyAlignment="1" applyProtection="1">
      <alignment horizontal="center" vertical="center"/>
      <protection locked="0"/>
    </xf>
    <xf numFmtId="4" fontId="136" fillId="0" borderId="38" xfId="1" applyNumberFormat="1" applyFont="1" applyBorder="1" applyAlignment="1" applyProtection="1">
      <alignment horizontal="center" vertical="center"/>
      <protection locked="0"/>
    </xf>
    <xf numFmtId="43" fontId="136" fillId="0" borderId="74" xfId="1" applyFont="1" applyBorder="1" applyAlignment="1" applyProtection="1">
      <alignment horizontal="center" vertical="center"/>
    </xf>
    <xf numFmtId="0" fontId="136" fillId="0" borderId="73" xfId="0" applyFont="1" applyBorder="1" applyAlignment="1" applyProtection="1">
      <alignment horizontal="center" vertical="center"/>
      <protection locked="0"/>
    </xf>
    <xf numFmtId="172" fontId="126" fillId="0" borderId="38" xfId="0" applyNumberFormat="1" applyFont="1" applyBorder="1" applyAlignment="1" applyProtection="1">
      <alignment horizontal="center"/>
      <protection locked="0"/>
    </xf>
    <xf numFmtId="0" fontId="126" fillId="0" borderId="38" xfId="0" applyFont="1" applyBorder="1" applyAlignment="1" applyProtection="1">
      <alignment horizontal="center"/>
      <protection locked="0"/>
    </xf>
    <xf numFmtId="49" fontId="126" fillId="0" borderId="38" xfId="0" applyNumberFormat="1" applyFont="1" applyBorder="1" applyAlignment="1" applyProtection="1">
      <alignment horizontal="center"/>
      <protection locked="0"/>
    </xf>
    <xf numFmtId="43" fontId="126" fillId="0" borderId="38" xfId="1" applyFont="1" applyBorder="1" applyProtection="1">
      <protection locked="0"/>
    </xf>
    <xf numFmtId="43" fontId="126" fillId="0" borderId="38" xfId="1" applyFont="1" applyBorder="1" applyAlignment="1" applyProtection="1">
      <alignment horizontal="right"/>
      <protection locked="0"/>
    </xf>
    <xf numFmtId="43" fontId="136" fillId="0" borderId="38" xfId="1" applyFont="1" applyBorder="1" applyAlignment="1" applyProtection="1">
      <alignment horizontal="center" vertical="center"/>
    </xf>
    <xf numFmtId="0" fontId="0" fillId="0" borderId="38" xfId="0" applyBorder="1" applyAlignment="1" applyProtection="1">
      <alignment horizontal="center"/>
      <protection locked="0"/>
    </xf>
    <xf numFmtId="2" fontId="0" fillId="0" borderId="38" xfId="0" applyNumberFormat="1" applyBorder="1" applyAlignment="1" applyProtection="1">
      <alignment horizontal="right"/>
      <protection locked="0"/>
    </xf>
    <xf numFmtId="49" fontId="126" fillId="17" borderId="38" xfId="0" applyNumberFormat="1" applyFont="1" applyFill="1" applyBorder="1" applyAlignment="1" applyProtection="1">
      <alignment horizontal="center"/>
      <protection locked="0"/>
    </xf>
    <xf numFmtId="43" fontId="0" fillId="0" borderId="0" xfId="0" applyNumberFormat="1" applyProtection="1">
      <protection locked="0"/>
    </xf>
    <xf numFmtId="4" fontId="126" fillId="0" borderId="38" xfId="0" applyNumberFormat="1" applyFont="1" applyBorder="1" applyProtection="1">
      <protection locked="0"/>
    </xf>
    <xf numFmtId="0" fontId="126" fillId="0" borderId="38" xfId="0" applyFont="1" applyBorder="1" applyAlignment="1" applyProtection="1">
      <alignment horizontal="center" vertical="center"/>
      <protection locked="0"/>
    </xf>
    <xf numFmtId="14" fontId="126" fillId="0" borderId="38" xfId="0" applyNumberFormat="1" applyFont="1" applyBorder="1" applyAlignment="1" applyProtection="1">
      <alignment horizontal="center"/>
      <protection locked="0"/>
    </xf>
    <xf numFmtId="2" fontId="0" fillId="0" borderId="50" xfId="0" applyNumberFormat="1" applyBorder="1" applyAlignment="1" applyProtection="1">
      <alignment horizontal="right"/>
      <protection locked="0"/>
    </xf>
    <xf numFmtId="0" fontId="126" fillId="0" borderId="38" xfId="0" applyFont="1" applyBorder="1" applyProtection="1">
      <protection locked="0"/>
    </xf>
    <xf numFmtId="172" fontId="0" fillId="0" borderId="38" xfId="0" applyNumberFormat="1" applyBorder="1" applyAlignment="1" applyProtection="1">
      <alignment horizontal="center"/>
      <protection locked="0"/>
    </xf>
    <xf numFmtId="49" fontId="0" fillId="0" borderId="38" xfId="0" applyNumberFormat="1" applyBorder="1" applyAlignment="1" applyProtection="1">
      <alignment horizontal="center"/>
      <protection locked="0"/>
    </xf>
    <xf numFmtId="43" fontId="0" fillId="0" borderId="38" xfId="1" applyFont="1" applyBorder="1" applyProtection="1">
      <protection locked="0"/>
    </xf>
    <xf numFmtId="4" fontId="0" fillId="0" borderId="38" xfId="1" applyNumberFormat="1" applyFont="1" applyBorder="1" applyProtection="1">
      <protection locked="0"/>
    </xf>
    <xf numFmtId="43" fontId="138" fillId="0" borderId="38" xfId="1" applyFont="1" applyBorder="1" applyProtection="1">
      <protection locked="0"/>
    </xf>
    <xf numFmtId="0" fontId="0" fillId="0" borderId="70" xfId="0" applyBorder="1" applyProtection="1">
      <protection locked="0"/>
    </xf>
    <xf numFmtId="43" fontId="0" fillId="0" borderId="70" xfId="1" applyFont="1" applyBorder="1" applyProtection="1">
      <protection locked="0"/>
    </xf>
    <xf numFmtId="4" fontId="0" fillId="0" borderId="70" xfId="1" applyNumberFormat="1" applyFont="1" applyBorder="1" applyProtection="1">
      <protection locked="0"/>
    </xf>
    <xf numFmtId="0" fontId="139" fillId="0" borderId="75" xfId="0" applyFont="1" applyBorder="1" applyAlignment="1" applyProtection="1">
      <alignment horizontal="right" vertical="center" indent="2"/>
      <protection locked="0"/>
    </xf>
    <xf numFmtId="173" fontId="140" fillId="0" borderId="71" xfId="1" applyNumberFormat="1" applyFont="1" applyBorder="1" applyAlignment="1" applyProtection="1">
      <alignment horizontal="center" vertical="center"/>
    </xf>
    <xf numFmtId="173" fontId="140" fillId="0" borderId="76" xfId="1" applyNumberFormat="1" applyFont="1" applyBorder="1" applyAlignment="1" applyProtection="1">
      <alignment horizontal="center" vertical="center"/>
    </xf>
    <xf numFmtId="0" fontId="139" fillId="0" borderId="77" xfId="0" applyFont="1" applyBorder="1" applyAlignment="1" applyProtection="1">
      <alignment horizontal="right" vertical="center" indent="2"/>
      <protection locked="0"/>
    </xf>
    <xf numFmtId="173" fontId="140" fillId="0" borderId="73" xfId="1" applyNumberFormat="1" applyFont="1" applyBorder="1" applyAlignment="1" applyProtection="1">
      <alignment horizontal="center" vertical="center"/>
    </xf>
    <xf numFmtId="173" fontId="140" fillId="75" borderId="74" xfId="1" applyNumberFormat="1" applyFont="1" applyFill="1" applyBorder="1" applyAlignment="1" applyProtection="1">
      <alignment horizontal="center"/>
    </xf>
    <xf numFmtId="173" fontId="140" fillId="75" borderId="73" xfId="1" applyNumberFormat="1" applyFont="1" applyFill="1" applyBorder="1" applyAlignment="1" applyProtection="1">
      <alignment horizontal="center" vertical="center"/>
    </xf>
    <xf numFmtId="173" fontId="140" fillId="0" borderId="74" xfId="1" applyNumberFormat="1" applyFont="1" applyBorder="1" applyAlignment="1" applyProtection="1">
      <alignment horizontal="center"/>
    </xf>
    <xf numFmtId="0" fontId="139" fillId="0" borderId="78" xfId="0" applyFont="1" applyBorder="1" applyAlignment="1" applyProtection="1">
      <alignment horizontal="right" vertical="center" indent="2"/>
      <protection locked="0"/>
    </xf>
    <xf numFmtId="173" fontId="140" fillId="0" borderId="79" xfId="1" applyNumberFormat="1" applyFont="1" applyBorder="1" applyAlignment="1" applyProtection="1">
      <alignment horizontal="center" vertical="center"/>
    </xf>
    <xf numFmtId="173" fontId="140" fillId="0" borderId="80" xfId="1" applyNumberFormat="1" applyFont="1" applyBorder="1" applyAlignment="1" applyProtection="1">
      <alignment horizontal="center"/>
    </xf>
    <xf numFmtId="173" fontId="0" fillId="0" borderId="0" xfId="0" applyNumberFormat="1" applyProtection="1">
      <protection locked="0"/>
    </xf>
    <xf numFmtId="0" fontId="141" fillId="0" borderId="0" xfId="0" applyFont="1" applyProtection="1">
      <protection locked="0"/>
    </xf>
    <xf numFmtId="0" fontId="142" fillId="0" borderId="0" xfId="0" applyFont="1" applyProtection="1">
      <protection locked="0"/>
    </xf>
    <xf numFmtId="0" fontId="141" fillId="0" borderId="81" xfId="0" applyFont="1" applyBorder="1" applyProtection="1">
      <protection locked="0"/>
    </xf>
    <xf numFmtId="0" fontId="142" fillId="0" borderId="0" xfId="0" applyFont="1" applyAlignment="1" applyProtection="1">
      <alignment horizontal="right"/>
      <protection locked="0"/>
    </xf>
    <xf numFmtId="167" fontId="141" fillId="0" borderId="0" xfId="0" applyNumberFormat="1" applyFont="1"/>
    <xf numFmtId="0" fontId="141" fillId="0" borderId="0" xfId="0" applyFont="1" applyAlignment="1" applyProtection="1">
      <alignment wrapText="1"/>
      <protection locked="0"/>
    </xf>
    <xf numFmtId="1" fontId="97" fillId="16" borderId="38" xfId="3" applyNumberFormat="1" applyFont="1" applyFill="1" applyBorder="1" applyAlignment="1" applyProtection="1">
      <alignment horizontal="center" vertical="center" wrapText="1"/>
    </xf>
    <xf numFmtId="167" fontId="97" fillId="16" borderId="38" xfId="4" applyNumberFormat="1" applyFont="1" applyFill="1" applyBorder="1" applyAlignment="1" applyProtection="1">
      <alignment horizontal="center" vertical="center" wrapText="1"/>
    </xf>
    <xf numFmtId="0" fontId="101" fillId="0" borderId="30" xfId="3" applyFont="1" applyBorder="1" applyAlignment="1" applyProtection="1">
      <alignment horizontal="center" vertical="center" wrapText="1"/>
      <protection locked="0"/>
    </xf>
    <xf numFmtId="0" fontId="143" fillId="16" borderId="38" xfId="3" applyFont="1" applyFill="1" applyBorder="1" applyAlignment="1" applyProtection="1">
      <alignment horizontal="center" vertical="center" wrapText="1"/>
    </xf>
    <xf numFmtId="0" fontId="143" fillId="18" borderId="38" xfId="3" applyFont="1" applyFill="1" applyBorder="1" applyAlignment="1" applyProtection="1">
      <alignment horizontal="center" vertical="center" wrapText="1"/>
    </xf>
    <xf numFmtId="2" fontId="143" fillId="18" borderId="38" xfId="3" applyNumberFormat="1" applyFont="1" applyFill="1" applyBorder="1" applyAlignment="1" applyProtection="1">
      <alignment horizontal="center" vertical="center" wrapText="1"/>
    </xf>
    <xf numFmtId="167" fontId="143" fillId="18" borderId="38" xfId="4" applyNumberFormat="1" applyFont="1" applyFill="1" applyBorder="1" applyAlignment="1" applyProtection="1">
      <alignment horizontal="center" vertical="center" wrapText="1"/>
    </xf>
    <xf numFmtId="49" fontId="145" fillId="17" borderId="39" xfId="0" applyNumberFormat="1" applyFont="1" applyFill="1" applyBorder="1" applyAlignment="1" applyProtection="1">
      <alignment horizontal="center" vertical="center" wrapText="1"/>
      <protection locked="0"/>
    </xf>
    <xf numFmtId="0" fontId="146" fillId="17" borderId="38" xfId="0" applyFont="1" applyFill="1" applyBorder="1" applyAlignment="1">
      <alignment horizontal="center" vertical="center" wrapText="1"/>
    </xf>
    <xf numFmtId="179" fontId="146" fillId="0" borderId="38" xfId="0" applyNumberFormat="1" applyFont="1" applyBorder="1" applyAlignment="1" applyProtection="1">
      <alignment horizontal="center" vertical="center" wrapText="1"/>
      <protection locked="0"/>
    </xf>
    <xf numFmtId="49" fontId="146" fillId="17" borderId="38" xfId="0" applyNumberFormat="1" applyFont="1" applyFill="1" applyBorder="1" applyAlignment="1" applyProtection="1">
      <alignment horizontal="center" vertical="center" wrapText="1"/>
      <protection locked="0"/>
    </xf>
    <xf numFmtId="0" fontId="146" fillId="0" borderId="38" xfId="0" applyFont="1" applyBorder="1" applyAlignment="1" applyProtection="1">
      <alignment horizontal="center" vertical="center" wrapText="1"/>
      <protection locked="0"/>
    </xf>
    <xf numFmtId="49" fontId="146" fillId="17" borderId="38" xfId="5" applyNumberFormat="1" applyFont="1" applyFill="1" applyBorder="1" applyAlignment="1" applyProtection="1">
      <alignment horizontal="center" vertical="center" wrapText="1"/>
      <protection locked="0"/>
    </xf>
    <xf numFmtId="49" fontId="146" fillId="17" borderId="38" xfId="3" applyNumberFormat="1" applyFont="1" applyFill="1" applyBorder="1" applyAlignment="1" applyProtection="1">
      <alignment horizontal="center" vertical="center" wrapText="1"/>
      <protection locked="0"/>
    </xf>
    <xf numFmtId="2" fontId="147" fillId="0" borderId="38" xfId="0" applyNumberFormat="1" applyFont="1" applyBorder="1" applyAlignment="1">
      <alignment horizontal="center" vertical="center" wrapText="1"/>
    </xf>
    <xf numFmtId="0" fontId="147" fillId="0" borderId="30" xfId="3" applyFont="1" applyBorder="1" applyAlignment="1" applyProtection="1">
      <alignment horizontal="center" vertical="center" wrapText="1"/>
      <protection locked="0"/>
    </xf>
    <xf numFmtId="49" fontId="146" fillId="0" borderId="38" xfId="0" applyNumberFormat="1" applyFont="1" applyBorder="1" applyAlignment="1" applyProtection="1">
      <alignment horizontal="center" vertical="center" wrapText="1"/>
      <protection locked="0"/>
    </xf>
    <xf numFmtId="0" fontId="147" fillId="0" borderId="30" xfId="5" applyFont="1" applyAlignment="1" applyProtection="1">
      <alignment horizontal="center" vertical="center" wrapText="1"/>
      <protection locked="0"/>
    </xf>
    <xf numFmtId="49" fontId="146" fillId="17" borderId="38" xfId="0" applyNumberFormat="1" applyFont="1" applyFill="1" applyBorder="1" applyAlignment="1">
      <alignment horizontal="center" vertical="center" wrapText="1"/>
    </xf>
    <xf numFmtId="179" fontId="146" fillId="0" borderId="38" xfId="0" applyNumberFormat="1" applyFont="1" applyBorder="1" applyAlignment="1">
      <alignment horizontal="center" vertical="center" wrapText="1"/>
    </xf>
    <xf numFmtId="0" fontId="146" fillId="17" borderId="38" xfId="5" applyFont="1" applyFill="1" applyBorder="1" applyAlignment="1" applyProtection="1">
      <alignment horizontal="center" vertical="center" wrapText="1"/>
      <protection locked="0"/>
    </xf>
    <xf numFmtId="49" fontId="146" fillId="17" borderId="38" xfId="7" applyNumberFormat="1" applyFont="1" applyFill="1" applyBorder="1" applyAlignment="1" applyProtection="1">
      <alignment horizontal="center" vertical="center" wrapText="1"/>
      <protection locked="0"/>
    </xf>
    <xf numFmtId="49" fontId="146" fillId="0" borderId="38" xfId="5" applyNumberFormat="1" applyFont="1" applyBorder="1" applyAlignment="1" applyProtection="1">
      <alignment horizontal="center" vertical="center" wrapText="1"/>
      <protection locked="0"/>
    </xf>
    <xf numFmtId="0" fontId="145" fillId="0" borderId="30" xfId="7" applyFont="1" applyAlignment="1" applyProtection="1">
      <alignment horizontal="center" vertical="center" wrapText="1"/>
      <protection locked="0"/>
    </xf>
    <xf numFmtId="0" fontId="147" fillId="0" borderId="30" xfId="7" applyFont="1" applyAlignment="1" applyProtection="1">
      <alignment horizontal="center" vertical="center" wrapText="1"/>
      <protection locked="0"/>
    </xf>
    <xf numFmtId="179" fontId="146" fillId="17" borderId="38" xfId="0" applyNumberFormat="1" applyFont="1" applyFill="1" applyBorder="1" applyAlignment="1" applyProtection="1">
      <alignment horizontal="center" vertical="center" wrapText="1"/>
      <protection locked="0"/>
    </xf>
    <xf numFmtId="179" fontId="146" fillId="0" borderId="38" xfId="3" applyNumberFormat="1" applyFont="1" applyBorder="1" applyAlignment="1" applyProtection="1">
      <alignment horizontal="center" vertical="center" wrapText="1"/>
      <protection locked="0"/>
    </xf>
    <xf numFmtId="0" fontId="146" fillId="17" borderId="38" xfId="0" applyFont="1" applyFill="1" applyBorder="1" applyAlignment="1" applyProtection="1">
      <alignment horizontal="center" vertical="center" wrapText="1"/>
      <protection locked="0"/>
    </xf>
    <xf numFmtId="0" fontId="145" fillId="0" borderId="30" xfId="3" applyFont="1" applyBorder="1" applyAlignment="1" applyProtection="1">
      <alignment horizontal="center" vertical="center" wrapText="1"/>
      <protection locked="0"/>
    </xf>
    <xf numFmtId="0" fontId="73" fillId="0" borderId="30" xfId="3" applyFont="1" applyBorder="1" applyAlignment="1" applyProtection="1">
      <alignment vertical="center" wrapText="1"/>
      <protection locked="0"/>
    </xf>
    <xf numFmtId="49" fontId="101" fillId="17" borderId="39" xfId="0" applyNumberFormat="1" applyFont="1" applyFill="1" applyBorder="1" applyAlignment="1" applyProtection="1">
      <alignment horizontal="center" wrapText="1"/>
      <protection locked="0"/>
    </xf>
    <xf numFmtId="179" fontId="96" fillId="0" borderId="38" xfId="0" applyNumberFormat="1" applyFont="1" applyBorder="1" applyAlignment="1" applyProtection="1">
      <alignment horizontal="center" wrapText="1"/>
      <protection locked="0"/>
    </xf>
    <xf numFmtId="49" fontId="96" fillId="17" borderId="38" xfId="0" applyNumberFormat="1" applyFont="1" applyFill="1" applyBorder="1" applyAlignment="1" applyProtection="1">
      <alignment horizontal="left" wrapText="1"/>
      <protection locked="0"/>
    </xf>
    <xf numFmtId="0" fontId="96" fillId="0" borderId="38" xfId="5" applyFont="1" applyBorder="1" applyAlignment="1" applyProtection="1">
      <alignment horizontal="center" wrapText="1"/>
      <protection locked="0"/>
    </xf>
    <xf numFmtId="0" fontId="96" fillId="0" borderId="38" xfId="3" applyFont="1" applyBorder="1" applyAlignment="1" applyProtection="1">
      <alignment horizontal="center" vertical="center" wrapText="1"/>
      <protection locked="0"/>
    </xf>
    <xf numFmtId="0" fontId="102" fillId="17" borderId="30" xfId="3" applyFont="1" applyFill="1" applyBorder="1" applyAlignment="1" applyProtection="1">
      <alignment horizontal="left" vertical="center" wrapText="1"/>
      <protection locked="0"/>
    </xf>
    <xf numFmtId="49" fontId="96" fillId="0" borderId="38" xfId="0" applyNumberFormat="1" applyFont="1" applyBorder="1" applyAlignment="1" applyProtection="1">
      <alignment horizontal="center" wrapText="1"/>
      <protection locked="0"/>
    </xf>
    <xf numFmtId="0" fontId="102" fillId="17" borderId="30" xfId="3" applyFont="1" applyFill="1" applyBorder="1" applyAlignment="1" applyProtection="1">
      <alignment vertical="center" wrapText="1"/>
      <protection locked="0"/>
    </xf>
    <xf numFmtId="0" fontId="102" fillId="17" borderId="30" xfId="5" applyFont="1" applyFill="1" applyAlignment="1" applyProtection="1">
      <alignment wrapText="1"/>
      <protection locked="0"/>
    </xf>
    <xf numFmtId="179" fontId="96" fillId="0" borderId="38" xfId="0" applyNumberFormat="1" applyFont="1" applyBorder="1" applyAlignment="1" applyProtection="1">
      <alignment horizontal="center" vertical="center" wrapText="1"/>
      <protection locked="0"/>
    </xf>
    <xf numFmtId="49" fontId="96" fillId="17" borderId="38" xfId="0" applyNumberFormat="1" applyFont="1" applyFill="1" applyBorder="1" applyAlignment="1">
      <alignment wrapText="1"/>
    </xf>
    <xf numFmtId="179" fontId="96" fillId="0" borderId="38" xfId="0" applyNumberFormat="1" applyFont="1" applyBorder="1" applyAlignment="1">
      <alignment horizontal="center" vertical="center" wrapText="1"/>
    </xf>
    <xf numFmtId="49" fontId="96" fillId="17" borderId="38" xfId="7" applyNumberFormat="1" applyFont="1" applyFill="1" applyBorder="1" applyAlignment="1" applyProtection="1">
      <alignment horizontal="left" wrapText="1"/>
      <protection locked="0"/>
    </xf>
    <xf numFmtId="49" fontId="96" fillId="17" borderId="38" xfId="7" applyNumberFormat="1" applyFont="1" applyFill="1" applyBorder="1" applyAlignment="1" applyProtection="1">
      <alignment wrapText="1"/>
      <protection locked="0"/>
    </xf>
    <xf numFmtId="0" fontId="96" fillId="0" borderId="38" xfId="7" applyFont="1" applyBorder="1" applyAlignment="1" applyProtection="1">
      <alignment horizontal="center" wrapText="1"/>
      <protection locked="0"/>
    </xf>
    <xf numFmtId="0" fontId="101" fillId="17" borderId="30" xfId="7" applyFont="1" applyFill="1" applyAlignment="1" applyProtection="1">
      <alignment wrapText="1"/>
      <protection locked="0"/>
    </xf>
    <xf numFmtId="0" fontId="102" fillId="17" borderId="30" xfId="7" applyFont="1" applyFill="1" applyAlignment="1" applyProtection="1">
      <alignment wrapText="1"/>
      <protection locked="0"/>
    </xf>
    <xf numFmtId="179" fontId="96" fillId="17" borderId="38" xfId="0" applyNumberFormat="1" applyFont="1" applyFill="1" applyBorder="1" applyAlignment="1" applyProtection="1">
      <alignment horizontal="center" wrapText="1"/>
      <protection locked="0"/>
    </xf>
    <xf numFmtId="179" fontId="96" fillId="0" borderId="38" xfId="3" applyNumberFormat="1" applyFont="1" applyBorder="1" applyAlignment="1" applyProtection="1">
      <alignment horizontal="center" vertical="center" wrapText="1"/>
      <protection locked="0"/>
    </xf>
    <xf numFmtId="0" fontId="96" fillId="17" borderId="38" xfId="0" applyFont="1" applyFill="1" applyBorder="1" applyAlignment="1" applyProtection="1">
      <alignment horizontal="center" wrapText="1"/>
      <protection locked="0"/>
    </xf>
    <xf numFmtId="49" fontId="96" fillId="17" borderId="38" xfId="0" applyNumberFormat="1" applyFont="1" applyFill="1" applyBorder="1" applyAlignment="1" applyProtection="1">
      <alignment horizontal="center" wrapText="1"/>
      <protection locked="0"/>
    </xf>
    <xf numFmtId="0" fontId="101" fillId="17" borderId="38" xfId="7" applyFont="1" applyFill="1" applyBorder="1" applyAlignment="1" applyProtection="1">
      <alignment wrapText="1"/>
      <protection locked="0"/>
    </xf>
    <xf numFmtId="0" fontId="96" fillId="17" borderId="38" xfId="0" applyFont="1" applyFill="1" applyBorder="1" applyAlignment="1" applyProtection="1">
      <alignment horizontal="left" wrapText="1"/>
      <protection locked="0"/>
    </xf>
    <xf numFmtId="0" fontId="73" fillId="0" borderId="30" xfId="3" applyFont="1" applyBorder="1" applyAlignment="1" applyProtection="1">
      <alignment horizontal="center" vertical="center" wrapText="1"/>
      <protection locked="0"/>
    </xf>
    <xf numFmtId="0" fontId="73" fillId="0" borderId="30" xfId="3" applyFont="1" applyBorder="1" applyAlignment="1" applyProtection="1">
      <alignment horizontal="left" vertical="center" wrapText="1"/>
      <protection locked="0"/>
    </xf>
    <xf numFmtId="0" fontId="152" fillId="0" borderId="0" xfId="0" applyFont="1" applyAlignment="1">
      <alignment vertical="center"/>
    </xf>
    <xf numFmtId="0" fontId="151" fillId="0" borderId="0" xfId="0" applyFont="1" applyAlignment="1">
      <alignment horizontal="center"/>
    </xf>
    <xf numFmtId="0" fontId="157" fillId="0" borderId="0" xfId="0" applyFont="1" applyAlignment="1">
      <alignment horizontal="center"/>
    </xf>
    <xf numFmtId="0" fontId="158" fillId="0" borderId="0" xfId="0" applyFont="1" applyAlignment="1">
      <alignment horizontal="center"/>
    </xf>
    <xf numFmtId="168" fontId="155" fillId="2" borderId="13" xfId="0" applyNumberFormat="1" applyFont="1" applyFill="1" applyBorder="1" applyAlignment="1">
      <alignment vertical="center"/>
    </xf>
    <xf numFmtId="0" fontId="155" fillId="2" borderId="13" xfId="0" applyFont="1" applyFill="1" applyBorder="1" applyAlignment="1">
      <alignment vertical="center"/>
    </xf>
    <xf numFmtId="0" fontId="158" fillId="0" borderId="0" xfId="0" applyFont="1" applyAlignment="1">
      <alignment horizontal="left"/>
    </xf>
    <xf numFmtId="0" fontId="159" fillId="0" borderId="0" xfId="0" applyFont="1" applyAlignment="1">
      <alignment horizontal="center"/>
    </xf>
    <xf numFmtId="0" fontId="155" fillId="2" borderId="13" xfId="0" applyFont="1" applyFill="1" applyBorder="1" applyAlignment="1">
      <alignment horizontal="center" vertical="center"/>
    </xf>
    <xf numFmtId="0" fontId="144" fillId="0" borderId="38" xfId="0" applyFont="1" applyBorder="1" applyAlignment="1" applyProtection="1">
      <alignment horizontal="center"/>
      <protection locked="0"/>
    </xf>
    <xf numFmtId="0" fontId="144" fillId="0" borderId="38" xfId="0" applyFont="1" applyBorder="1" applyAlignment="1" applyProtection="1">
      <alignment horizontal="center" vertical="center"/>
      <protection locked="0"/>
    </xf>
    <xf numFmtId="43" fontId="144" fillId="0" borderId="38" xfId="1" applyFont="1" applyFill="1" applyBorder="1" applyAlignment="1" applyProtection="1">
      <alignment horizontal="right"/>
      <protection locked="0"/>
    </xf>
    <xf numFmtId="168" fontId="155" fillId="2" borderId="13" xfId="0" applyNumberFormat="1" applyFont="1" applyFill="1" applyBorder="1" applyAlignment="1">
      <alignment horizontal="center"/>
    </xf>
    <xf numFmtId="0" fontId="155" fillId="2" borderId="13" xfId="0" applyFont="1" applyFill="1" applyBorder="1" applyAlignment="1">
      <alignment horizontal="center"/>
    </xf>
    <xf numFmtId="0" fontId="144" fillId="0" borderId="38" xfId="0" applyFont="1" applyBorder="1" applyAlignment="1" applyProtection="1">
      <alignment horizontal="left"/>
      <protection locked="0"/>
    </xf>
    <xf numFmtId="0" fontId="158" fillId="0" borderId="13" xfId="0" applyFont="1" applyBorder="1" applyAlignment="1">
      <alignment horizontal="left"/>
    </xf>
    <xf numFmtId="166" fontId="158" fillId="0" borderId="13" xfId="0" applyNumberFormat="1" applyFont="1" applyBorder="1" applyAlignment="1">
      <alignment horizontal="right"/>
    </xf>
    <xf numFmtId="0" fontId="158" fillId="0" borderId="13" xfId="0" applyFont="1" applyBorder="1" applyAlignment="1">
      <alignment horizontal="center"/>
    </xf>
    <xf numFmtId="0" fontId="158" fillId="0" borderId="13" xfId="0" applyFont="1" applyBorder="1" applyAlignment="1">
      <alignment horizontal="center" vertical="center"/>
    </xf>
    <xf numFmtId="0" fontId="158" fillId="0" borderId="0" xfId="0" applyFont="1" applyAlignment="1">
      <alignment horizontal="center" vertical="center"/>
    </xf>
    <xf numFmtId="166" fontId="158" fillId="0" borderId="0" xfId="0" applyNumberFormat="1" applyFont="1" applyAlignment="1">
      <alignment horizontal="right"/>
    </xf>
    <xf numFmtId="0" fontId="155" fillId="2" borderId="13" xfId="0" applyFont="1" applyFill="1" applyBorder="1" applyAlignment="1">
      <alignment horizontal="left"/>
    </xf>
    <xf numFmtId="4" fontId="155" fillId="2" borderId="13" xfId="0" applyNumberFormat="1" applyFont="1" applyFill="1" applyBorder="1" applyAlignment="1">
      <alignment horizontal="right"/>
    </xf>
    <xf numFmtId="0" fontId="157" fillId="0" borderId="0" xfId="0" applyFont="1" applyAlignment="1">
      <alignment vertical="center"/>
    </xf>
    <xf numFmtId="0" fontId="157" fillId="11" borderId="13" xfId="0" applyFont="1" applyFill="1" applyBorder="1" applyAlignment="1">
      <alignment horizontal="center"/>
    </xf>
    <xf numFmtId="44" fontId="144" fillId="0" borderId="38" xfId="2" applyFont="1" applyBorder="1" applyAlignment="1" applyProtection="1">
      <protection locked="0"/>
    </xf>
    <xf numFmtId="0" fontId="151" fillId="0" borderId="0" xfId="0" applyFont="1"/>
    <xf numFmtId="0" fontId="17" fillId="0" borderId="0" xfId="0" applyFont="1"/>
    <xf numFmtId="0" fontId="158" fillId="0" borderId="0" xfId="0" applyFont="1"/>
    <xf numFmtId="166" fontId="155" fillId="2" borderId="13" xfId="0" applyNumberFormat="1" applyFont="1" applyFill="1" applyBorder="1" applyAlignment="1">
      <alignment vertical="center"/>
    </xf>
    <xf numFmtId="168" fontId="157" fillId="11" borderId="13" xfId="0" applyNumberFormat="1" applyFont="1" applyFill="1" applyBorder="1"/>
    <xf numFmtId="0" fontId="157" fillId="0" borderId="0" xfId="0" applyFont="1"/>
    <xf numFmtId="166" fontId="155" fillId="2" borderId="13" xfId="0" applyNumberFormat="1" applyFont="1" applyFill="1" applyBorder="1"/>
    <xf numFmtId="168" fontId="155" fillId="2" borderId="13" xfId="0" applyNumberFormat="1" applyFont="1" applyFill="1" applyBorder="1"/>
    <xf numFmtId="0" fontId="155" fillId="2" borderId="13" xfId="0" applyFont="1" applyFill="1" applyBorder="1"/>
    <xf numFmtId="4" fontId="155" fillId="2" borderId="13" xfId="0" applyNumberFormat="1" applyFont="1" applyFill="1" applyBorder="1"/>
    <xf numFmtId="168" fontId="158" fillId="0" borderId="0" xfId="0" applyNumberFormat="1" applyFont="1"/>
    <xf numFmtId="0" fontId="155" fillId="2" borderId="12" xfId="0" applyFont="1" applyFill="1" applyBorder="1"/>
    <xf numFmtId="0" fontId="151" fillId="11" borderId="13" xfId="0" applyFont="1" applyFill="1" applyBorder="1"/>
    <xf numFmtId="166" fontId="159" fillId="11" borderId="13" xfId="0" applyNumberFormat="1" applyFont="1" applyFill="1" applyBorder="1"/>
    <xf numFmtId="0" fontId="158" fillId="11" borderId="13" xfId="0" applyFont="1" applyFill="1" applyBorder="1"/>
    <xf numFmtId="0" fontId="158" fillId="0" borderId="13" xfId="0" applyFont="1" applyBorder="1"/>
    <xf numFmtId="166" fontId="158" fillId="0" borderId="13" xfId="0" applyNumberFormat="1" applyFont="1" applyBorder="1"/>
    <xf numFmtId="169" fontId="155" fillId="2" borderId="13" xfId="0" applyNumberFormat="1" applyFont="1" applyFill="1" applyBorder="1"/>
    <xf numFmtId="0" fontId="159" fillId="12" borderId="13" xfId="0" applyFont="1" applyFill="1" applyBorder="1"/>
    <xf numFmtId="166" fontId="159" fillId="12" borderId="13" xfId="0" applyNumberFormat="1" applyFont="1" applyFill="1" applyBorder="1"/>
    <xf numFmtId="168" fontId="157" fillId="11" borderId="27" xfId="0" applyNumberFormat="1" applyFont="1" applyFill="1" applyBorder="1"/>
    <xf numFmtId="168" fontId="158" fillId="13" borderId="13" xfId="0" applyNumberFormat="1" applyFont="1" applyFill="1" applyBorder="1"/>
    <xf numFmtId="170" fontId="158" fillId="13" borderId="13" xfId="0" applyNumberFormat="1" applyFont="1" applyFill="1" applyBorder="1"/>
    <xf numFmtId="44" fontId="158" fillId="0" borderId="0" xfId="0" applyNumberFormat="1" applyFont="1"/>
    <xf numFmtId="168" fontId="157" fillId="0" borderId="13" xfId="0" applyNumberFormat="1" applyFont="1" applyBorder="1"/>
    <xf numFmtId="168" fontId="158" fillId="0" borderId="13" xfId="0" applyNumberFormat="1" applyFont="1" applyBorder="1"/>
    <xf numFmtId="170" fontId="157" fillId="14" borderId="13" xfId="0" applyNumberFormat="1" applyFont="1" applyFill="1" applyBorder="1"/>
    <xf numFmtId="43" fontId="17" fillId="0" borderId="0" xfId="0" applyNumberFormat="1" applyFont="1"/>
    <xf numFmtId="166" fontId="158" fillId="0" borderId="0" xfId="0" applyNumberFormat="1" applyFont="1"/>
    <xf numFmtId="0" fontId="155" fillId="0" borderId="0" xfId="0" applyFont="1"/>
    <xf numFmtId="168" fontId="158" fillId="11" borderId="13" xfId="0" applyNumberFormat="1" applyFont="1" applyFill="1" applyBorder="1"/>
    <xf numFmtId="168" fontId="155" fillId="2" borderId="12" xfId="0" applyNumberFormat="1" applyFont="1" applyFill="1" applyBorder="1"/>
    <xf numFmtId="168" fontId="155" fillId="0" borderId="0" xfId="0" applyNumberFormat="1" applyFont="1"/>
    <xf numFmtId="168" fontId="157" fillId="0" borderId="0" xfId="0" applyNumberFormat="1" applyFont="1"/>
    <xf numFmtId="0" fontId="159" fillId="4" borderId="13" xfId="0" applyFont="1" applyFill="1" applyBorder="1"/>
    <xf numFmtId="168" fontId="159" fillId="4" borderId="13" xfId="0" applyNumberFormat="1" applyFont="1" applyFill="1" applyBorder="1"/>
    <xf numFmtId="4" fontId="158" fillId="0" borderId="0" xfId="0" applyNumberFormat="1" applyFont="1"/>
    <xf numFmtId="49" fontId="100" fillId="17" borderId="38" xfId="539" applyNumberFormat="1" applyFont="1" applyFill="1" applyBorder="1" applyAlignment="1" applyProtection="1">
      <alignment horizontal="center" vertical="center"/>
      <protection locked="0"/>
    </xf>
    <xf numFmtId="0" fontId="95" fillId="17" borderId="30" xfId="539" applyFill="1" applyAlignment="1" applyProtection="1">
      <alignment vertical="center"/>
      <protection locked="0"/>
    </xf>
    <xf numFmtId="0" fontId="0" fillId="17" borderId="0" xfId="0" applyFill="1"/>
    <xf numFmtId="0" fontId="78" fillId="17" borderId="30" xfId="539" applyFont="1" applyFill="1" applyAlignment="1" applyProtection="1">
      <alignment vertical="center"/>
      <protection locked="0"/>
    </xf>
    <xf numFmtId="0" fontId="121" fillId="17" borderId="0" xfId="0" applyFont="1" applyFill="1"/>
    <xf numFmtId="0" fontId="0" fillId="76" borderId="0" xfId="0" applyFill="1"/>
    <xf numFmtId="0" fontId="0" fillId="72" borderId="0" xfId="0" applyFill="1"/>
    <xf numFmtId="49" fontId="122" fillId="0" borderId="39" xfId="0" applyNumberFormat="1" applyFont="1" applyBorder="1" applyAlignment="1" applyProtection="1">
      <alignment horizontal="center" vertical="center"/>
      <protection locked="0"/>
    </xf>
    <xf numFmtId="49" fontId="121" fillId="0" borderId="38" xfId="0" applyNumberFormat="1" applyFont="1" applyBorder="1" applyAlignment="1" applyProtection="1">
      <alignment horizontal="center" vertical="center" wrapText="1"/>
      <protection locked="0"/>
    </xf>
    <xf numFmtId="0" fontId="122" fillId="0" borderId="38" xfId="0" applyFont="1" applyBorder="1" applyAlignment="1" applyProtection="1">
      <alignment horizontal="center" vertical="center"/>
      <protection locked="0"/>
    </xf>
    <xf numFmtId="49" fontId="122" fillId="0" borderId="38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wrapText="1"/>
    </xf>
    <xf numFmtId="49" fontId="95" fillId="0" borderId="30" xfId="539" applyNumberFormat="1" applyAlignment="1" applyProtection="1">
      <alignment vertical="center"/>
      <protection locked="0"/>
    </xf>
    <xf numFmtId="0" fontId="0" fillId="0" borderId="0" xfId="0" applyAlignment="1">
      <alignment horizontal="center"/>
    </xf>
    <xf numFmtId="0" fontId="95" fillId="0" borderId="30" xfId="539" applyAlignment="1" applyProtection="1">
      <alignment vertical="center" wrapText="1"/>
      <protection locked="0"/>
    </xf>
    <xf numFmtId="43" fontId="9" fillId="0" borderId="0" xfId="0" applyNumberFormat="1" applyFont="1"/>
    <xf numFmtId="43" fontId="32" fillId="0" borderId="0" xfId="0" applyNumberFormat="1" applyFont="1"/>
    <xf numFmtId="0" fontId="160" fillId="16" borderId="38" xfId="3" applyFont="1" applyFill="1" applyBorder="1" applyAlignment="1" applyProtection="1">
      <alignment horizontal="center" vertical="center" wrapText="1"/>
    </xf>
    <xf numFmtId="49" fontId="161" fillId="18" borderId="38" xfId="539" applyNumberFormat="1" applyFont="1" applyFill="1" applyBorder="1" applyAlignment="1">
      <alignment horizontal="center" vertical="center" wrapText="1"/>
    </xf>
    <xf numFmtId="0" fontId="161" fillId="18" borderId="38" xfId="539" applyFont="1" applyFill="1" applyBorder="1" applyAlignment="1">
      <alignment horizontal="center" vertical="center" wrapText="1"/>
    </xf>
    <xf numFmtId="0" fontId="161" fillId="18" borderId="39" xfId="539" applyFont="1" applyFill="1" applyBorder="1" applyAlignment="1">
      <alignment horizontal="center" vertical="center" wrapText="1"/>
    </xf>
    <xf numFmtId="0" fontId="163" fillId="17" borderId="38" xfId="0" applyFont="1" applyFill="1" applyBorder="1" applyAlignment="1">
      <alignment horizontal="center" vertical="center" wrapText="1"/>
    </xf>
    <xf numFmtId="0" fontId="165" fillId="0" borderId="38" xfId="0" applyFont="1" applyBorder="1" applyAlignment="1">
      <alignment vertical="center" wrapText="1"/>
    </xf>
    <xf numFmtId="49" fontId="163" fillId="17" borderId="38" xfId="0" applyNumberFormat="1" applyFont="1" applyFill="1" applyBorder="1" applyAlignment="1">
      <alignment horizontal="center" vertical="center" wrapText="1"/>
    </xf>
    <xf numFmtId="0" fontId="165" fillId="17" borderId="38" xfId="0" applyFont="1" applyFill="1" applyBorder="1" applyAlignment="1">
      <alignment horizontal="right" vertical="center" wrapText="1"/>
    </xf>
    <xf numFmtId="0" fontId="165" fillId="17" borderId="38" xfId="0" applyFont="1" applyFill="1" applyBorder="1" applyAlignment="1">
      <alignment vertical="center" wrapText="1"/>
    </xf>
    <xf numFmtId="0" fontId="165" fillId="0" borderId="38" xfId="0" applyFont="1" applyBorder="1" applyAlignment="1">
      <alignment horizontal="right" vertical="center" wrapText="1"/>
    </xf>
    <xf numFmtId="49" fontId="162" fillId="17" borderId="38" xfId="0" applyNumberFormat="1" applyFont="1" applyFill="1" applyBorder="1" applyAlignment="1" applyProtection="1">
      <alignment horizontal="center" vertical="center" wrapText="1"/>
      <protection locked="0"/>
    </xf>
    <xf numFmtId="49" fontId="128" fillId="17" borderId="13" xfId="0" applyNumberFormat="1" applyFont="1" applyFill="1" applyBorder="1" applyAlignment="1">
      <alignment horizontal="center" vertical="center"/>
    </xf>
    <xf numFmtId="49" fontId="169" fillId="0" borderId="13" xfId="0" applyNumberFormat="1" applyFont="1" applyBorder="1" applyAlignment="1">
      <alignment horizontal="center" vertical="center"/>
    </xf>
    <xf numFmtId="172" fontId="126" fillId="17" borderId="38" xfId="0" applyNumberFormat="1" applyFont="1" applyFill="1" applyBorder="1" applyAlignment="1" applyProtection="1">
      <alignment horizontal="center"/>
      <protection locked="0"/>
    </xf>
    <xf numFmtId="0" fontId="126" fillId="17" borderId="38" xfId="0" applyFont="1" applyFill="1" applyBorder="1" applyAlignment="1" applyProtection="1">
      <alignment horizontal="center" vertical="center"/>
      <protection locked="0"/>
    </xf>
    <xf numFmtId="0" fontId="126" fillId="17" borderId="38" xfId="0" applyFont="1" applyFill="1" applyBorder="1" applyAlignment="1" applyProtection="1">
      <alignment horizontal="center"/>
      <protection locked="0"/>
    </xf>
    <xf numFmtId="43" fontId="126" fillId="17" borderId="38" xfId="1" applyFont="1" applyFill="1" applyBorder="1" applyProtection="1">
      <protection locked="0"/>
    </xf>
    <xf numFmtId="0" fontId="73" fillId="0" borderId="38" xfId="0" applyFont="1" applyBorder="1" applyAlignment="1" applyProtection="1">
      <alignment horizontal="center"/>
      <protection locked="0"/>
    </xf>
    <xf numFmtId="0" fontId="73" fillId="0" borderId="38" xfId="0" applyFont="1" applyBorder="1" applyAlignment="1" applyProtection="1">
      <alignment horizontal="center" vertical="center"/>
      <protection locked="0"/>
    </xf>
    <xf numFmtId="43" fontId="73" fillId="0" borderId="38" xfId="1" applyFont="1" applyFill="1" applyBorder="1" applyAlignment="1" applyProtection="1">
      <alignment horizontal="right"/>
      <protection locked="0"/>
    </xf>
    <xf numFmtId="0" fontId="73" fillId="0" borderId="38" xfId="0" quotePrefix="1" applyFont="1" applyBorder="1" applyAlignment="1" applyProtection="1">
      <alignment horizontal="center" vertical="center"/>
      <protection locked="0"/>
    </xf>
    <xf numFmtId="44" fontId="73" fillId="0" borderId="38" xfId="2" applyFont="1" applyFill="1" applyBorder="1" applyAlignment="1" applyProtection="1">
      <protection locked="0"/>
    </xf>
    <xf numFmtId="43" fontId="73" fillId="0" borderId="38" xfId="1" quotePrefix="1" applyFont="1" applyFill="1" applyBorder="1" applyAlignment="1" applyProtection="1">
      <alignment horizontal="right"/>
      <protection locked="0"/>
    </xf>
    <xf numFmtId="0" fontId="73" fillId="0" borderId="38" xfId="0" applyFont="1" applyBorder="1" applyAlignment="1" applyProtection="1">
      <alignment horizontal="left"/>
      <protection locked="0"/>
    </xf>
    <xf numFmtId="0" fontId="97" fillId="16" borderId="38" xfId="3" applyFont="1" applyFill="1" applyBorder="1" applyAlignment="1" applyProtection="1">
      <alignment horizontal="center" vertical="center"/>
    </xf>
    <xf numFmtId="2" fontId="97" fillId="16" borderId="38" xfId="4" applyNumberFormat="1" applyFont="1" applyFill="1" applyBorder="1" applyAlignment="1" applyProtection="1">
      <alignment horizontal="center" vertical="center" wrapText="1"/>
    </xf>
    <xf numFmtId="0" fontId="101" fillId="0" borderId="30" xfId="3" applyFont="1" applyBorder="1" applyAlignment="1" applyProtection="1">
      <alignment horizontal="center" vertical="center"/>
      <protection locked="0"/>
    </xf>
    <xf numFmtId="49" fontId="96" fillId="0" borderId="38" xfId="3" applyNumberFormat="1" applyFont="1" applyBorder="1" applyAlignment="1" applyProtection="1">
      <alignment horizontal="center" vertical="center"/>
      <protection locked="0"/>
    </xf>
    <xf numFmtId="49" fontId="96" fillId="0" borderId="39" xfId="3" applyNumberFormat="1" applyFont="1" applyBorder="1" applyAlignment="1" applyProtection="1">
      <alignment horizontal="center" vertical="center"/>
      <protection locked="0"/>
    </xf>
    <xf numFmtId="0" fontId="96" fillId="0" borderId="38" xfId="3" applyFont="1" applyBorder="1" applyAlignment="1" applyProtection="1">
      <alignment horizontal="center" vertical="center"/>
      <protection locked="0"/>
    </xf>
    <xf numFmtId="2" fontId="102" fillId="0" borderId="38" xfId="0" applyNumberFormat="1" applyFont="1" applyBorder="1" applyAlignment="1">
      <alignment horizontal="right" vertical="top" wrapText="1"/>
    </xf>
    <xf numFmtId="2" fontId="102" fillId="0" borderId="38" xfId="4" applyNumberFormat="1" applyFont="1" applyBorder="1" applyAlignment="1" applyProtection="1">
      <alignment horizontal="right" vertical="center"/>
    </xf>
    <xf numFmtId="0" fontId="96" fillId="0" borderId="39" xfId="3" applyFont="1" applyBorder="1" applyAlignment="1" applyProtection="1">
      <alignment horizontal="center" vertical="center"/>
      <protection locked="0"/>
    </xf>
    <xf numFmtId="2" fontId="102" fillId="17" borderId="38" xfId="4" applyNumberFormat="1" applyFont="1" applyFill="1" applyBorder="1" applyAlignment="1" applyProtection="1">
      <alignment horizontal="right" vertical="center"/>
    </xf>
    <xf numFmtId="1" fontId="96" fillId="0" borderId="39" xfId="3" applyNumberFormat="1" applyFont="1" applyBorder="1" applyAlignment="1" applyProtection="1">
      <alignment horizontal="center" vertical="center"/>
      <protection locked="0"/>
    </xf>
    <xf numFmtId="1" fontId="96" fillId="0" borderId="38" xfId="3" applyNumberFormat="1" applyFont="1" applyBorder="1" applyAlignment="1" applyProtection="1">
      <alignment horizontal="center" vertical="center"/>
      <protection locked="0"/>
    </xf>
    <xf numFmtId="1" fontId="73" fillId="0" borderId="30" xfId="3" applyNumberFormat="1" applyFont="1" applyBorder="1" applyAlignment="1" applyProtection="1">
      <alignment horizontal="center" vertical="center"/>
      <protection locked="0"/>
    </xf>
    <xf numFmtId="2" fontId="73" fillId="0" borderId="30" xfId="4" applyNumberFormat="1" applyFont="1" applyBorder="1" applyAlignment="1" applyProtection="1">
      <alignment horizontal="center" vertical="center"/>
      <protection locked="0"/>
    </xf>
    <xf numFmtId="167" fontId="73" fillId="0" borderId="30" xfId="4" applyNumberFormat="1" applyFont="1" applyBorder="1" applyAlignment="1" applyProtection="1">
      <alignment horizontal="center" vertical="center"/>
      <protection locked="0"/>
    </xf>
    <xf numFmtId="2" fontId="102" fillId="0" borderId="30" xfId="4" applyNumberFormat="1" applyFont="1" applyBorder="1" applyAlignment="1" applyProtection="1">
      <alignment horizontal="right" vertical="center"/>
    </xf>
    <xf numFmtId="167" fontId="150" fillId="0" borderId="30" xfId="4" applyNumberFormat="1" applyFont="1" applyBorder="1" applyAlignment="1" applyProtection="1">
      <alignment horizontal="left" vertical="center"/>
      <protection locked="0"/>
    </xf>
    <xf numFmtId="167" fontId="73" fillId="0" borderId="30" xfId="4" applyNumberFormat="1" applyFont="1" applyBorder="1" applyAlignment="1" applyProtection="1">
      <alignment horizontal="left" vertical="center"/>
      <protection locked="0"/>
    </xf>
    <xf numFmtId="0" fontId="143" fillId="18" borderId="38" xfId="3" applyFont="1" applyFill="1" applyBorder="1" applyAlignment="1" applyProtection="1">
      <alignment horizontal="center" vertical="center"/>
    </xf>
    <xf numFmtId="2" fontId="143" fillId="18" borderId="38" xfId="3" applyNumberFormat="1" applyFont="1" applyFill="1" applyBorder="1" applyAlignment="1" applyProtection="1">
      <alignment horizontal="center" vertical="center"/>
    </xf>
    <xf numFmtId="49" fontId="146" fillId="17" borderId="38" xfId="3" applyNumberFormat="1" applyFont="1" applyFill="1" applyBorder="1" applyAlignment="1" applyProtection="1">
      <alignment horizontal="center" vertical="center"/>
      <protection locked="0"/>
    </xf>
    <xf numFmtId="2" fontId="146" fillId="17" borderId="38" xfId="9" applyNumberFormat="1" applyFont="1" applyFill="1" applyBorder="1" applyAlignment="1" applyProtection="1">
      <alignment horizontal="center" vertical="center"/>
    </xf>
    <xf numFmtId="49" fontId="146" fillId="0" borderId="38" xfId="3" applyNumberFormat="1" applyFont="1" applyBorder="1" applyAlignment="1" applyProtection="1">
      <alignment horizontal="center" vertical="center"/>
      <protection locked="0"/>
    </xf>
    <xf numFmtId="0" fontId="145" fillId="0" borderId="30" xfId="3" applyFont="1" applyBorder="1" applyAlignment="1" applyProtection="1">
      <alignment horizontal="center" vertical="center"/>
      <protection locked="0"/>
    </xf>
    <xf numFmtId="2" fontId="145" fillId="0" borderId="30" xfId="3" applyNumberFormat="1" applyFont="1" applyBorder="1" applyAlignment="1" applyProtection="1">
      <alignment horizontal="center" vertical="center"/>
      <protection locked="0"/>
    </xf>
    <xf numFmtId="180" fontId="145" fillId="0" borderId="30" xfId="3" applyNumberFormat="1" applyFont="1" applyBorder="1" applyAlignment="1" applyProtection="1">
      <alignment horizontal="center" vertical="center"/>
      <protection locked="0"/>
    </xf>
    <xf numFmtId="2" fontId="149" fillId="0" borderId="30" xfId="3" applyNumberFormat="1" applyFont="1" applyBorder="1" applyAlignment="1" applyProtection="1">
      <alignment horizontal="center" vertical="center"/>
      <protection locked="0"/>
    </xf>
    <xf numFmtId="0" fontId="149" fillId="0" borderId="30" xfId="3" applyFont="1" applyBorder="1" applyAlignment="1" applyProtection="1">
      <alignment horizontal="center" vertical="center"/>
      <protection locked="0"/>
    </xf>
    <xf numFmtId="2" fontId="146" fillId="17" borderId="38" xfId="8" applyNumberFormat="1" applyFont="1" applyFill="1" applyBorder="1" applyAlignment="1">
      <alignment horizontal="center" vertical="center"/>
    </xf>
    <xf numFmtId="2" fontId="145" fillId="17" borderId="38" xfId="3" applyNumberFormat="1" applyFont="1" applyFill="1" applyBorder="1" applyAlignment="1" applyProtection="1">
      <alignment horizontal="center" vertical="center"/>
      <protection locked="0"/>
    </xf>
    <xf numFmtId="0" fontId="171" fillId="0" borderId="30" xfId="3" applyFont="1" applyBorder="1" applyAlignment="1" applyProtection="1">
      <alignment horizontal="center" vertical="center" wrapText="1"/>
      <protection locked="0"/>
    </xf>
    <xf numFmtId="1" fontId="171" fillId="17" borderId="38" xfId="3" applyNumberFormat="1" applyFont="1" applyFill="1" applyBorder="1" applyAlignment="1" applyProtection="1">
      <alignment horizontal="center" vertical="center"/>
      <protection locked="0"/>
    </xf>
    <xf numFmtId="1" fontId="171" fillId="0" borderId="38" xfId="3" applyNumberFormat="1" applyFont="1" applyBorder="1" applyAlignment="1" applyProtection="1">
      <alignment horizontal="center" vertical="center"/>
      <protection locked="0"/>
    </xf>
    <xf numFmtId="0" fontId="171" fillId="17" borderId="30" xfId="3" applyFont="1" applyFill="1" applyBorder="1" applyAlignment="1" applyProtection="1">
      <alignment horizontal="center" vertical="center" wrapText="1"/>
      <protection locked="0"/>
    </xf>
    <xf numFmtId="180" fontId="171" fillId="0" borderId="30" xfId="3" applyNumberFormat="1" applyFont="1" applyBorder="1" applyAlignment="1" applyProtection="1">
      <alignment horizontal="center" vertical="center"/>
      <protection locked="0"/>
    </xf>
    <xf numFmtId="1" fontId="171" fillId="0" borderId="30" xfId="3" applyNumberFormat="1" applyFont="1" applyBorder="1" applyAlignment="1" applyProtection="1">
      <alignment horizontal="center" vertical="center"/>
      <protection locked="0"/>
    </xf>
    <xf numFmtId="167" fontId="171" fillId="0" borderId="30" xfId="4" applyNumberFormat="1" applyFont="1" applyBorder="1" applyAlignment="1" applyProtection="1">
      <alignment horizontal="center" vertical="center"/>
      <protection locked="0"/>
    </xf>
    <xf numFmtId="1" fontId="172" fillId="0" borderId="30" xfId="3" applyNumberFormat="1" applyFont="1" applyBorder="1" applyAlignment="1" applyProtection="1">
      <alignment horizontal="center" vertical="center"/>
      <protection locked="0"/>
    </xf>
    <xf numFmtId="4" fontId="147" fillId="17" borderId="38" xfId="4" applyNumberFormat="1" applyFont="1" applyFill="1" applyBorder="1" applyAlignment="1" applyProtection="1">
      <alignment horizontal="center" vertical="center"/>
    </xf>
    <xf numFmtId="173" fontId="147" fillId="17" borderId="38" xfId="1" applyNumberFormat="1" applyFont="1" applyFill="1" applyBorder="1" applyAlignment="1" applyProtection="1">
      <alignment horizontal="center" vertical="center"/>
    </xf>
    <xf numFmtId="2" fontId="147" fillId="17" borderId="38" xfId="4" applyNumberFormat="1" applyFont="1" applyFill="1" applyBorder="1" applyAlignment="1" applyProtection="1">
      <alignment horizontal="center" vertical="center"/>
    </xf>
    <xf numFmtId="4" fontId="147" fillId="0" borderId="38" xfId="4" applyNumberFormat="1" applyFont="1" applyBorder="1" applyAlignment="1" applyProtection="1">
      <alignment horizontal="center" vertical="center"/>
    </xf>
    <xf numFmtId="176" fontId="146" fillId="0" borderId="38" xfId="4" applyNumberFormat="1" applyFont="1" applyBorder="1" applyAlignment="1" applyProtection="1">
      <alignment horizontal="center" vertical="center"/>
    </xf>
    <xf numFmtId="0" fontId="171" fillId="17" borderId="38" xfId="3" applyFont="1" applyFill="1" applyBorder="1" applyAlignment="1" applyProtection="1">
      <alignment horizontal="center" vertical="center"/>
      <protection locked="0"/>
    </xf>
    <xf numFmtId="0" fontId="171" fillId="0" borderId="38" xfId="3" applyFont="1" applyBorder="1" applyAlignment="1" applyProtection="1">
      <alignment horizontal="center" vertical="center"/>
      <protection locked="0"/>
    </xf>
    <xf numFmtId="180" fontId="148" fillId="0" borderId="30" xfId="3" applyNumberFormat="1" applyFont="1" applyBorder="1" applyAlignment="1" applyProtection="1">
      <alignment horizontal="center" vertical="center"/>
      <protection locked="0"/>
    </xf>
    <xf numFmtId="180" fontId="149" fillId="0" borderId="30" xfId="3" applyNumberFormat="1" applyFont="1" applyBorder="1" applyAlignment="1" applyProtection="1">
      <alignment horizontal="center" vertical="center"/>
      <protection locked="0"/>
    </xf>
    <xf numFmtId="49" fontId="173" fillId="0" borderId="13" xfId="0" applyNumberFormat="1" applyFont="1" applyBorder="1" applyAlignment="1">
      <alignment horizontal="center" vertical="center" wrapText="1"/>
    </xf>
    <xf numFmtId="0" fontId="97" fillId="18" borderId="38" xfId="539" applyFont="1" applyFill="1" applyBorder="1" applyAlignment="1">
      <alignment horizontal="center" vertical="center" wrapText="1"/>
    </xf>
    <xf numFmtId="2" fontId="97" fillId="18" borderId="38" xfId="539" applyNumberFormat="1" applyFont="1" applyFill="1" applyBorder="1" applyAlignment="1">
      <alignment horizontal="center" vertical="center" wrapText="1"/>
    </xf>
    <xf numFmtId="0" fontId="97" fillId="18" borderId="39" xfId="539" applyFont="1" applyFill="1" applyBorder="1" applyAlignment="1">
      <alignment horizontal="center" vertical="center" wrapText="1"/>
    </xf>
    <xf numFmtId="2" fontId="102" fillId="17" borderId="38" xfId="1" applyNumberFormat="1" applyFont="1" applyFill="1" applyBorder="1" applyAlignment="1" applyProtection="1">
      <alignment horizontal="center" vertical="center"/>
      <protection locked="0"/>
    </xf>
    <xf numFmtId="0" fontId="96" fillId="17" borderId="38" xfId="0" applyFont="1" applyFill="1" applyBorder="1" applyAlignment="1">
      <alignment horizontal="center" vertical="center"/>
    </xf>
    <xf numFmtId="49" fontId="96" fillId="0" borderId="38" xfId="0" applyNumberFormat="1" applyFont="1" applyBorder="1" applyAlignment="1">
      <alignment horizontal="center" vertical="center"/>
    </xf>
    <xf numFmtId="2" fontId="102" fillId="17" borderId="38" xfId="4" applyNumberFormat="1" applyFont="1" applyFill="1" applyBorder="1" applyAlignment="1" applyProtection="1">
      <alignment horizontal="center" vertical="center"/>
      <protection locked="0"/>
    </xf>
    <xf numFmtId="0" fontId="96" fillId="0" borderId="38" xfId="0" applyFont="1" applyBorder="1" applyAlignment="1">
      <alignment horizontal="center" vertical="center"/>
    </xf>
    <xf numFmtId="2" fontId="102" fillId="17" borderId="38" xfId="598" applyNumberFormat="1" applyFont="1" applyFill="1" applyBorder="1" applyAlignment="1" applyProtection="1">
      <alignment horizontal="center" vertical="center"/>
      <protection locked="0"/>
    </xf>
    <xf numFmtId="49" fontId="96" fillId="0" borderId="38" xfId="0" applyNumberFormat="1" applyFont="1" applyBorder="1" applyAlignment="1" applyProtection="1">
      <alignment horizontal="center" vertical="center"/>
      <protection locked="0"/>
    </xf>
    <xf numFmtId="0" fontId="97" fillId="16" borderId="38" xfId="544" applyFont="1" applyFill="1" applyBorder="1" applyAlignment="1" applyProtection="1">
      <alignment horizontal="center" vertical="center"/>
    </xf>
    <xf numFmtId="0" fontId="97" fillId="18" borderId="38" xfId="539" applyFont="1" applyFill="1" applyBorder="1" applyAlignment="1">
      <alignment horizontal="center" vertical="center"/>
    </xf>
    <xf numFmtId="2" fontId="97" fillId="18" borderId="38" xfId="539" applyNumberFormat="1" applyFont="1" applyFill="1" applyBorder="1" applyAlignment="1">
      <alignment horizontal="center" vertical="center"/>
    </xf>
    <xf numFmtId="0" fontId="97" fillId="18" borderId="39" xfId="539" applyFont="1" applyFill="1" applyBorder="1" applyAlignment="1">
      <alignment horizontal="center" vertical="center"/>
    </xf>
    <xf numFmtId="0" fontId="96" fillId="0" borderId="0" xfId="0" applyFont="1" applyAlignment="1">
      <alignment horizontal="center" vertical="center"/>
    </xf>
    <xf numFmtId="0" fontId="99" fillId="0" borderId="39" xfId="24" applyBorder="1" applyAlignment="1">
      <alignment horizontal="center" vertical="center"/>
    </xf>
    <xf numFmtId="0" fontId="102" fillId="0" borderId="30" xfId="539" applyFont="1" applyAlignment="1" applyProtection="1">
      <alignment horizontal="center" vertical="center"/>
      <protection locked="0"/>
    </xf>
    <xf numFmtId="0" fontId="99" fillId="0" borderId="39" xfId="24" applyBorder="1" applyAlignment="1" applyProtection="1">
      <alignment horizontal="center" vertical="center"/>
      <protection locked="0"/>
    </xf>
    <xf numFmtId="0" fontId="101" fillId="0" borderId="38" xfId="610" applyFont="1" applyBorder="1" applyAlignment="1" applyProtection="1">
      <alignment horizontal="center" vertical="center"/>
      <protection locked="0"/>
    </xf>
    <xf numFmtId="0" fontId="102" fillId="0" borderId="38" xfId="539" applyFont="1" applyBorder="1" applyAlignment="1" applyProtection="1">
      <alignment horizontal="center" vertical="center"/>
      <protection locked="0"/>
    </xf>
    <xf numFmtId="1" fontId="96" fillId="0" borderId="38" xfId="1" applyNumberFormat="1" applyFont="1" applyBorder="1" applyAlignment="1">
      <alignment horizontal="center" vertical="center"/>
    </xf>
    <xf numFmtId="1" fontId="96" fillId="0" borderId="38" xfId="0" applyNumberFormat="1" applyFont="1" applyBorder="1" applyAlignment="1">
      <alignment horizontal="center" vertical="center"/>
    </xf>
    <xf numFmtId="2" fontId="96" fillId="0" borderId="38" xfId="0" applyNumberFormat="1" applyFont="1" applyBorder="1" applyAlignment="1">
      <alignment horizontal="center" vertical="center"/>
    </xf>
    <xf numFmtId="2" fontId="96" fillId="0" borderId="0" xfId="0" applyNumberFormat="1" applyFont="1" applyAlignment="1">
      <alignment horizontal="center" vertical="center"/>
    </xf>
    <xf numFmtId="0" fontId="96" fillId="0" borderId="49" xfId="0" applyFont="1" applyBorder="1" applyAlignment="1">
      <alignment horizontal="center" vertical="center"/>
    </xf>
    <xf numFmtId="0" fontId="102" fillId="0" borderId="51" xfId="539" applyFont="1" applyBorder="1" applyAlignment="1" applyProtection="1">
      <alignment horizontal="center" vertical="center"/>
      <protection locked="0"/>
    </xf>
    <xf numFmtId="0" fontId="96" fillId="0" borderId="51" xfId="0" applyFont="1" applyBorder="1" applyAlignment="1">
      <alignment horizontal="center" vertical="center"/>
    </xf>
    <xf numFmtId="2" fontId="96" fillId="0" borderId="51" xfId="0" applyNumberFormat="1" applyFont="1" applyBorder="1" applyAlignment="1">
      <alignment horizontal="center" vertical="center"/>
    </xf>
    <xf numFmtId="0" fontId="96" fillId="0" borderId="52" xfId="0" applyFont="1" applyBorder="1" applyAlignment="1">
      <alignment horizontal="center" vertical="center"/>
    </xf>
    <xf numFmtId="0" fontId="96" fillId="0" borderId="39" xfId="0" applyFont="1" applyBorder="1" applyAlignment="1">
      <alignment horizontal="center" vertical="center"/>
    </xf>
    <xf numFmtId="0" fontId="1" fillId="17" borderId="38" xfId="0" applyFont="1" applyFill="1" applyBorder="1" applyAlignment="1">
      <alignment horizontal="center" vertical="center" wrapText="1"/>
    </xf>
    <xf numFmtId="0" fontId="121" fillId="17" borderId="38" xfId="0" applyFont="1" applyFill="1" applyBorder="1" applyAlignment="1" applyProtection="1">
      <alignment horizontal="center" vertical="center"/>
      <protection locked="0"/>
    </xf>
    <xf numFmtId="49" fontId="121" fillId="0" borderId="39" xfId="0" applyNumberFormat="1" applyFont="1" applyBorder="1" applyAlignment="1" applyProtection="1">
      <alignment horizontal="center" vertical="center"/>
      <protection locked="0"/>
    </xf>
    <xf numFmtId="49" fontId="121" fillId="0" borderId="38" xfId="0" applyNumberFormat="1" applyFont="1" applyBorder="1" applyAlignment="1" applyProtection="1">
      <alignment horizontal="right" vertical="center"/>
      <protection locked="0"/>
    </xf>
    <xf numFmtId="49" fontId="121" fillId="17" borderId="38" xfId="608" applyNumberFormat="1" applyFont="1" applyFill="1" applyBorder="1" applyAlignment="1" applyProtection="1">
      <alignment horizontal="center" vertical="center"/>
      <protection locked="0"/>
    </xf>
    <xf numFmtId="49" fontId="1" fillId="17" borderId="38" xfId="0" applyNumberFormat="1" applyFont="1" applyFill="1" applyBorder="1" applyAlignment="1">
      <alignment horizontal="center" vertical="center" wrapText="1"/>
    </xf>
    <xf numFmtId="0" fontId="121" fillId="17" borderId="38" xfId="608" applyFont="1" applyFill="1" applyBorder="1" applyAlignment="1" applyProtection="1">
      <alignment horizontal="center" vertical="center"/>
      <protection locked="0"/>
    </xf>
    <xf numFmtId="0" fontId="121" fillId="17" borderId="38" xfId="609" applyFont="1" applyFill="1" applyBorder="1" applyAlignment="1" applyProtection="1">
      <alignment horizontal="center" vertical="center"/>
      <protection locked="0"/>
    </xf>
    <xf numFmtId="0" fontId="1" fillId="17" borderId="38" xfId="0" applyFont="1" applyFill="1" applyBorder="1" applyAlignment="1" applyProtection="1">
      <alignment horizontal="center" vertical="center"/>
      <protection locked="0"/>
    </xf>
    <xf numFmtId="49" fontId="1" fillId="17" borderId="38" xfId="0" applyNumberFormat="1" applyFont="1" applyFill="1" applyBorder="1" applyAlignment="1" applyProtection="1">
      <alignment horizontal="center" vertical="center"/>
      <protection locked="0"/>
    </xf>
    <xf numFmtId="49" fontId="162" fillId="17" borderId="39" xfId="0" applyNumberFormat="1" applyFont="1" applyFill="1" applyBorder="1" applyAlignment="1" applyProtection="1">
      <alignment horizontal="center"/>
      <protection locked="0"/>
    </xf>
    <xf numFmtId="49" fontId="162" fillId="0" borderId="38" xfId="0" applyNumberFormat="1" applyFont="1" applyBorder="1" applyAlignment="1" applyProtection="1">
      <alignment horizontal="center" vertical="center"/>
      <protection locked="0"/>
    </xf>
    <xf numFmtId="0" fontId="162" fillId="0" borderId="38" xfId="0" applyFont="1" applyBorder="1" applyAlignment="1" applyProtection="1">
      <alignment horizontal="center" vertical="center"/>
      <protection locked="0"/>
    </xf>
    <xf numFmtId="0" fontId="162" fillId="17" borderId="38" xfId="0" applyFont="1" applyFill="1" applyBorder="1" applyAlignment="1" applyProtection="1">
      <alignment horizontal="center" vertical="center"/>
      <protection locked="0"/>
    </xf>
    <xf numFmtId="49" fontId="164" fillId="17" borderId="38" xfId="539" applyNumberFormat="1" applyFont="1" applyFill="1" applyBorder="1" applyAlignment="1" applyProtection="1">
      <alignment horizontal="center" vertical="center"/>
      <protection locked="0"/>
    </xf>
    <xf numFmtId="49" fontId="162" fillId="0" borderId="39" xfId="0" applyNumberFormat="1" applyFont="1" applyBorder="1" applyAlignment="1" applyProtection="1">
      <alignment horizontal="center" vertical="center"/>
      <protection locked="0"/>
    </xf>
    <xf numFmtId="49" fontId="162" fillId="0" borderId="38" xfId="0" applyNumberFormat="1" applyFont="1" applyBorder="1" applyAlignment="1" applyProtection="1">
      <alignment horizontal="right" vertical="center"/>
      <protection locked="0"/>
    </xf>
    <xf numFmtId="49" fontId="162" fillId="17" borderId="38" xfId="608" applyNumberFormat="1" applyFont="1" applyFill="1" applyBorder="1" applyAlignment="1" applyProtection="1">
      <alignment horizontal="center" vertical="center"/>
      <protection locked="0"/>
    </xf>
    <xf numFmtId="49" fontId="162" fillId="17" borderId="38" xfId="0" applyNumberFormat="1" applyFont="1" applyFill="1" applyBorder="1" applyAlignment="1" applyProtection="1">
      <alignment horizontal="center" vertical="center"/>
      <protection locked="0"/>
    </xf>
    <xf numFmtId="49" fontId="162" fillId="17" borderId="39" xfId="0" applyNumberFormat="1" applyFont="1" applyFill="1" applyBorder="1" applyAlignment="1" applyProtection="1">
      <alignment horizontal="center" vertical="center"/>
      <protection locked="0"/>
    </xf>
    <xf numFmtId="0" fontId="163" fillId="0" borderId="38" xfId="0" applyFont="1" applyBorder="1" applyAlignment="1" applyProtection="1">
      <alignment horizontal="center"/>
      <protection locked="0"/>
    </xf>
    <xf numFmtId="14" fontId="163" fillId="0" borderId="38" xfId="0" applyNumberFormat="1" applyFont="1" applyBorder="1" applyAlignment="1" applyProtection="1">
      <alignment horizontal="center"/>
      <protection locked="0"/>
    </xf>
    <xf numFmtId="0" fontId="163" fillId="17" borderId="38" xfId="608" quotePrefix="1" applyFont="1" applyFill="1" applyBorder="1" applyAlignment="1">
      <alignment horizontal="center"/>
    </xf>
    <xf numFmtId="0" fontId="162" fillId="17" borderId="38" xfId="608" applyFont="1" applyFill="1" applyBorder="1" applyAlignment="1" applyProtection="1">
      <alignment horizontal="center" vertical="center"/>
      <protection locked="0"/>
    </xf>
    <xf numFmtId="0" fontId="163" fillId="17" borderId="38" xfId="0" applyFont="1" applyFill="1" applyBorder="1" applyAlignment="1" applyProtection="1">
      <alignment horizontal="center"/>
      <protection locked="0"/>
    </xf>
    <xf numFmtId="49" fontId="162" fillId="17" borderId="38" xfId="609" applyNumberFormat="1" applyFont="1" applyFill="1" applyBorder="1" applyAlignment="1" applyProtection="1">
      <alignment horizontal="center" vertical="center"/>
      <protection locked="0"/>
    </xf>
    <xf numFmtId="0" fontId="162" fillId="17" borderId="38" xfId="609" applyFont="1" applyFill="1" applyBorder="1" applyAlignment="1" applyProtection="1">
      <alignment horizontal="center" vertical="center"/>
      <protection locked="0"/>
    </xf>
    <xf numFmtId="177" fontId="163" fillId="0" borderId="0" xfId="0" applyNumberFormat="1" applyFont="1" applyAlignment="1">
      <alignment horizontal="center"/>
    </xf>
    <xf numFmtId="1" fontId="163" fillId="0" borderId="38" xfId="0" applyNumberFormat="1" applyFont="1" applyBorder="1" applyAlignment="1" applyProtection="1">
      <alignment horizontal="center"/>
      <protection locked="0"/>
    </xf>
    <xf numFmtId="3" fontId="163" fillId="0" borderId="38" xfId="0" applyNumberFormat="1" applyFont="1" applyBorder="1" applyAlignment="1" applyProtection="1">
      <alignment horizontal="center"/>
      <protection locked="0"/>
    </xf>
    <xf numFmtId="49" fontId="166" fillId="0" borderId="38" xfId="0" applyNumberFormat="1" applyFont="1" applyBorder="1" applyAlignment="1" applyProtection="1">
      <alignment horizontal="center"/>
      <protection locked="0"/>
    </xf>
    <xf numFmtId="0" fontId="176" fillId="0" borderId="38" xfId="0" applyFont="1" applyBorder="1"/>
    <xf numFmtId="0" fontId="177" fillId="0" borderId="38" xfId="0" applyFont="1" applyBorder="1"/>
    <xf numFmtId="0" fontId="163" fillId="17" borderId="38" xfId="0" applyFont="1" applyFill="1" applyBorder="1" applyAlignment="1">
      <alignment horizontal="center"/>
    </xf>
    <xf numFmtId="49" fontId="162" fillId="0" borderId="38" xfId="0" applyNumberFormat="1" applyFont="1" applyBorder="1" applyAlignment="1" applyProtection="1">
      <alignment horizontal="left" vertical="center" indent="9"/>
      <protection locked="0"/>
    </xf>
    <xf numFmtId="14" fontId="163" fillId="17" borderId="38" xfId="0" applyNumberFormat="1" applyFont="1" applyFill="1" applyBorder="1" applyAlignment="1" applyProtection="1">
      <alignment horizontal="center"/>
      <protection locked="0"/>
    </xf>
    <xf numFmtId="49" fontId="162" fillId="17" borderId="38" xfId="0" applyNumberFormat="1" applyFont="1" applyFill="1" applyBorder="1" applyAlignment="1" applyProtection="1">
      <alignment horizontal="left" vertical="center" indent="9"/>
      <protection locked="0"/>
    </xf>
    <xf numFmtId="0" fontId="163" fillId="17" borderId="38" xfId="0" applyFont="1" applyFill="1" applyBorder="1" applyAlignment="1" applyProtection="1">
      <alignment horizontal="center" vertical="center"/>
      <protection locked="0"/>
    </xf>
    <xf numFmtId="49" fontId="163" fillId="17" borderId="38" xfId="539" applyNumberFormat="1" applyFont="1" applyFill="1" applyBorder="1" applyAlignment="1" applyProtection="1">
      <alignment horizontal="center" vertical="center"/>
      <protection locked="0"/>
    </xf>
    <xf numFmtId="49" fontId="163" fillId="17" borderId="38" xfId="0" applyNumberFormat="1" applyFont="1" applyFill="1" applyBorder="1" applyAlignment="1" applyProtection="1">
      <alignment horizontal="center" vertical="center"/>
      <protection locked="0"/>
    </xf>
    <xf numFmtId="49" fontId="163" fillId="17" borderId="39" xfId="0" applyNumberFormat="1" applyFont="1" applyFill="1" applyBorder="1" applyAlignment="1" applyProtection="1">
      <alignment horizontal="center" vertical="center"/>
      <protection locked="0"/>
    </xf>
    <xf numFmtId="0" fontId="163" fillId="0" borderId="38" xfId="0" applyFont="1" applyBorder="1" applyAlignment="1">
      <alignment vertical="center" wrapText="1"/>
    </xf>
    <xf numFmtId="0" fontId="121" fillId="0" borderId="38" xfId="0" applyFont="1" applyBorder="1" applyAlignment="1" applyProtection="1">
      <alignment horizontal="center" vertical="center" wrapText="1"/>
      <protection locked="0"/>
    </xf>
    <xf numFmtId="14" fontId="121" fillId="0" borderId="38" xfId="0" applyNumberFormat="1" applyFont="1" applyBorder="1" applyAlignment="1" applyProtection="1">
      <alignment horizontal="center" vertical="center" wrapText="1" readingOrder="1"/>
      <protection locked="0"/>
    </xf>
    <xf numFmtId="14" fontId="1" fillId="0" borderId="38" xfId="0" applyNumberFormat="1" applyFont="1" applyBorder="1" applyAlignment="1" applyProtection="1">
      <alignment horizontal="center" vertical="center"/>
      <protection locked="0"/>
    </xf>
    <xf numFmtId="2" fontId="100" fillId="17" borderId="38" xfId="1" applyNumberFormat="1" applyFont="1" applyFill="1" applyBorder="1" applyAlignment="1" applyProtection="1">
      <alignment horizontal="center" vertical="center"/>
      <protection locked="0"/>
    </xf>
    <xf numFmtId="7" fontId="99" fillId="0" borderId="38" xfId="24" applyNumberFormat="1" applyFill="1" applyBorder="1" applyAlignment="1" applyProtection="1">
      <alignment horizontal="center" vertical="center" wrapText="1"/>
      <protection locked="0"/>
    </xf>
    <xf numFmtId="0" fontId="1" fillId="17" borderId="38" xfId="0" applyFont="1" applyFill="1" applyBorder="1" applyAlignment="1">
      <alignment horizontal="center" vertical="center"/>
    </xf>
    <xf numFmtId="49" fontId="1" fillId="0" borderId="38" xfId="0" applyNumberFormat="1" applyFont="1" applyBorder="1" applyAlignment="1">
      <alignment horizontal="center" vertical="center"/>
    </xf>
    <xf numFmtId="14" fontId="1" fillId="0" borderId="38" xfId="0" applyNumberFormat="1" applyFont="1" applyBorder="1" applyAlignment="1" applyProtection="1">
      <alignment horizontal="center" vertical="center" readingOrder="1"/>
      <protection locked="0"/>
    </xf>
    <xf numFmtId="2" fontId="100" fillId="17" borderId="38" xfId="4" applyNumberFormat="1" applyFont="1" applyFill="1" applyBorder="1" applyAlignment="1" applyProtection="1">
      <alignment horizontal="center" vertical="center"/>
      <protection locked="0"/>
    </xf>
    <xf numFmtId="0" fontId="99" fillId="0" borderId="38" xfId="24" applyBorder="1" applyAlignment="1" applyProtection="1">
      <alignment horizontal="center" vertical="center"/>
      <protection locked="0"/>
    </xf>
    <xf numFmtId="0" fontId="1" fillId="0" borderId="38" xfId="0" applyFont="1" applyBorder="1" applyAlignment="1" applyProtection="1">
      <alignment horizontal="center" vertical="center" wrapText="1"/>
      <protection locked="0"/>
    </xf>
    <xf numFmtId="0" fontId="99" fillId="17" borderId="38" xfId="24" applyFill="1" applyBorder="1" applyAlignment="1" applyProtection="1">
      <alignment horizontal="center" vertical="center"/>
      <protection locked="0"/>
    </xf>
    <xf numFmtId="0" fontId="1" fillId="0" borderId="38" xfId="0" applyFont="1" applyBorder="1" applyAlignment="1">
      <alignment horizontal="center" vertical="center" wrapText="1"/>
    </xf>
    <xf numFmtId="7" fontId="99" fillId="17" borderId="38" xfId="24" applyNumberFormat="1" applyFill="1" applyBorder="1" applyAlignment="1" applyProtection="1">
      <alignment horizontal="center" vertical="center" wrapText="1"/>
      <protection locked="0"/>
    </xf>
    <xf numFmtId="0" fontId="1" fillId="0" borderId="38" xfId="0" applyFont="1" applyBorder="1" applyAlignment="1">
      <alignment horizontal="center" vertical="center"/>
    </xf>
    <xf numFmtId="0" fontId="99" fillId="0" borderId="38" xfId="24" applyBorder="1" applyAlignment="1">
      <alignment horizontal="center" vertical="center"/>
    </xf>
    <xf numFmtId="49" fontId="121" fillId="0" borderId="38" xfId="539" applyNumberFormat="1" applyFont="1" applyBorder="1" applyAlignment="1" applyProtection="1">
      <alignment horizontal="center" vertical="center" wrapText="1" readingOrder="1"/>
      <protection locked="0"/>
    </xf>
    <xf numFmtId="14" fontId="121" fillId="0" borderId="38" xfId="2162" applyNumberFormat="1" applyFont="1" applyBorder="1" applyAlignment="1" applyProtection="1">
      <alignment horizontal="center" vertical="center" wrapText="1" readingOrder="1"/>
      <protection locked="0"/>
    </xf>
    <xf numFmtId="0" fontId="121" fillId="17" borderId="38" xfId="610" applyFont="1" applyFill="1" applyBorder="1" applyAlignment="1" applyProtection="1">
      <alignment horizontal="center" vertical="center"/>
      <protection locked="0"/>
    </xf>
    <xf numFmtId="0" fontId="99" fillId="0" borderId="38" xfId="24" applyBorder="1" applyAlignment="1" applyProtection="1">
      <alignment horizontal="center" vertical="center" wrapText="1"/>
      <protection locked="0"/>
    </xf>
    <xf numFmtId="0" fontId="1" fillId="0" borderId="38" xfId="0" applyFont="1" applyBorder="1" applyAlignment="1" applyProtection="1">
      <alignment horizontal="center" vertical="center"/>
      <protection locked="0"/>
    </xf>
    <xf numFmtId="2" fontId="121" fillId="0" borderId="38" xfId="0" applyNumberFormat="1" applyFont="1" applyBorder="1" applyAlignment="1" applyProtection="1">
      <alignment horizontal="center" vertical="center"/>
      <protection locked="0"/>
    </xf>
    <xf numFmtId="49" fontId="1" fillId="0" borderId="38" xfId="16884" applyNumberFormat="1" applyFont="1" applyBorder="1" applyAlignment="1">
      <alignment horizontal="center" vertical="center"/>
    </xf>
    <xf numFmtId="2" fontId="100" fillId="17" borderId="38" xfId="598" applyNumberFormat="1" applyFont="1" applyFill="1" applyBorder="1" applyAlignment="1" applyProtection="1">
      <alignment horizontal="center" vertical="center"/>
      <protection locked="0"/>
    </xf>
    <xf numFmtId="49" fontId="1" fillId="0" borderId="38" xfId="0" applyNumberFormat="1" applyFont="1" applyBorder="1" applyAlignment="1">
      <alignment horizontal="center" vertical="center" wrapText="1"/>
    </xf>
    <xf numFmtId="14" fontId="1" fillId="0" borderId="38" xfId="0" applyNumberFormat="1" applyFont="1" applyBorder="1" applyAlignment="1">
      <alignment horizontal="center" vertical="center"/>
    </xf>
    <xf numFmtId="49" fontId="100" fillId="17" borderId="38" xfId="4" applyNumberFormat="1" applyFont="1" applyFill="1" applyBorder="1" applyAlignment="1" applyProtection="1">
      <alignment horizontal="center" vertical="center"/>
      <protection locked="0"/>
    </xf>
    <xf numFmtId="177" fontId="121" fillId="17" borderId="38" xfId="0" applyNumberFormat="1" applyFont="1" applyFill="1" applyBorder="1" applyAlignment="1" applyProtection="1">
      <alignment horizontal="center" vertical="center"/>
      <protection locked="0"/>
    </xf>
    <xf numFmtId="0" fontId="1" fillId="17" borderId="38" xfId="0" applyFont="1" applyFill="1" applyBorder="1" applyAlignment="1" applyProtection="1">
      <alignment horizontal="center" vertical="center" wrapText="1"/>
      <protection locked="0"/>
    </xf>
    <xf numFmtId="14" fontId="1" fillId="17" borderId="38" xfId="0" applyNumberFormat="1" applyFont="1" applyFill="1" applyBorder="1" applyAlignment="1" applyProtection="1">
      <alignment horizontal="center" vertical="center" readingOrder="1"/>
      <protection locked="0"/>
    </xf>
    <xf numFmtId="14" fontId="1" fillId="17" borderId="38" xfId="0" applyNumberFormat="1" applyFont="1" applyFill="1" applyBorder="1" applyAlignment="1" applyProtection="1">
      <alignment horizontal="center" vertical="center"/>
      <protection locked="0"/>
    </xf>
    <xf numFmtId="49" fontId="99" fillId="0" borderId="38" xfId="24" applyNumberFormat="1" applyFill="1" applyBorder="1" applyAlignment="1" applyProtection="1">
      <alignment horizontal="center" vertical="center"/>
      <protection locked="0"/>
    </xf>
    <xf numFmtId="49" fontId="1" fillId="0" borderId="38" xfId="0" applyNumberFormat="1" applyFont="1" applyBorder="1" applyAlignment="1" applyProtection="1">
      <alignment horizontal="center" vertical="center"/>
      <protection locked="0"/>
    </xf>
    <xf numFmtId="49" fontId="99" fillId="0" borderId="38" xfId="24" applyNumberFormat="1" applyBorder="1" applyAlignment="1" applyProtection="1">
      <alignment horizontal="center" vertical="center"/>
      <protection locked="0"/>
    </xf>
    <xf numFmtId="2" fontId="161" fillId="18" borderId="48" xfId="539" applyNumberFormat="1" applyFont="1" applyFill="1" applyBorder="1" applyAlignment="1">
      <alignment horizontal="center" vertical="center" wrapText="1"/>
    </xf>
    <xf numFmtId="2" fontId="164" fillId="0" borderId="38" xfId="4" applyNumberFormat="1" applyFont="1" applyBorder="1" applyAlignment="1" applyProtection="1">
      <alignment horizontal="right" vertical="center"/>
    </xf>
    <xf numFmtId="2" fontId="164" fillId="17" borderId="38" xfId="4" applyNumberFormat="1" applyFont="1" applyFill="1" applyBorder="1" applyAlignment="1" applyProtection="1">
      <alignment horizontal="right" vertical="center"/>
    </xf>
    <xf numFmtId="2" fontId="163" fillId="17" borderId="38" xfId="0" applyNumberFormat="1" applyFont="1" applyFill="1" applyBorder="1" applyAlignment="1" applyProtection="1">
      <alignment horizontal="right"/>
      <protection locked="0"/>
    </xf>
    <xf numFmtId="2" fontId="163" fillId="0" borderId="38" xfId="4" applyNumberFormat="1" applyFont="1" applyBorder="1" applyAlignment="1" applyProtection="1">
      <alignment horizontal="right" vertical="center"/>
    </xf>
    <xf numFmtId="2" fontId="163" fillId="0" borderId="38" xfId="0" applyNumberFormat="1" applyFont="1" applyBorder="1" applyAlignment="1" applyProtection="1">
      <alignment horizontal="right"/>
      <protection locked="0"/>
    </xf>
    <xf numFmtId="2" fontId="100" fillId="0" borderId="38" xfId="4" applyNumberFormat="1" applyFont="1" applyBorder="1" applyAlignment="1" applyProtection="1">
      <alignment horizontal="right" vertical="center"/>
    </xf>
    <xf numFmtId="2" fontId="0" fillId="0" borderId="0" xfId="0" applyNumberFormat="1"/>
    <xf numFmtId="2" fontId="95" fillId="0" borderId="30" xfId="539" applyNumberFormat="1" applyAlignment="1" applyProtection="1">
      <alignment vertical="center"/>
      <protection locked="0"/>
    </xf>
    <xf numFmtId="49" fontId="12" fillId="3" borderId="1" xfId="0" applyNumberFormat="1" applyFont="1" applyFill="1" applyBorder="1" applyAlignment="1">
      <alignment horizontal="center" vertical="center" wrapText="1"/>
    </xf>
    <xf numFmtId="0" fontId="7" fillId="0" borderId="9" xfId="0" applyFont="1" applyBorder="1"/>
    <xf numFmtId="0" fontId="13" fillId="0" borderId="1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0" fillId="0" borderId="0" xfId="0"/>
    <xf numFmtId="0" fontId="5" fillId="0" borderId="1" xfId="0" applyFont="1" applyBorder="1" applyAlignment="1">
      <alignment horizontal="center" vertical="center" wrapText="1"/>
    </xf>
    <xf numFmtId="0" fontId="7" fillId="0" borderId="6" xfId="0" applyFont="1" applyBorder="1"/>
    <xf numFmtId="164" fontId="6" fillId="0" borderId="2" xfId="0" applyNumberFormat="1" applyFont="1" applyBorder="1" applyAlignment="1">
      <alignment horizontal="center" vertical="center"/>
    </xf>
    <xf numFmtId="0" fontId="7" fillId="0" borderId="3" xfId="0" applyFont="1" applyBorder="1"/>
    <xf numFmtId="0" fontId="8" fillId="2" borderId="4" xfId="0" applyFont="1" applyFill="1" applyBorder="1" applyAlignment="1">
      <alignment horizontal="center" vertical="center"/>
    </xf>
    <xf numFmtId="0" fontId="7" fillId="0" borderId="5" xfId="0" applyFont="1" applyBorder="1"/>
    <xf numFmtId="164" fontId="6" fillId="0" borderId="7" xfId="0" applyNumberFormat="1" applyFont="1" applyBorder="1" applyAlignment="1">
      <alignment horizontal="center" vertical="center"/>
    </xf>
    <xf numFmtId="0" fontId="7" fillId="0" borderId="8" xfId="0" applyFont="1" applyBorder="1"/>
    <xf numFmtId="0" fontId="10" fillId="2" borderId="1" xfId="0" applyFont="1" applyFill="1" applyBorder="1" applyAlignment="1">
      <alignment horizontal="center" vertical="center" wrapText="1"/>
    </xf>
    <xf numFmtId="164" fontId="11" fillId="0" borderId="7" xfId="0" applyNumberFormat="1" applyFont="1" applyBorder="1" applyAlignment="1">
      <alignment horizontal="center" vertical="center"/>
    </xf>
    <xf numFmtId="164" fontId="11" fillId="0" borderId="10" xfId="0" applyNumberFormat="1" applyFont="1" applyBorder="1" applyAlignment="1">
      <alignment horizontal="center" vertical="center" wrapText="1"/>
    </xf>
    <xf numFmtId="0" fontId="7" fillId="0" borderId="11" xfId="0" applyFont="1" applyBorder="1"/>
    <xf numFmtId="0" fontId="10" fillId="2" borderId="4" xfId="0" applyFont="1" applyFill="1" applyBorder="1" applyAlignment="1">
      <alignment horizontal="center" vertical="center"/>
    </xf>
    <xf numFmtId="164" fontId="6" fillId="5" borderId="4" xfId="0" applyNumberFormat="1" applyFont="1" applyFill="1" applyBorder="1" applyAlignment="1">
      <alignment horizontal="left" vertical="center" wrapText="1"/>
    </xf>
    <xf numFmtId="0" fontId="7" fillId="0" borderId="14" xfId="0" applyFont="1" applyBorder="1"/>
    <xf numFmtId="164" fontId="8" fillId="2" borderId="2" xfId="0" applyNumberFormat="1" applyFont="1" applyFill="1" applyBorder="1" applyAlignment="1">
      <alignment horizontal="center" vertical="center"/>
    </xf>
    <xf numFmtId="0" fontId="7" fillId="0" borderId="10" xfId="0" applyFont="1" applyBorder="1"/>
    <xf numFmtId="164" fontId="8" fillId="2" borderId="4" xfId="0" applyNumberFormat="1" applyFont="1" applyFill="1" applyBorder="1" applyAlignment="1">
      <alignment horizontal="left" vertical="center"/>
    </xf>
    <xf numFmtId="165" fontId="16" fillId="0" borderId="4" xfId="0" applyNumberFormat="1" applyFont="1" applyBorder="1" applyAlignment="1">
      <alignment horizontal="center" vertical="center"/>
    </xf>
    <xf numFmtId="164" fontId="15" fillId="0" borderId="14" xfId="0" applyNumberFormat="1" applyFont="1" applyBorder="1" applyAlignment="1">
      <alignment horizontal="left" vertical="center"/>
    </xf>
    <xf numFmtId="164" fontId="17" fillId="0" borderId="14" xfId="0" applyNumberFormat="1" applyFont="1" applyBorder="1" applyAlignment="1">
      <alignment horizontal="left" vertical="center"/>
    </xf>
    <xf numFmtId="165" fontId="18" fillId="0" borderId="4" xfId="0" applyNumberFormat="1" applyFont="1" applyBorder="1" applyAlignment="1">
      <alignment horizontal="center" vertical="center"/>
    </xf>
    <xf numFmtId="164" fontId="18" fillId="0" borderId="4" xfId="0" applyNumberFormat="1" applyFont="1" applyBorder="1" applyAlignment="1">
      <alignment horizontal="center" vertical="center"/>
    </xf>
    <xf numFmtId="164" fontId="16" fillId="0" borderId="4" xfId="0" applyNumberFormat="1" applyFont="1" applyBorder="1" applyAlignment="1">
      <alignment horizontal="center" vertical="center"/>
    </xf>
    <xf numFmtId="164" fontId="19" fillId="0" borderId="14" xfId="0" applyNumberFormat="1" applyFont="1" applyBorder="1" applyAlignment="1">
      <alignment horizontal="left" vertical="center"/>
    </xf>
    <xf numFmtId="164" fontId="20" fillId="0" borderId="4" xfId="0" applyNumberFormat="1" applyFont="1" applyBorder="1" applyAlignment="1">
      <alignment horizontal="center" vertical="center"/>
    </xf>
    <xf numFmtId="164" fontId="8" fillId="2" borderId="15" xfId="0" applyNumberFormat="1" applyFont="1" applyFill="1" applyBorder="1" applyAlignment="1">
      <alignment horizontal="left" vertical="center"/>
    </xf>
    <xf numFmtId="166" fontId="21" fillId="2" borderId="4" xfId="0" applyNumberFormat="1" applyFont="1" applyFill="1" applyBorder="1" applyAlignment="1">
      <alignment horizontal="center" vertical="center"/>
    </xf>
    <xf numFmtId="164" fontId="19" fillId="6" borderId="15" xfId="0" applyNumberFormat="1" applyFont="1" applyFill="1" applyBorder="1" applyAlignment="1">
      <alignment horizontal="left" vertical="center"/>
    </xf>
    <xf numFmtId="164" fontId="20" fillId="6" borderId="4" xfId="0" applyNumberFormat="1" applyFont="1" applyFill="1" applyBorder="1" applyAlignment="1">
      <alignment horizontal="center" vertical="center"/>
    </xf>
    <xf numFmtId="164" fontId="21" fillId="2" borderId="4" xfId="0" applyNumberFormat="1" applyFont="1" applyFill="1" applyBorder="1" applyAlignment="1">
      <alignment horizontal="center" vertical="center"/>
    </xf>
    <xf numFmtId="164" fontId="15" fillId="0" borderId="4" xfId="0" applyNumberFormat="1" applyFont="1" applyBorder="1" applyAlignment="1">
      <alignment horizontal="left" vertical="center"/>
    </xf>
    <xf numFmtId="0" fontId="21" fillId="2" borderId="4" xfId="0" applyFont="1" applyFill="1" applyBorder="1" applyAlignment="1">
      <alignment horizontal="center" vertical="center"/>
    </xf>
    <xf numFmtId="164" fontId="19" fillId="7" borderId="4" xfId="0" applyNumberFormat="1" applyFont="1" applyFill="1" applyBorder="1" applyAlignment="1">
      <alignment horizontal="left" vertical="center"/>
    </xf>
    <xf numFmtId="164" fontId="20" fillId="7" borderId="4" xfId="0" applyNumberFormat="1" applyFont="1" applyFill="1" applyBorder="1" applyAlignment="1">
      <alignment horizontal="center" vertical="center"/>
    </xf>
    <xf numFmtId="164" fontId="19" fillId="8" borderId="4" xfId="0" applyNumberFormat="1" applyFont="1" applyFill="1" applyBorder="1" applyAlignment="1">
      <alignment horizontal="left" vertical="center"/>
    </xf>
    <xf numFmtId="164" fontId="20" fillId="8" borderId="4" xfId="0" applyNumberFormat="1" applyFont="1" applyFill="1" applyBorder="1" applyAlignment="1">
      <alignment horizontal="center" vertical="center"/>
    </xf>
    <xf numFmtId="166" fontId="18" fillId="0" borderId="4" xfId="0" applyNumberFormat="1" applyFont="1" applyBorder="1" applyAlignment="1">
      <alignment horizontal="center" vertical="center"/>
    </xf>
    <xf numFmtId="164" fontId="17" fillId="5" borderId="4" xfId="0" applyNumberFormat="1" applyFont="1" applyFill="1" applyBorder="1" applyAlignment="1">
      <alignment horizontal="left" vertical="center"/>
    </xf>
    <xf numFmtId="164" fontId="24" fillId="10" borderId="4" xfId="0" applyNumberFormat="1" applyFont="1" applyFill="1" applyBorder="1" applyAlignment="1">
      <alignment horizontal="left" vertical="center"/>
    </xf>
    <xf numFmtId="166" fontId="25" fillId="10" borderId="4" xfId="0" applyNumberFormat="1" applyFont="1" applyFill="1" applyBorder="1" applyAlignment="1">
      <alignment horizontal="center" vertical="center" wrapText="1"/>
    </xf>
    <xf numFmtId="166" fontId="23" fillId="4" borderId="4" xfId="0" applyNumberFormat="1" applyFont="1" applyFill="1" applyBorder="1" applyAlignment="1">
      <alignment horizontal="center" vertical="center"/>
    </xf>
    <xf numFmtId="0" fontId="7" fillId="0" borderId="16" xfId="0" applyFont="1" applyBorder="1"/>
    <xf numFmtId="164" fontId="22" fillId="4" borderId="4" xfId="0" applyNumberFormat="1" applyFont="1" applyFill="1" applyBorder="1" applyAlignment="1">
      <alignment horizontal="left" vertical="center"/>
    </xf>
    <xf numFmtId="166" fontId="25" fillId="10" borderId="4" xfId="0" applyNumberFormat="1" applyFont="1" applyFill="1" applyBorder="1" applyAlignment="1">
      <alignment horizontal="center" vertical="center"/>
    </xf>
    <xf numFmtId="166" fontId="16" fillId="0" borderId="4" xfId="0" applyNumberFormat="1" applyFont="1" applyBorder="1" applyAlignment="1">
      <alignment horizontal="center" vertical="center"/>
    </xf>
    <xf numFmtId="166" fontId="27" fillId="10" borderId="4" xfId="0" applyNumberFormat="1" applyFont="1" applyFill="1" applyBorder="1" applyAlignment="1">
      <alignment horizontal="center" vertical="center"/>
    </xf>
    <xf numFmtId="164" fontId="170" fillId="10" borderId="4" xfId="0" applyNumberFormat="1" applyFont="1" applyFill="1" applyBorder="1" applyAlignment="1">
      <alignment horizontal="left" vertical="center"/>
    </xf>
    <xf numFmtId="164" fontId="26" fillId="10" borderId="4" xfId="0" applyNumberFormat="1" applyFont="1" applyFill="1" applyBorder="1" applyAlignment="1">
      <alignment horizontal="left" vertical="center"/>
    </xf>
    <xf numFmtId="164" fontId="16" fillId="0" borderId="12" xfId="0" applyNumberFormat="1" applyFont="1" applyBorder="1" applyAlignment="1">
      <alignment horizontal="center" vertical="center"/>
    </xf>
    <xf numFmtId="0" fontId="7" fillId="0" borderId="33" xfId="0" applyFont="1" applyBorder="1"/>
    <xf numFmtId="164" fontId="15" fillId="9" borderId="4" xfId="0" applyNumberFormat="1" applyFont="1" applyFill="1" applyBorder="1" applyAlignment="1">
      <alignment horizontal="left" vertical="center"/>
    </xf>
    <xf numFmtId="164" fontId="16" fillId="9" borderId="4" xfId="0" applyNumberFormat="1" applyFont="1" applyFill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164" fontId="24" fillId="0" borderId="4" xfId="0" applyNumberFormat="1" applyFont="1" applyBorder="1" applyAlignment="1">
      <alignment horizontal="left" vertical="center"/>
    </xf>
    <xf numFmtId="166" fontId="25" fillId="0" borderId="4" xfId="0" applyNumberFormat="1" applyFont="1" applyBorder="1" applyAlignment="1">
      <alignment horizontal="center" vertical="center"/>
    </xf>
    <xf numFmtId="164" fontId="17" fillId="0" borderId="4" xfId="0" applyNumberFormat="1" applyFont="1" applyBorder="1" applyAlignment="1">
      <alignment horizontal="left" vertical="center"/>
    </xf>
    <xf numFmtId="0" fontId="5" fillId="0" borderId="0" xfId="0" applyFont="1" applyAlignment="1">
      <alignment horizontal="center" vertical="center" wrapText="1"/>
    </xf>
    <xf numFmtId="0" fontId="28" fillId="0" borderId="19" xfId="0" applyFont="1" applyBorder="1" applyAlignment="1">
      <alignment horizontal="center" vertical="top" wrapText="1"/>
    </xf>
    <xf numFmtId="0" fontId="7" fillId="0" borderId="19" xfId="0" applyFont="1" applyBorder="1"/>
    <xf numFmtId="0" fontId="19" fillId="0" borderId="19" xfId="0" applyFont="1" applyBorder="1" applyAlignment="1">
      <alignment horizontal="center" vertical="top" wrapText="1"/>
    </xf>
    <xf numFmtId="0" fontId="10" fillId="2" borderId="4" xfId="0" applyFont="1" applyFill="1" applyBorder="1" applyAlignment="1">
      <alignment horizontal="center" vertical="center" wrapText="1"/>
    </xf>
    <xf numFmtId="164" fontId="29" fillId="0" borderId="4" xfId="0" applyNumberFormat="1" applyFont="1" applyBorder="1" applyAlignment="1">
      <alignment horizontal="left" vertical="center" wrapText="1"/>
    </xf>
    <xf numFmtId="0" fontId="32" fillId="0" borderId="4" xfId="0" applyFont="1" applyBorder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164" fontId="71" fillId="0" borderId="2" xfId="0" applyNumberFormat="1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164" fontId="8" fillId="2" borderId="4" xfId="0" applyNumberFormat="1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7" fillId="0" borderId="18" xfId="0" applyFont="1" applyBorder="1"/>
    <xf numFmtId="0" fontId="8" fillId="2" borderId="24" xfId="0" applyFont="1" applyFill="1" applyBorder="1" applyAlignment="1">
      <alignment horizontal="center" vertical="center"/>
    </xf>
    <xf numFmtId="0" fontId="7" fillId="0" borderId="25" xfId="0" applyFont="1" applyBorder="1"/>
    <xf numFmtId="0" fontId="7" fillId="0" borderId="26" xfId="0" applyFont="1" applyBorder="1"/>
    <xf numFmtId="164" fontId="8" fillId="2" borderId="24" xfId="0" applyNumberFormat="1" applyFont="1" applyFill="1" applyBorder="1" applyAlignment="1">
      <alignment horizontal="center" vertical="center"/>
    </xf>
    <xf numFmtId="0" fontId="15" fillId="0" borderId="4" xfId="0" applyFont="1" applyBorder="1" applyAlignment="1">
      <alignment horizontal="left" vertical="center"/>
    </xf>
    <xf numFmtId="0" fontId="15" fillId="0" borderId="4" xfId="0" applyFont="1" applyBorder="1" applyAlignment="1">
      <alignment horizontal="left" vertical="center" wrapText="1"/>
    </xf>
    <xf numFmtId="164" fontId="16" fillId="0" borderId="4" xfId="0" applyNumberFormat="1" applyFont="1" applyBorder="1" applyAlignment="1">
      <alignment horizontal="center" vertical="center" wrapText="1"/>
    </xf>
    <xf numFmtId="164" fontId="79" fillId="0" borderId="12" xfId="10" applyNumberFormat="1" applyFont="1" applyBorder="1" applyAlignment="1">
      <alignment horizontal="center" vertical="center"/>
    </xf>
    <xf numFmtId="0" fontId="78" fillId="0" borderId="33" xfId="10" applyFont="1" applyBorder="1"/>
    <xf numFmtId="0" fontId="31" fillId="0" borderId="0" xfId="0" applyFont="1" applyAlignment="1">
      <alignment horizontal="left" vertical="center" wrapText="1"/>
    </xf>
    <xf numFmtId="164" fontId="17" fillId="10" borderId="4" xfId="0" applyNumberFormat="1" applyFont="1" applyFill="1" applyBorder="1" applyAlignment="1">
      <alignment horizontal="left" vertical="center"/>
    </xf>
    <xf numFmtId="166" fontId="16" fillId="10" borderId="4" xfId="0" applyNumberFormat="1" applyFont="1" applyFill="1" applyBorder="1" applyAlignment="1">
      <alignment horizontal="center" vertical="center"/>
    </xf>
    <xf numFmtId="166" fontId="16" fillId="4" borderId="4" xfId="0" applyNumberFormat="1" applyFont="1" applyFill="1" applyBorder="1" applyAlignment="1">
      <alignment horizontal="center" vertical="center"/>
    </xf>
    <xf numFmtId="0" fontId="17" fillId="0" borderId="4" xfId="0" applyFont="1" applyBorder="1" applyAlignment="1">
      <alignment horizontal="left" vertical="center"/>
    </xf>
    <xf numFmtId="164" fontId="22" fillId="7" borderId="4" xfId="0" applyNumberFormat="1" applyFont="1" applyFill="1" applyBorder="1" applyAlignment="1">
      <alignment horizontal="left" vertical="center"/>
    </xf>
    <xf numFmtId="164" fontId="23" fillId="7" borderId="4" xfId="0" applyNumberFormat="1" applyFont="1" applyFill="1" applyBorder="1" applyAlignment="1">
      <alignment horizontal="center" vertical="center"/>
    </xf>
    <xf numFmtId="164" fontId="19" fillId="4" borderId="4" xfId="0" applyNumberFormat="1" applyFont="1" applyFill="1" applyBorder="1" applyAlignment="1">
      <alignment horizontal="left" vertical="center"/>
    </xf>
    <xf numFmtId="166" fontId="20" fillId="4" borderId="4" xfId="0" applyNumberFormat="1" applyFont="1" applyFill="1" applyBorder="1" applyAlignment="1">
      <alignment horizontal="center" vertical="center"/>
    </xf>
    <xf numFmtId="164" fontId="15" fillId="3" borderId="4" xfId="0" applyNumberFormat="1" applyFont="1" applyFill="1" applyBorder="1" applyAlignment="1">
      <alignment horizontal="left" vertical="center"/>
    </xf>
    <xf numFmtId="166" fontId="16" fillId="0" borderId="4" xfId="0" applyNumberFormat="1" applyFont="1" applyBorder="1" applyAlignment="1">
      <alignment horizontal="center" vertical="center" wrapText="1"/>
    </xf>
    <xf numFmtId="164" fontId="19" fillId="6" borderId="4" xfId="0" applyNumberFormat="1" applyFont="1" applyFill="1" applyBorder="1" applyAlignment="1">
      <alignment horizontal="left" vertical="center"/>
    </xf>
    <xf numFmtId="164" fontId="19" fillId="3" borderId="4" xfId="0" applyNumberFormat="1" applyFont="1" applyFill="1" applyBorder="1" applyAlignment="1">
      <alignment horizontal="left" vertical="center"/>
    </xf>
    <xf numFmtId="164" fontId="153" fillId="0" borderId="0" xfId="0" applyNumberFormat="1" applyFont="1" applyAlignment="1">
      <alignment horizontal="center" vertical="center"/>
    </xf>
    <xf numFmtId="0" fontId="146" fillId="0" borderId="0" xfId="0" applyFont="1"/>
    <xf numFmtId="164" fontId="154" fillId="0" borderId="0" xfId="0" applyNumberFormat="1" applyFont="1" applyAlignment="1">
      <alignment horizontal="center" vertical="center"/>
    </xf>
    <xf numFmtId="0" fontId="155" fillId="2" borderId="4" xfId="0" applyFont="1" applyFill="1" applyBorder="1" applyAlignment="1">
      <alignment horizontal="center" vertical="center" wrapText="1"/>
    </xf>
    <xf numFmtId="0" fontId="156" fillId="0" borderId="14" xfId="0" applyFont="1" applyBorder="1"/>
    <xf numFmtId="0" fontId="156" fillId="0" borderId="5" xfId="0" applyFont="1" applyBorder="1"/>
    <xf numFmtId="0" fontId="157" fillId="0" borderId="0" xfId="0" applyFont="1" applyAlignment="1">
      <alignment horizontal="center"/>
    </xf>
    <xf numFmtId="0" fontId="155" fillId="2" borderId="4" xfId="0" applyFont="1" applyFill="1" applyBorder="1" applyAlignment="1">
      <alignment horizontal="center" vertical="center"/>
    </xf>
    <xf numFmtId="168" fontId="157" fillId="11" borderId="1" xfId="0" applyNumberFormat="1" applyFont="1" applyFill="1" applyBorder="1" applyAlignment="1">
      <alignment horizontal="center"/>
    </xf>
    <xf numFmtId="0" fontId="156" fillId="0" borderId="6" xfId="0" applyFont="1" applyBorder="1"/>
    <xf numFmtId="0" fontId="156" fillId="0" borderId="9" xfId="0" applyFont="1" applyBorder="1"/>
    <xf numFmtId="0" fontId="155" fillId="2" borderId="4" xfId="0" applyFont="1" applyFill="1" applyBorder="1" applyAlignment="1">
      <alignment horizontal="center"/>
    </xf>
    <xf numFmtId="0" fontId="158" fillId="0" borderId="0" xfId="0" applyFont="1" applyAlignment="1">
      <alignment horizontal="left"/>
    </xf>
    <xf numFmtId="0" fontId="157" fillId="14" borderId="28" xfId="0" applyFont="1" applyFill="1" applyBorder="1" applyAlignment="1">
      <alignment horizontal="left"/>
    </xf>
    <xf numFmtId="0" fontId="156" fillId="0" borderId="29" xfId="0" applyFont="1" applyBorder="1"/>
    <xf numFmtId="0" fontId="156" fillId="0" borderId="30" xfId="0" applyFont="1" applyBorder="1"/>
    <xf numFmtId="0" fontId="156" fillId="0" borderId="16" xfId="0" applyFont="1" applyBorder="1"/>
    <xf numFmtId="0" fontId="157" fillId="0" borderId="0" xfId="0" applyFont="1" applyAlignment="1">
      <alignment horizontal="left"/>
    </xf>
    <xf numFmtId="164" fontId="6" fillId="0" borderId="0" xfId="0" applyNumberFormat="1" applyFont="1" applyAlignment="1">
      <alignment horizontal="center" vertical="center"/>
    </xf>
    <xf numFmtId="164" fontId="6" fillId="0" borderId="0" xfId="0" applyNumberFormat="1" applyFont="1" applyAlignment="1">
      <alignment horizontal="center" vertical="center" wrapText="1"/>
    </xf>
    <xf numFmtId="167" fontId="8" fillId="2" borderId="4" xfId="0" applyNumberFormat="1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wrapText="1"/>
    </xf>
    <xf numFmtId="0" fontId="37" fillId="0" borderId="4" xfId="0" applyFont="1" applyBorder="1" applyAlignment="1">
      <alignment horizontal="center" wrapText="1"/>
    </xf>
    <xf numFmtId="49" fontId="168" fillId="0" borderId="4" xfId="0" applyNumberFormat="1" applyFont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42" fillId="0" borderId="0" xfId="0" applyFont="1" applyAlignment="1">
      <alignment horizontal="right"/>
    </xf>
    <xf numFmtId="0" fontId="42" fillId="0" borderId="18" xfId="0" applyFont="1" applyBorder="1" applyAlignment="1">
      <alignment horizontal="left"/>
    </xf>
    <xf numFmtId="2" fontId="135" fillId="73" borderId="68" xfId="1" applyNumberFormat="1" applyFont="1" applyFill="1" applyBorder="1" applyAlignment="1" applyProtection="1">
      <alignment horizontal="center" vertical="center"/>
      <protection locked="0"/>
    </xf>
    <xf numFmtId="0" fontId="133" fillId="0" borderId="67" xfId="0" applyFont="1" applyBorder="1" applyAlignment="1" applyProtection="1">
      <alignment horizontal="center" vertical="center"/>
      <protection locked="0"/>
    </xf>
    <xf numFmtId="0" fontId="134" fillId="73" borderId="68" xfId="0" applyFont="1" applyFill="1" applyBorder="1" applyAlignment="1" applyProtection="1">
      <alignment horizontal="center" vertical="center"/>
      <protection locked="0"/>
    </xf>
    <xf numFmtId="0" fontId="133" fillId="0" borderId="69" xfId="0" applyFont="1" applyBorder="1" applyAlignment="1" applyProtection="1">
      <alignment horizontal="center" vertical="center"/>
      <protection locked="0"/>
    </xf>
    <xf numFmtId="0" fontId="134" fillId="73" borderId="38" xfId="0" applyFont="1" applyFill="1" applyBorder="1" applyAlignment="1" applyProtection="1">
      <alignment horizontal="center" vertical="center"/>
      <protection locked="0"/>
    </xf>
    <xf numFmtId="49" fontId="134" fillId="73" borderId="70" xfId="0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 wrapText="1"/>
    </xf>
    <xf numFmtId="0" fontId="48" fillId="0" borderId="0" xfId="0" applyFont="1" applyAlignment="1">
      <alignment horizontal="center" wrapText="1"/>
    </xf>
    <xf numFmtId="0" fontId="22" fillId="0" borderId="0" xfId="0" applyFont="1" applyAlignment="1">
      <alignment horizontal="center" wrapText="1"/>
    </xf>
    <xf numFmtId="0" fontId="98" fillId="2" borderId="31" xfId="0" applyFont="1" applyFill="1" applyBorder="1" applyAlignment="1">
      <alignment horizontal="center" wrapText="1"/>
    </xf>
    <xf numFmtId="0" fontId="7" fillId="0" borderId="29" xfId="0" applyFont="1" applyBorder="1"/>
    <xf numFmtId="0" fontId="7" fillId="0" borderId="30" xfId="0" applyFont="1" applyBorder="1"/>
    <xf numFmtId="0" fontId="47" fillId="2" borderId="32" xfId="0" applyFont="1" applyFill="1" applyBorder="1" applyAlignment="1">
      <alignment horizontal="center" wrapText="1"/>
    </xf>
    <xf numFmtId="0" fontId="47" fillId="2" borderId="4" xfId="0" applyFont="1" applyFill="1" applyBorder="1" applyAlignment="1">
      <alignment horizontal="right"/>
    </xf>
    <xf numFmtId="0" fontId="47" fillId="2" borderId="31" xfId="0" applyFont="1" applyFill="1" applyBorder="1" applyAlignment="1">
      <alignment horizontal="center" wrapText="1"/>
    </xf>
    <xf numFmtId="0" fontId="47" fillId="2" borderId="12" xfId="0" applyFont="1" applyFill="1" applyBorder="1" applyAlignment="1">
      <alignment horizontal="right"/>
    </xf>
    <xf numFmtId="0" fontId="47" fillId="2" borderId="33" xfId="0" applyFont="1" applyFill="1" applyBorder="1" applyAlignment="1">
      <alignment horizontal="right"/>
    </xf>
    <xf numFmtId="49" fontId="52" fillId="2" borderId="1" xfId="0" applyNumberFormat="1" applyFont="1" applyFill="1" applyBorder="1" applyAlignment="1">
      <alignment horizontal="center" vertical="center" wrapText="1"/>
    </xf>
    <xf numFmtId="49" fontId="52" fillId="2" borderId="4" xfId="0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wrapText="1"/>
    </xf>
    <xf numFmtId="164" fontId="11" fillId="0" borderId="0" xfId="0" applyNumberFormat="1" applyFont="1" applyAlignment="1">
      <alignment horizontal="center" vertical="center" wrapText="1"/>
    </xf>
    <xf numFmtId="49" fontId="49" fillId="2" borderId="4" xfId="0" applyNumberFormat="1" applyFont="1" applyFill="1" applyBorder="1" applyAlignment="1">
      <alignment horizontal="center" vertical="center" wrapText="1"/>
    </xf>
    <xf numFmtId="49" fontId="50" fillId="4" borderId="1" xfId="0" applyNumberFormat="1" applyFont="1" applyFill="1" applyBorder="1" applyAlignment="1">
      <alignment horizontal="center" vertical="center" wrapText="1"/>
    </xf>
    <xf numFmtId="49" fontId="167" fillId="4" borderId="4" xfId="0" applyNumberFormat="1" applyFont="1" applyFill="1" applyBorder="1" applyAlignment="1">
      <alignment horizontal="center" vertical="center" wrapText="1"/>
    </xf>
    <xf numFmtId="4" fontId="51" fillId="2" borderId="2" xfId="0" applyNumberFormat="1" applyFont="1" applyFill="1" applyBorder="1" applyAlignment="1">
      <alignment horizontal="center" vertical="center" wrapText="1"/>
    </xf>
    <xf numFmtId="164" fontId="6" fillId="0" borderId="4" xfId="0" applyNumberFormat="1" applyFont="1" applyBorder="1" applyAlignment="1">
      <alignment horizontal="center" vertical="center"/>
    </xf>
    <xf numFmtId="0" fontId="8" fillId="2" borderId="4" xfId="0" applyFont="1" applyFill="1" applyBorder="1" applyAlignment="1">
      <alignment horizontal="center" wrapText="1"/>
    </xf>
    <xf numFmtId="0" fontId="8" fillId="2" borderId="4" xfId="0" applyFont="1" applyFill="1" applyBorder="1" applyAlignment="1">
      <alignment horizontal="left" wrapText="1"/>
    </xf>
    <xf numFmtId="0" fontId="60" fillId="0" borderId="0" xfId="0" applyFont="1" applyAlignment="1">
      <alignment horizontal="center" vertical="center" wrapText="1"/>
    </xf>
    <xf numFmtId="164" fontId="11" fillId="0" borderId="0" xfId="0" applyNumberFormat="1" applyFont="1" applyAlignment="1">
      <alignment horizontal="center" vertical="center"/>
    </xf>
    <xf numFmtId="0" fontId="49" fillId="2" borderId="4" xfId="0" applyFont="1" applyFill="1" applyBorder="1" applyAlignment="1">
      <alignment horizontal="center" vertical="center"/>
    </xf>
    <xf numFmtId="164" fontId="6" fillId="5" borderId="4" xfId="0" applyNumberFormat="1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33" fillId="0" borderId="0" xfId="0" applyFont="1" applyAlignment="1">
      <alignment horizontal="center" wrapText="1"/>
    </xf>
    <xf numFmtId="0" fontId="49" fillId="2" borderId="4" xfId="0" applyFont="1" applyFill="1" applyBorder="1" applyAlignment="1">
      <alignment horizontal="center" vertical="center" wrapText="1"/>
    </xf>
    <xf numFmtId="0" fontId="11" fillId="6" borderId="4" xfId="0" applyFont="1" applyFill="1" applyBorder="1" applyAlignment="1">
      <alignment horizontal="right" vertical="center"/>
    </xf>
    <xf numFmtId="0" fontId="61" fillId="2" borderId="36" xfId="0" applyFont="1" applyFill="1" applyBorder="1" applyAlignment="1">
      <alignment horizontal="right" vertical="center"/>
    </xf>
    <xf numFmtId="0" fontId="66" fillId="2" borderId="4" xfId="0" applyFont="1" applyFill="1" applyBorder="1" applyAlignment="1">
      <alignment horizontal="center" vertical="center" wrapText="1"/>
    </xf>
    <xf numFmtId="0" fontId="67" fillId="0" borderId="4" xfId="0" applyFont="1" applyBorder="1" applyAlignment="1">
      <alignment horizontal="center" wrapText="1"/>
    </xf>
    <xf numFmtId="0" fontId="66" fillId="2" borderId="24" xfId="0" applyFont="1" applyFill="1" applyBorder="1" applyAlignment="1">
      <alignment horizontal="center" vertical="center" wrapText="1"/>
    </xf>
    <xf numFmtId="0" fontId="7" fillId="0" borderId="35" xfId="0" applyFont="1" applyBorder="1"/>
    <xf numFmtId="0" fontId="11" fillId="4" borderId="1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 wrapText="1"/>
    </xf>
    <xf numFmtId="0" fontId="11" fillId="11" borderId="1" xfId="0" applyFont="1" applyFill="1" applyBorder="1" applyAlignment="1">
      <alignment horizontal="center" vertical="center" textRotation="90"/>
    </xf>
    <xf numFmtId="0" fontId="70" fillId="11" borderId="1" xfId="0" applyFont="1" applyFill="1" applyBorder="1" applyAlignment="1">
      <alignment horizontal="center" vertical="center" textRotation="90" wrapText="1"/>
    </xf>
    <xf numFmtId="49" fontId="169" fillId="0" borderId="4" xfId="0" applyNumberFormat="1" applyFont="1" applyBorder="1" applyAlignment="1">
      <alignment horizontal="center" vertical="center"/>
    </xf>
    <xf numFmtId="0" fontId="132" fillId="0" borderId="4" xfId="0" applyFont="1" applyBorder="1" applyAlignment="1">
      <alignment horizontal="left" wrapText="1"/>
    </xf>
    <xf numFmtId="0" fontId="78" fillId="0" borderId="14" xfId="0" applyFont="1" applyBorder="1"/>
    <xf numFmtId="0" fontId="78" fillId="0" borderId="5" xfId="0" applyFont="1" applyBorder="1"/>
    <xf numFmtId="164" fontId="129" fillId="0" borderId="0" xfId="0" applyNumberFormat="1" applyFont="1" applyAlignment="1">
      <alignment horizontal="center" vertical="center" wrapText="1"/>
    </xf>
    <xf numFmtId="0" fontId="2" fillId="0" borderId="0" xfId="0" applyFont="1"/>
    <xf numFmtId="164" fontId="125" fillId="0" borderId="0" xfId="0" applyNumberFormat="1" applyFont="1" applyAlignment="1">
      <alignment horizontal="center" vertical="center" wrapText="1"/>
    </xf>
    <xf numFmtId="0" fontId="130" fillId="2" borderId="4" xfId="0" applyFont="1" applyFill="1" applyBorder="1" applyAlignment="1">
      <alignment horizontal="center" wrapText="1"/>
    </xf>
    <xf numFmtId="0" fontId="129" fillId="11" borderId="4" xfId="0" applyFont="1" applyFill="1" applyBorder="1" applyAlignment="1">
      <alignment horizontal="center" vertical="center" wrapText="1"/>
    </xf>
    <xf numFmtId="0" fontId="130" fillId="2" borderId="1" xfId="0" applyFont="1" applyFill="1" applyBorder="1" applyAlignment="1">
      <alignment horizontal="center" vertical="center" wrapText="1"/>
    </xf>
    <xf numFmtId="0" fontId="78" fillId="0" borderId="6" xfId="0" applyFont="1" applyBorder="1"/>
    <xf numFmtId="0" fontId="78" fillId="0" borderId="37" xfId="0" applyFont="1" applyBorder="1"/>
    <xf numFmtId="0" fontId="131" fillId="11" borderId="4" xfId="0" applyFont="1" applyFill="1" applyBorder="1" applyAlignment="1">
      <alignment horizontal="center" vertical="center" wrapText="1"/>
    </xf>
    <xf numFmtId="0" fontId="131" fillId="15" borderId="4" xfId="0" applyFont="1" applyFill="1" applyBorder="1" applyAlignment="1">
      <alignment horizontal="center" vertical="center"/>
    </xf>
    <xf numFmtId="0" fontId="78" fillId="0" borderId="9" xfId="0" applyFont="1" applyBorder="1"/>
    <xf numFmtId="0" fontId="132" fillId="15" borderId="4" xfId="0" applyFont="1" applyFill="1" applyBorder="1" applyAlignment="1">
      <alignment horizontal="center" wrapText="1"/>
    </xf>
  </cellXfs>
  <cellStyles count="16885">
    <cellStyle name="20% - Ênfase1 10" xfId="31"/>
    <cellStyle name="20% - Ênfase1 10 2" xfId="61"/>
    <cellStyle name="20% - Ênfase1 10 2 2" xfId="1158"/>
    <cellStyle name="20% - Ênfase1 10 2 2 2" xfId="5250"/>
    <cellStyle name="20% - Ênfase1 10 2 2 2 2" xfId="13527"/>
    <cellStyle name="20% - Ênfase1 10 2 2 3" xfId="7275"/>
    <cellStyle name="20% - Ênfase1 10 2 2 3 2" xfId="15552"/>
    <cellStyle name="20% - Ênfase1 10 2 2 4" xfId="3215"/>
    <cellStyle name="20% - Ênfase1 10 2 2 4 2" xfId="11492"/>
    <cellStyle name="20% - Ênfase1 10 2 2 5" xfId="9443"/>
    <cellStyle name="20% - Ênfase1 10 2 3" xfId="649"/>
    <cellStyle name="20% - Ênfase1 10 2 3 2" xfId="4755"/>
    <cellStyle name="20% - Ênfase1 10 2 3 2 2" xfId="13032"/>
    <cellStyle name="20% - Ênfase1 10 2 3 3" xfId="6780"/>
    <cellStyle name="20% - Ênfase1 10 2 3 3 2" xfId="15057"/>
    <cellStyle name="20% - Ênfase1 10 2 3 4" xfId="2710"/>
    <cellStyle name="20% - Ênfase1 10 2 3 4 2" xfId="10987"/>
    <cellStyle name="20% - Ênfase1 10 2 3 5" xfId="8939"/>
    <cellStyle name="20% - Ênfase1 10 2 4" xfId="1701"/>
    <cellStyle name="20% - Ênfase1 10 2 4 2" xfId="5788"/>
    <cellStyle name="20% - Ênfase1 10 2 4 2 2" xfId="14065"/>
    <cellStyle name="20% - Ênfase1 10 2 4 3" xfId="7788"/>
    <cellStyle name="20% - Ênfase1 10 2 4 3 2" xfId="16065"/>
    <cellStyle name="20% - Ênfase1 10 2 4 4" xfId="3754"/>
    <cellStyle name="20% - Ênfase1 10 2 4 4 2" xfId="12031"/>
    <cellStyle name="20% - Ênfase1 10 2 4 5" xfId="9982"/>
    <cellStyle name="20% - Ênfase1 10 2 5" xfId="4251"/>
    <cellStyle name="20% - Ênfase1 10 2 5 2" xfId="12528"/>
    <cellStyle name="20% - Ênfase1 10 2 6" xfId="6282"/>
    <cellStyle name="20% - Ênfase1 10 2 6 2" xfId="14559"/>
    <cellStyle name="20% - Ênfase1 10 2 7" xfId="2201"/>
    <cellStyle name="20% - Ênfase1 10 2 7 2" xfId="10478"/>
    <cellStyle name="20% - Ênfase1 10 2 8" xfId="8433"/>
    <cellStyle name="20% - Ênfase1 10 3" xfId="1134"/>
    <cellStyle name="20% - Ênfase1 10 3 2" xfId="5226"/>
    <cellStyle name="20% - Ênfase1 10 3 2 2" xfId="13503"/>
    <cellStyle name="20% - Ênfase1 10 3 3" xfId="7251"/>
    <cellStyle name="20% - Ênfase1 10 3 3 2" xfId="15528"/>
    <cellStyle name="20% - Ênfase1 10 3 4" xfId="3191"/>
    <cellStyle name="20% - Ênfase1 10 3 4 2" xfId="11468"/>
    <cellStyle name="20% - Ênfase1 10 3 5" xfId="9419"/>
    <cellStyle name="20% - Ênfase1 10 4" xfId="626"/>
    <cellStyle name="20% - Ênfase1 10 4 2" xfId="4732"/>
    <cellStyle name="20% - Ênfase1 10 4 2 2" xfId="13009"/>
    <cellStyle name="20% - Ênfase1 10 4 3" xfId="6757"/>
    <cellStyle name="20% - Ênfase1 10 4 3 2" xfId="15034"/>
    <cellStyle name="20% - Ênfase1 10 4 4" xfId="2687"/>
    <cellStyle name="20% - Ênfase1 10 4 4 2" xfId="10964"/>
    <cellStyle name="20% - Ênfase1 10 4 5" xfId="8916"/>
    <cellStyle name="20% - Ênfase1 10 5" xfId="1678"/>
    <cellStyle name="20% - Ênfase1 10 5 2" xfId="5765"/>
    <cellStyle name="20% - Ênfase1 10 5 2 2" xfId="14042"/>
    <cellStyle name="20% - Ênfase1 10 5 3" xfId="7765"/>
    <cellStyle name="20% - Ênfase1 10 5 3 2" xfId="16042"/>
    <cellStyle name="20% - Ênfase1 10 5 4" xfId="3731"/>
    <cellStyle name="20% - Ênfase1 10 5 4 2" xfId="12008"/>
    <cellStyle name="20% - Ênfase1 10 5 5" xfId="9959"/>
    <cellStyle name="20% - Ênfase1 10 6" xfId="4228"/>
    <cellStyle name="20% - Ênfase1 10 6 2" xfId="12505"/>
    <cellStyle name="20% - Ênfase1 10 7" xfId="6259"/>
    <cellStyle name="20% - Ênfase1 10 7 2" xfId="14536"/>
    <cellStyle name="20% - Ênfase1 10 8" xfId="2178"/>
    <cellStyle name="20% - Ênfase1 10 8 2" xfId="10455"/>
    <cellStyle name="20% - Ênfase1 10 9" xfId="8410"/>
    <cellStyle name="20% - Ênfase1 11" xfId="65"/>
    <cellStyle name="20% - Ênfase1 11 2" xfId="53"/>
    <cellStyle name="20% - Ênfase1 11 2 2" xfId="1152"/>
    <cellStyle name="20% - Ênfase1 11 2 2 2" xfId="5244"/>
    <cellStyle name="20% - Ênfase1 11 2 2 2 2" xfId="13521"/>
    <cellStyle name="20% - Ênfase1 11 2 2 3" xfId="7269"/>
    <cellStyle name="20% - Ênfase1 11 2 2 3 2" xfId="15546"/>
    <cellStyle name="20% - Ênfase1 11 2 2 4" xfId="3209"/>
    <cellStyle name="20% - Ênfase1 11 2 2 4 2" xfId="11486"/>
    <cellStyle name="20% - Ênfase1 11 2 2 5" xfId="9437"/>
    <cellStyle name="20% - Ênfase1 11 2 3" xfId="643"/>
    <cellStyle name="20% - Ênfase1 11 2 3 2" xfId="4749"/>
    <cellStyle name="20% - Ênfase1 11 2 3 2 2" xfId="13026"/>
    <cellStyle name="20% - Ênfase1 11 2 3 3" xfId="6774"/>
    <cellStyle name="20% - Ênfase1 11 2 3 3 2" xfId="15051"/>
    <cellStyle name="20% - Ênfase1 11 2 3 4" xfId="2704"/>
    <cellStyle name="20% - Ênfase1 11 2 3 4 2" xfId="10981"/>
    <cellStyle name="20% - Ênfase1 11 2 3 5" xfId="8933"/>
    <cellStyle name="20% - Ênfase1 11 2 4" xfId="1695"/>
    <cellStyle name="20% - Ênfase1 11 2 4 2" xfId="5782"/>
    <cellStyle name="20% - Ênfase1 11 2 4 2 2" xfId="14059"/>
    <cellStyle name="20% - Ênfase1 11 2 4 3" xfId="7782"/>
    <cellStyle name="20% - Ênfase1 11 2 4 3 2" xfId="16059"/>
    <cellStyle name="20% - Ênfase1 11 2 4 4" xfId="3748"/>
    <cellStyle name="20% - Ênfase1 11 2 4 4 2" xfId="12025"/>
    <cellStyle name="20% - Ênfase1 11 2 4 5" xfId="9976"/>
    <cellStyle name="20% - Ênfase1 11 2 5" xfId="4245"/>
    <cellStyle name="20% - Ênfase1 11 2 5 2" xfId="12522"/>
    <cellStyle name="20% - Ênfase1 11 2 6" xfId="6276"/>
    <cellStyle name="20% - Ênfase1 11 2 6 2" xfId="14553"/>
    <cellStyle name="20% - Ênfase1 11 2 7" xfId="2195"/>
    <cellStyle name="20% - Ênfase1 11 2 7 2" xfId="10472"/>
    <cellStyle name="20% - Ênfase1 11 2 8" xfId="8427"/>
    <cellStyle name="20% - Ênfase1 11 3" xfId="1162"/>
    <cellStyle name="20% - Ênfase1 11 3 2" xfId="5254"/>
    <cellStyle name="20% - Ênfase1 11 3 2 2" xfId="13531"/>
    <cellStyle name="20% - Ênfase1 11 3 3" xfId="7279"/>
    <cellStyle name="20% - Ênfase1 11 3 3 2" xfId="15556"/>
    <cellStyle name="20% - Ênfase1 11 3 4" xfId="3219"/>
    <cellStyle name="20% - Ênfase1 11 3 4 2" xfId="11496"/>
    <cellStyle name="20% - Ênfase1 11 3 5" xfId="9447"/>
    <cellStyle name="20% - Ênfase1 11 4" xfId="652"/>
    <cellStyle name="20% - Ênfase1 11 4 2" xfId="4758"/>
    <cellStyle name="20% - Ênfase1 11 4 2 2" xfId="13035"/>
    <cellStyle name="20% - Ênfase1 11 4 3" xfId="6783"/>
    <cellStyle name="20% - Ênfase1 11 4 3 2" xfId="15060"/>
    <cellStyle name="20% - Ênfase1 11 4 4" xfId="2713"/>
    <cellStyle name="20% - Ênfase1 11 4 4 2" xfId="10990"/>
    <cellStyle name="20% - Ênfase1 11 4 5" xfId="8942"/>
    <cellStyle name="20% - Ênfase1 11 5" xfId="1704"/>
    <cellStyle name="20% - Ênfase1 11 5 2" xfId="5791"/>
    <cellStyle name="20% - Ênfase1 11 5 2 2" xfId="14068"/>
    <cellStyle name="20% - Ênfase1 11 5 3" xfId="7791"/>
    <cellStyle name="20% - Ênfase1 11 5 3 2" xfId="16068"/>
    <cellStyle name="20% - Ênfase1 11 5 4" xfId="3757"/>
    <cellStyle name="20% - Ênfase1 11 5 4 2" xfId="12034"/>
    <cellStyle name="20% - Ênfase1 11 5 5" xfId="9985"/>
    <cellStyle name="20% - Ênfase1 11 6" xfId="4254"/>
    <cellStyle name="20% - Ênfase1 11 6 2" xfId="12531"/>
    <cellStyle name="20% - Ênfase1 11 7" xfId="6285"/>
    <cellStyle name="20% - Ênfase1 11 7 2" xfId="14562"/>
    <cellStyle name="20% - Ênfase1 11 8" xfId="2205"/>
    <cellStyle name="20% - Ênfase1 11 8 2" xfId="10482"/>
    <cellStyle name="20% - Ênfase1 11 9" xfId="8436"/>
    <cellStyle name="20% - Ênfase1 12" xfId="49"/>
    <cellStyle name="20% - Ênfase1 12 2" xfId="1149"/>
    <cellStyle name="20% - Ênfase1 12 2 2" xfId="5241"/>
    <cellStyle name="20% - Ênfase1 12 2 2 2" xfId="13518"/>
    <cellStyle name="20% - Ênfase1 12 2 3" xfId="7266"/>
    <cellStyle name="20% - Ênfase1 12 2 3 2" xfId="15543"/>
    <cellStyle name="20% - Ênfase1 12 2 4" xfId="3206"/>
    <cellStyle name="20% - Ênfase1 12 2 4 2" xfId="11483"/>
    <cellStyle name="20% - Ênfase1 12 2 5" xfId="9434"/>
    <cellStyle name="20% - Ênfase1 12 3" xfId="640"/>
    <cellStyle name="20% - Ênfase1 12 3 2" xfId="4746"/>
    <cellStyle name="20% - Ênfase1 12 3 2 2" xfId="13023"/>
    <cellStyle name="20% - Ênfase1 12 3 3" xfId="6771"/>
    <cellStyle name="20% - Ênfase1 12 3 3 2" xfId="15048"/>
    <cellStyle name="20% - Ênfase1 12 3 4" xfId="2701"/>
    <cellStyle name="20% - Ênfase1 12 3 4 2" xfId="10978"/>
    <cellStyle name="20% - Ênfase1 12 3 5" xfId="8930"/>
    <cellStyle name="20% - Ênfase1 12 4" xfId="1692"/>
    <cellStyle name="20% - Ênfase1 12 4 2" xfId="5779"/>
    <cellStyle name="20% - Ênfase1 12 4 2 2" xfId="14056"/>
    <cellStyle name="20% - Ênfase1 12 4 3" xfId="7779"/>
    <cellStyle name="20% - Ênfase1 12 4 3 2" xfId="16056"/>
    <cellStyle name="20% - Ênfase1 12 4 4" xfId="3745"/>
    <cellStyle name="20% - Ênfase1 12 4 4 2" xfId="12022"/>
    <cellStyle name="20% - Ênfase1 12 4 5" xfId="9973"/>
    <cellStyle name="20% - Ênfase1 12 5" xfId="4242"/>
    <cellStyle name="20% - Ênfase1 12 5 2" xfId="12519"/>
    <cellStyle name="20% - Ênfase1 12 6" xfId="6273"/>
    <cellStyle name="20% - Ênfase1 12 6 2" xfId="14550"/>
    <cellStyle name="20% - Ênfase1 12 7" xfId="2192"/>
    <cellStyle name="20% - Ênfase1 12 7 2" xfId="10469"/>
    <cellStyle name="20% - Ênfase1 12 8" xfId="8424"/>
    <cellStyle name="20% - Ênfase1 13" xfId="52"/>
    <cellStyle name="20% - Ênfase1 13 2" xfId="1151"/>
    <cellStyle name="20% - Ênfase1 13 2 2" xfId="5243"/>
    <cellStyle name="20% - Ênfase1 13 2 2 2" xfId="13520"/>
    <cellStyle name="20% - Ênfase1 13 2 3" xfId="7268"/>
    <cellStyle name="20% - Ênfase1 13 2 3 2" xfId="15545"/>
    <cellStyle name="20% - Ênfase1 13 2 4" xfId="3208"/>
    <cellStyle name="20% - Ênfase1 13 2 4 2" xfId="11485"/>
    <cellStyle name="20% - Ênfase1 13 2 5" xfId="9436"/>
    <cellStyle name="20% - Ênfase1 13 3" xfId="642"/>
    <cellStyle name="20% - Ênfase1 13 3 2" xfId="4748"/>
    <cellStyle name="20% - Ênfase1 13 3 2 2" xfId="13025"/>
    <cellStyle name="20% - Ênfase1 13 3 3" xfId="6773"/>
    <cellStyle name="20% - Ênfase1 13 3 3 2" xfId="15050"/>
    <cellStyle name="20% - Ênfase1 13 3 4" xfId="2703"/>
    <cellStyle name="20% - Ênfase1 13 3 4 2" xfId="10980"/>
    <cellStyle name="20% - Ênfase1 13 3 5" xfId="8932"/>
    <cellStyle name="20% - Ênfase1 13 4" xfId="1694"/>
    <cellStyle name="20% - Ênfase1 13 4 2" xfId="5781"/>
    <cellStyle name="20% - Ênfase1 13 4 2 2" xfId="14058"/>
    <cellStyle name="20% - Ênfase1 13 4 3" xfId="7781"/>
    <cellStyle name="20% - Ênfase1 13 4 3 2" xfId="16058"/>
    <cellStyle name="20% - Ênfase1 13 4 4" xfId="3747"/>
    <cellStyle name="20% - Ênfase1 13 4 4 2" xfId="12024"/>
    <cellStyle name="20% - Ênfase1 13 4 5" xfId="9975"/>
    <cellStyle name="20% - Ênfase1 13 5" xfId="4244"/>
    <cellStyle name="20% - Ênfase1 13 5 2" xfId="12521"/>
    <cellStyle name="20% - Ênfase1 13 6" xfId="6275"/>
    <cellStyle name="20% - Ênfase1 13 6 2" xfId="14552"/>
    <cellStyle name="20% - Ênfase1 13 7" xfId="2194"/>
    <cellStyle name="20% - Ênfase1 13 7 2" xfId="10471"/>
    <cellStyle name="20% - Ênfase1 13 8" xfId="8426"/>
    <cellStyle name="20% - Ênfase1 14" xfId="15"/>
    <cellStyle name="20% - Ênfase1 14 2" xfId="1123"/>
    <cellStyle name="20% - Ênfase1 14 2 2" xfId="5215"/>
    <cellStyle name="20% - Ênfase1 14 2 2 2" xfId="13492"/>
    <cellStyle name="20% - Ênfase1 14 2 3" xfId="7240"/>
    <cellStyle name="20% - Ênfase1 14 2 3 2" xfId="15517"/>
    <cellStyle name="20% - Ênfase1 14 2 4" xfId="3180"/>
    <cellStyle name="20% - Ênfase1 14 2 4 2" xfId="11457"/>
    <cellStyle name="20% - Ênfase1 14 2 5" xfId="9408"/>
    <cellStyle name="20% - Ênfase1 14 3" xfId="615"/>
    <cellStyle name="20% - Ênfase1 14 3 2" xfId="4721"/>
    <cellStyle name="20% - Ênfase1 14 3 2 2" xfId="12998"/>
    <cellStyle name="20% - Ênfase1 14 3 3" xfId="6746"/>
    <cellStyle name="20% - Ênfase1 14 3 3 2" xfId="15023"/>
    <cellStyle name="20% - Ênfase1 14 3 4" xfId="2676"/>
    <cellStyle name="20% - Ênfase1 14 3 4 2" xfId="10953"/>
    <cellStyle name="20% - Ênfase1 14 3 5" xfId="8905"/>
    <cellStyle name="20% - Ênfase1 14 4" xfId="1667"/>
    <cellStyle name="20% - Ênfase1 14 4 2" xfId="5754"/>
    <cellStyle name="20% - Ênfase1 14 4 2 2" xfId="14031"/>
    <cellStyle name="20% - Ênfase1 14 4 3" xfId="7754"/>
    <cellStyle name="20% - Ênfase1 14 4 3 2" xfId="16031"/>
    <cellStyle name="20% - Ênfase1 14 4 4" xfId="3720"/>
    <cellStyle name="20% - Ênfase1 14 4 4 2" xfId="11997"/>
    <cellStyle name="20% - Ênfase1 14 4 5" xfId="9948"/>
    <cellStyle name="20% - Ênfase1 14 5" xfId="4217"/>
    <cellStyle name="20% - Ênfase1 14 5 2" xfId="12494"/>
    <cellStyle name="20% - Ênfase1 14 6" xfId="6248"/>
    <cellStyle name="20% - Ênfase1 14 6 2" xfId="14525"/>
    <cellStyle name="20% - Ênfase1 14 7" xfId="2167"/>
    <cellStyle name="20% - Ênfase1 14 7 2" xfId="10444"/>
    <cellStyle name="20% - Ênfase1 14 8" xfId="8399"/>
    <cellStyle name="20% - Ênfase1 15" xfId="67"/>
    <cellStyle name="20% - Ênfase1 15 2" xfId="1164"/>
    <cellStyle name="20% - Ênfase1 15 2 2" xfId="5256"/>
    <cellStyle name="20% - Ênfase1 15 2 2 2" xfId="13533"/>
    <cellStyle name="20% - Ênfase1 15 2 3" xfId="7281"/>
    <cellStyle name="20% - Ênfase1 15 2 3 2" xfId="15558"/>
    <cellStyle name="20% - Ênfase1 15 2 4" xfId="3221"/>
    <cellStyle name="20% - Ênfase1 15 2 4 2" xfId="11498"/>
    <cellStyle name="20% - Ênfase1 15 2 5" xfId="9449"/>
    <cellStyle name="20% - Ênfase1 15 3" xfId="654"/>
    <cellStyle name="20% - Ênfase1 15 3 2" xfId="4760"/>
    <cellStyle name="20% - Ênfase1 15 3 2 2" xfId="13037"/>
    <cellStyle name="20% - Ênfase1 15 3 3" xfId="6785"/>
    <cellStyle name="20% - Ênfase1 15 3 3 2" xfId="15062"/>
    <cellStyle name="20% - Ênfase1 15 3 4" xfId="2715"/>
    <cellStyle name="20% - Ênfase1 15 3 4 2" xfId="10992"/>
    <cellStyle name="20% - Ênfase1 15 3 5" xfId="8944"/>
    <cellStyle name="20% - Ênfase1 15 4" xfId="1706"/>
    <cellStyle name="20% - Ênfase1 15 4 2" xfId="5793"/>
    <cellStyle name="20% - Ênfase1 15 4 2 2" xfId="14070"/>
    <cellStyle name="20% - Ênfase1 15 4 3" xfId="7793"/>
    <cellStyle name="20% - Ênfase1 15 4 3 2" xfId="16070"/>
    <cellStyle name="20% - Ênfase1 15 4 4" xfId="3759"/>
    <cellStyle name="20% - Ênfase1 15 4 4 2" xfId="12036"/>
    <cellStyle name="20% - Ênfase1 15 4 5" xfId="9987"/>
    <cellStyle name="20% - Ênfase1 15 5" xfId="4256"/>
    <cellStyle name="20% - Ênfase1 15 5 2" xfId="12533"/>
    <cellStyle name="20% - Ênfase1 15 6" xfId="6287"/>
    <cellStyle name="20% - Ênfase1 15 6 2" xfId="14564"/>
    <cellStyle name="20% - Ênfase1 15 7" xfId="2207"/>
    <cellStyle name="20% - Ênfase1 15 7 2" xfId="10484"/>
    <cellStyle name="20% - Ênfase1 15 8" xfId="8438"/>
    <cellStyle name="20% - Ênfase1 16" xfId="69"/>
    <cellStyle name="20% - Ênfase1 16 2" xfId="1166"/>
    <cellStyle name="20% - Ênfase1 16 2 2" xfId="5258"/>
    <cellStyle name="20% - Ênfase1 16 2 2 2" xfId="13535"/>
    <cellStyle name="20% - Ênfase1 16 2 3" xfId="7283"/>
    <cellStyle name="20% - Ênfase1 16 2 3 2" xfId="15560"/>
    <cellStyle name="20% - Ênfase1 16 2 4" xfId="3223"/>
    <cellStyle name="20% - Ênfase1 16 2 4 2" xfId="11500"/>
    <cellStyle name="20% - Ênfase1 16 2 5" xfId="9451"/>
    <cellStyle name="20% - Ênfase1 16 3" xfId="656"/>
    <cellStyle name="20% - Ênfase1 16 3 2" xfId="4762"/>
    <cellStyle name="20% - Ênfase1 16 3 2 2" xfId="13039"/>
    <cellStyle name="20% - Ênfase1 16 3 3" xfId="6787"/>
    <cellStyle name="20% - Ênfase1 16 3 3 2" xfId="15064"/>
    <cellStyle name="20% - Ênfase1 16 3 4" xfId="2717"/>
    <cellStyle name="20% - Ênfase1 16 3 4 2" xfId="10994"/>
    <cellStyle name="20% - Ênfase1 16 3 5" xfId="8946"/>
    <cellStyle name="20% - Ênfase1 16 4" xfId="1708"/>
    <cellStyle name="20% - Ênfase1 16 4 2" xfId="5795"/>
    <cellStyle name="20% - Ênfase1 16 4 2 2" xfId="14072"/>
    <cellStyle name="20% - Ênfase1 16 4 3" xfId="7795"/>
    <cellStyle name="20% - Ênfase1 16 4 3 2" xfId="16072"/>
    <cellStyle name="20% - Ênfase1 16 4 4" xfId="3761"/>
    <cellStyle name="20% - Ênfase1 16 4 4 2" xfId="12038"/>
    <cellStyle name="20% - Ênfase1 16 4 5" xfId="9989"/>
    <cellStyle name="20% - Ênfase1 16 5" xfId="4258"/>
    <cellStyle name="20% - Ênfase1 16 5 2" xfId="12535"/>
    <cellStyle name="20% - Ênfase1 16 6" xfId="6289"/>
    <cellStyle name="20% - Ênfase1 16 6 2" xfId="14566"/>
    <cellStyle name="20% - Ênfase1 16 7" xfId="2209"/>
    <cellStyle name="20% - Ênfase1 16 7 2" xfId="10486"/>
    <cellStyle name="20% - Ênfase1 16 8" xfId="8440"/>
    <cellStyle name="20% - Ênfase1 17" xfId="70"/>
    <cellStyle name="20% - Ênfase1 17 2" xfId="1167"/>
    <cellStyle name="20% - Ênfase1 17 2 2" xfId="5259"/>
    <cellStyle name="20% - Ênfase1 17 2 2 2" xfId="13536"/>
    <cellStyle name="20% - Ênfase1 17 2 3" xfId="7284"/>
    <cellStyle name="20% - Ênfase1 17 2 3 2" xfId="15561"/>
    <cellStyle name="20% - Ênfase1 17 2 4" xfId="3224"/>
    <cellStyle name="20% - Ênfase1 17 2 4 2" xfId="11501"/>
    <cellStyle name="20% - Ênfase1 17 2 5" xfId="9452"/>
    <cellStyle name="20% - Ênfase1 17 3" xfId="657"/>
    <cellStyle name="20% - Ênfase1 17 3 2" xfId="4763"/>
    <cellStyle name="20% - Ênfase1 17 3 2 2" xfId="13040"/>
    <cellStyle name="20% - Ênfase1 17 3 3" xfId="6788"/>
    <cellStyle name="20% - Ênfase1 17 3 3 2" xfId="15065"/>
    <cellStyle name="20% - Ênfase1 17 3 4" xfId="2718"/>
    <cellStyle name="20% - Ênfase1 17 3 4 2" xfId="10995"/>
    <cellStyle name="20% - Ênfase1 17 3 5" xfId="8947"/>
    <cellStyle name="20% - Ênfase1 17 4" xfId="1709"/>
    <cellStyle name="20% - Ênfase1 17 4 2" xfId="5796"/>
    <cellStyle name="20% - Ênfase1 17 4 2 2" xfId="14073"/>
    <cellStyle name="20% - Ênfase1 17 4 3" xfId="7796"/>
    <cellStyle name="20% - Ênfase1 17 4 3 2" xfId="16073"/>
    <cellStyle name="20% - Ênfase1 17 4 4" xfId="3762"/>
    <cellStyle name="20% - Ênfase1 17 4 4 2" xfId="12039"/>
    <cellStyle name="20% - Ênfase1 17 4 5" xfId="9990"/>
    <cellStyle name="20% - Ênfase1 17 5" xfId="4259"/>
    <cellStyle name="20% - Ênfase1 17 5 2" xfId="12536"/>
    <cellStyle name="20% - Ênfase1 17 6" xfId="6290"/>
    <cellStyle name="20% - Ênfase1 17 6 2" xfId="14567"/>
    <cellStyle name="20% - Ênfase1 17 7" xfId="2210"/>
    <cellStyle name="20% - Ênfase1 17 7 2" xfId="10487"/>
    <cellStyle name="20% - Ênfase1 17 8" xfId="8441"/>
    <cellStyle name="20% - Ênfase1 18" xfId="56"/>
    <cellStyle name="20% - Ênfase1 18 2" xfId="1155"/>
    <cellStyle name="20% - Ênfase1 18 2 2" xfId="5247"/>
    <cellStyle name="20% - Ênfase1 18 2 2 2" xfId="13524"/>
    <cellStyle name="20% - Ênfase1 18 2 3" xfId="7272"/>
    <cellStyle name="20% - Ênfase1 18 2 3 2" xfId="15549"/>
    <cellStyle name="20% - Ênfase1 18 2 4" xfId="3212"/>
    <cellStyle name="20% - Ênfase1 18 2 4 2" xfId="11489"/>
    <cellStyle name="20% - Ênfase1 18 2 5" xfId="9440"/>
    <cellStyle name="20% - Ênfase1 18 3" xfId="646"/>
    <cellStyle name="20% - Ênfase1 18 3 2" xfId="4752"/>
    <cellStyle name="20% - Ênfase1 18 3 2 2" xfId="13029"/>
    <cellStyle name="20% - Ênfase1 18 3 3" xfId="6777"/>
    <cellStyle name="20% - Ênfase1 18 3 3 2" xfId="15054"/>
    <cellStyle name="20% - Ênfase1 18 3 4" xfId="2707"/>
    <cellStyle name="20% - Ênfase1 18 3 4 2" xfId="10984"/>
    <cellStyle name="20% - Ênfase1 18 3 5" xfId="8936"/>
    <cellStyle name="20% - Ênfase1 18 4" xfId="1698"/>
    <cellStyle name="20% - Ênfase1 18 4 2" xfId="5785"/>
    <cellStyle name="20% - Ênfase1 18 4 2 2" xfId="14062"/>
    <cellStyle name="20% - Ênfase1 18 4 3" xfId="7785"/>
    <cellStyle name="20% - Ênfase1 18 4 3 2" xfId="16062"/>
    <cellStyle name="20% - Ênfase1 18 4 4" xfId="3751"/>
    <cellStyle name="20% - Ênfase1 18 4 4 2" xfId="12028"/>
    <cellStyle name="20% - Ênfase1 18 4 5" xfId="9979"/>
    <cellStyle name="20% - Ênfase1 18 5" xfId="4248"/>
    <cellStyle name="20% - Ênfase1 18 5 2" xfId="12525"/>
    <cellStyle name="20% - Ênfase1 18 6" xfId="6279"/>
    <cellStyle name="20% - Ênfase1 18 6 2" xfId="14556"/>
    <cellStyle name="20% - Ênfase1 18 7" xfId="2198"/>
    <cellStyle name="20% - Ênfase1 18 7 2" xfId="10475"/>
    <cellStyle name="20% - Ênfase1 18 8" xfId="8430"/>
    <cellStyle name="20% - Ênfase1 19" xfId="72"/>
    <cellStyle name="20% - Ênfase1 19 2" xfId="1169"/>
    <cellStyle name="20% - Ênfase1 19 2 2" xfId="5261"/>
    <cellStyle name="20% - Ênfase1 19 2 2 2" xfId="13538"/>
    <cellStyle name="20% - Ênfase1 19 2 3" xfId="7286"/>
    <cellStyle name="20% - Ênfase1 19 2 3 2" xfId="15563"/>
    <cellStyle name="20% - Ênfase1 19 2 4" xfId="3226"/>
    <cellStyle name="20% - Ênfase1 19 2 4 2" xfId="11503"/>
    <cellStyle name="20% - Ênfase1 19 2 5" xfId="9454"/>
    <cellStyle name="20% - Ênfase1 19 3" xfId="659"/>
    <cellStyle name="20% - Ênfase1 19 3 2" xfId="4765"/>
    <cellStyle name="20% - Ênfase1 19 3 2 2" xfId="13042"/>
    <cellStyle name="20% - Ênfase1 19 3 3" xfId="6790"/>
    <cellStyle name="20% - Ênfase1 19 3 3 2" xfId="15067"/>
    <cellStyle name="20% - Ênfase1 19 3 4" xfId="2720"/>
    <cellStyle name="20% - Ênfase1 19 3 4 2" xfId="10997"/>
    <cellStyle name="20% - Ênfase1 19 3 5" xfId="8949"/>
    <cellStyle name="20% - Ênfase1 19 4" xfId="1711"/>
    <cellStyle name="20% - Ênfase1 19 4 2" xfId="5798"/>
    <cellStyle name="20% - Ênfase1 19 4 2 2" xfId="14075"/>
    <cellStyle name="20% - Ênfase1 19 4 3" xfId="7798"/>
    <cellStyle name="20% - Ênfase1 19 4 3 2" xfId="16075"/>
    <cellStyle name="20% - Ênfase1 19 4 4" xfId="3764"/>
    <cellStyle name="20% - Ênfase1 19 4 4 2" xfId="12041"/>
    <cellStyle name="20% - Ênfase1 19 4 5" xfId="9992"/>
    <cellStyle name="20% - Ênfase1 19 5" xfId="4261"/>
    <cellStyle name="20% - Ênfase1 19 5 2" xfId="12538"/>
    <cellStyle name="20% - Ênfase1 19 6" xfId="6292"/>
    <cellStyle name="20% - Ênfase1 19 6 2" xfId="14569"/>
    <cellStyle name="20% - Ênfase1 19 7" xfId="2212"/>
    <cellStyle name="20% - Ênfase1 19 7 2" xfId="10489"/>
    <cellStyle name="20% - Ênfase1 19 8" xfId="8443"/>
    <cellStyle name="20% - Ênfase1 2" xfId="30"/>
    <cellStyle name="20% - Ênfase1 2 2" xfId="76"/>
    <cellStyle name="20% - Ênfase1 2 2 2" xfId="1173"/>
    <cellStyle name="20% - Ênfase1 2 2 2 2" xfId="5265"/>
    <cellStyle name="20% - Ênfase1 2 2 2 2 2" xfId="13542"/>
    <cellStyle name="20% - Ênfase1 2 2 2 3" xfId="7290"/>
    <cellStyle name="20% - Ênfase1 2 2 2 3 2" xfId="15567"/>
    <cellStyle name="20% - Ênfase1 2 2 2 4" xfId="3230"/>
    <cellStyle name="20% - Ênfase1 2 2 2 4 2" xfId="11507"/>
    <cellStyle name="20% - Ênfase1 2 2 2 5" xfId="9458"/>
    <cellStyle name="20% - Ênfase1 2 2 3" xfId="663"/>
    <cellStyle name="20% - Ênfase1 2 2 3 2" xfId="4769"/>
    <cellStyle name="20% - Ênfase1 2 2 3 2 2" xfId="13046"/>
    <cellStyle name="20% - Ênfase1 2 2 3 3" xfId="6794"/>
    <cellStyle name="20% - Ênfase1 2 2 3 3 2" xfId="15071"/>
    <cellStyle name="20% - Ênfase1 2 2 3 4" xfId="2724"/>
    <cellStyle name="20% - Ênfase1 2 2 3 4 2" xfId="11001"/>
    <cellStyle name="20% - Ênfase1 2 2 3 5" xfId="8953"/>
    <cellStyle name="20% - Ênfase1 2 2 4" xfId="1715"/>
    <cellStyle name="20% - Ênfase1 2 2 4 2" xfId="5802"/>
    <cellStyle name="20% - Ênfase1 2 2 4 2 2" xfId="14079"/>
    <cellStyle name="20% - Ênfase1 2 2 4 3" xfId="7802"/>
    <cellStyle name="20% - Ênfase1 2 2 4 3 2" xfId="16079"/>
    <cellStyle name="20% - Ênfase1 2 2 4 4" xfId="3768"/>
    <cellStyle name="20% - Ênfase1 2 2 4 4 2" xfId="12045"/>
    <cellStyle name="20% - Ênfase1 2 2 4 5" xfId="9996"/>
    <cellStyle name="20% - Ênfase1 2 2 5" xfId="4265"/>
    <cellStyle name="20% - Ênfase1 2 2 5 2" xfId="12542"/>
    <cellStyle name="20% - Ênfase1 2 2 6" xfId="6296"/>
    <cellStyle name="20% - Ênfase1 2 2 6 2" xfId="14573"/>
    <cellStyle name="20% - Ênfase1 2 2 7" xfId="2216"/>
    <cellStyle name="20% - Ênfase1 2 2 7 2" xfId="10493"/>
    <cellStyle name="20% - Ênfase1 2 2 8" xfId="8447"/>
    <cellStyle name="20% - Ênfase1 2 3" xfId="1133"/>
    <cellStyle name="20% - Ênfase1 2 3 2" xfId="5225"/>
    <cellStyle name="20% - Ênfase1 2 3 2 2" xfId="13502"/>
    <cellStyle name="20% - Ênfase1 2 3 3" xfId="7250"/>
    <cellStyle name="20% - Ênfase1 2 3 3 2" xfId="15527"/>
    <cellStyle name="20% - Ênfase1 2 3 4" xfId="3190"/>
    <cellStyle name="20% - Ênfase1 2 3 4 2" xfId="11467"/>
    <cellStyle name="20% - Ênfase1 2 3 5" xfId="9418"/>
    <cellStyle name="20% - Ênfase1 2 4" xfId="625"/>
    <cellStyle name="20% - Ênfase1 2 4 2" xfId="4731"/>
    <cellStyle name="20% - Ênfase1 2 4 2 2" xfId="13008"/>
    <cellStyle name="20% - Ênfase1 2 4 3" xfId="6756"/>
    <cellStyle name="20% - Ênfase1 2 4 3 2" xfId="15033"/>
    <cellStyle name="20% - Ênfase1 2 4 4" xfId="2686"/>
    <cellStyle name="20% - Ênfase1 2 4 4 2" xfId="10963"/>
    <cellStyle name="20% - Ênfase1 2 4 5" xfId="8915"/>
    <cellStyle name="20% - Ênfase1 2 5" xfId="1677"/>
    <cellStyle name="20% - Ênfase1 2 5 2" xfId="5764"/>
    <cellStyle name="20% - Ênfase1 2 5 2 2" xfId="14041"/>
    <cellStyle name="20% - Ênfase1 2 5 3" xfId="7764"/>
    <cellStyle name="20% - Ênfase1 2 5 3 2" xfId="16041"/>
    <cellStyle name="20% - Ênfase1 2 5 4" xfId="3730"/>
    <cellStyle name="20% - Ênfase1 2 5 4 2" xfId="12007"/>
    <cellStyle name="20% - Ênfase1 2 5 5" xfId="9958"/>
    <cellStyle name="20% - Ênfase1 2 6" xfId="4227"/>
    <cellStyle name="20% - Ênfase1 2 6 2" xfId="12504"/>
    <cellStyle name="20% - Ênfase1 2 7" xfId="6258"/>
    <cellStyle name="20% - Ênfase1 2 7 2" xfId="14535"/>
    <cellStyle name="20% - Ênfase1 2 8" xfId="2177"/>
    <cellStyle name="20% - Ênfase1 2 8 2" xfId="10454"/>
    <cellStyle name="20% - Ênfase1 2 9" xfId="8409"/>
    <cellStyle name="20% - Ênfase1 20" xfId="66"/>
    <cellStyle name="20% - Ênfase1 20 2" xfId="1163"/>
    <cellStyle name="20% - Ênfase1 20 2 2" xfId="5255"/>
    <cellStyle name="20% - Ênfase1 20 2 2 2" xfId="13532"/>
    <cellStyle name="20% - Ênfase1 20 2 3" xfId="7280"/>
    <cellStyle name="20% - Ênfase1 20 2 3 2" xfId="15557"/>
    <cellStyle name="20% - Ênfase1 20 2 4" xfId="3220"/>
    <cellStyle name="20% - Ênfase1 20 2 4 2" xfId="11497"/>
    <cellStyle name="20% - Ênfase1 20 2 5" xfId="9448"/>
    <cellStyle name="20% - Ênfase1 20 3" xfId="653"/>
    <cellStyle name="20% - Ênfase1 20 3 2" xfId="4759"/>
    <cellStyle name="20% - Ênfase1 20 3 2 2" xfId="13036"/>
    <cellStyle name="20% - Ênfase1 20 3 3" xfId="6784"/>
    <cellStyle name="20% - Ênfase1 20 3 3 2" xfId="15061"/>
    <cellStyle name="20% - Ênfase1 20 3 4" xfId="2714"/>
    <cellStyle name="20% - Ênfase1 20 3 4 2" xfId="10991"/>
    <cellStyle name="20% - Ênfase1 20 3 5" xfId="8943"/>
    <cellStyle name="20% - Ênfase1 20 4" xfId="1705"/>
    <cellStyle name="20% - Ênfase1 20 4 2" xfId="5792"/>
    <cellStyle name="20% - Ênfase1 20 4 2 2" xfId="14069"/>
    <cellStyle name="20% - Ênfase1 20 4 3" xfId="7792"/>
    <cellStyle name="20% - Ênfase1 20 4 3 2" xfId="16069"/>
    <cellStyle name="20% - Ênfase1 20 4 4" xfId="3758"/>
    <cellStyle name="20% - Ênfase1 20 4 4 2" xfId="12035"/>
    <cellStyle name="20% - Ênfase1 20 4 5" xfId="9986"/>
    <cellStyle name="20% - Ênfase1 20 5" xfId="4255"/>
    <cellStyle name="20% - Ênfase1 20 5 2" xfId="12532"/>
    <cellStyle name="20% - Ênfase1 20 6" xfId="6286"/>
    <cellStyle name="20% - Ênfase1 20 6 2" xfId="14563"/>
    <cellStyle name="20% - Ênfase1 20 7" xfId="2206"/>
    <cellStyle name="20% - Ênfase1 20 7 2" xfId="10483"/>
    <cellStyle name="20% - Ênfase1 20 8" xfId="8437"/>
    <cellStyle name="20% - Ênfase1 21" xfId="68"/>
    <cellStyle name="20% - Ênfase1 21 2" xfId="1165"/>
    <cellStyle name="20% - Ênfase1 21 2 2" xfId="5257"/>
    <cellStyle name="20% - Ênfase1 21 2 2 2" xfId="13534"/>
    <cellStyle name="20% - Ênfase1 21 2 3" xfId="7282"/>
    <cellStyle name="20% - Ênfase1 21 2 3 2" xfId="15559"/>
    <cellStyle name="20% - Ênfase1 21 2 4" xfId="3222"/>
    <cellStyle name="20% - Ênfase1 21 2 4 2" xfId="11499"/>
    <cellStyle name="20% - Ênfase1 21 2 5" xfId="9450"/>
    <cellStyle name="20% - Ênfase1 21 3" xfId="655"/>
    <cellStyle name="20% - Ênfase1 21 3 2" xfId="4761"/>
    <cellStyle name="20% - Ênfase1 21 3 2 2" xfId="13038"/>
    <cellStyle name="20% - Ênfase1 21 3 3" xfId="6786"/>
    <cellStyle name="20% - Ênfase1 21 3 3 2" xfId="15063"/>
    <cellStyle name="20% - Ênfase1 21 3 4" xfId="2716"/>
    <cellStyle name="20% - Ênfase1 21 3 4 2" xfId="10993"/>
    <cellStyle name="20% - Ênfase1 21 3 5" xfId="8945"/>
    <cellStyle name="20% - Ênfase1 21 4" xfId="1707"/>
    <cellStyle name="20% - Ênfase1 21 4 2" xfId="5794"/>
    <cellStyle name="20% - Ênfase1 21 4 2 2" xfId="14071"/>
    <cellStyle name="20% - Ênfase1 21 4 3" xfId="7794"/>
    <cellStyle name="20% - Ênfase1 21 4 3 2" xfId="16071"/>
    <cellStyle name="20% - Ênfase1 21 4 4" xfId="3760"/>
    <cellStyle name="20% - Ênfase1 21 4 4 2" xfId="12037"/>
    <cellStyle name="20% - Ênfase1 21 4 5" xfId="9988"/>
    <cellStyle name="20% - Ênfase1 21 5" xfId="4257"/>
    <cellStyle name="20% - Ênfase1 21 5 2" xfId="12534"/>
    <cellStyle name="20% - Ênfase1 21 6" xfId="6288"/>
    <cellStyle name="20% - Ênfase1 21 6 2" xfId="14565"/>
    <cellStyle name="20% - Ênfase1 21 7" xfId="2208"/>
    <cellStyle name="20% - Ênfase1 21 7 2" xfId="10485"/>
    <cellStyle name="20% - Ênfase1 21 8" xfId="8439"/>
    <cellStyle name="20% - Ênfase1 22" xfId="71"/>
    <cellStyle name="20% - Ênfase1 22 2" xfId="1168"/>
    <cellStyle name="20% - Ênfase1 22 2 2" xfId="5260"/>
    <cellStyle name="20% - Ênfase1 22 2 2 2" xfId="13537"/>
    <cellStyle name="20% - Ênfase1 22 2 3" xfId="7285"/>
    <cellStyle name="20% - Ênfase1 22 2 3 2" xfId="15562"/>
    <cellStyle name="20% - Ênfase1 22 2 4" xfId="3225"/>
    <cellStyle name="20% - Ênfase1 22 2 4 2" xfId="11502"/>
    <cellStyle name="20% - Ênfase1 22 2 5" xfId="9453"/>
    <cellStyle name="20% - Ênfase1 22 3" xfId="658"/>
    <cellStyle name="20% - Ênfase1 22 3 2" xfId="4764"/>
    <cellStyle name="20% - Ênfase1 22 3 2 2" xfId="13041"/>
    <cellStyle name="20% - Ênfase1 22 3 3" xfId="6789"/>
    <cellStyle name="20% - Ênfase1 22 3 3 2" xfId="15066"/>
    <cellStyle name="20% - Ênfase1 22 3 4" xfId="2719"/>
    <cellStyle name="20% - Ênfase1 22 3 4 2" xfId="10996"/>
    <cellStyle name="20% - Ênfase1 22 3 5" xfId="8948"/>
    <cellStyle name="20% - Ênfase1 22 4" xfId="1710"/>
    <cellStyle name="20% - Ênfase1 22 4 2" xfId="5797"/>
    <cellStyle name="20% - Ênfase1 22 4 2 2" xfId="14074"/>
    <cellStyle name="20% - Ênfase1 22 4 3" xfId="7797"/>
    <cellStyle name="20% - Ênfase1 22 4 3 2" xfId="16074"/>
    <cellStyle name="20% - Ênfase1 22 4 4" xfId="3763"/>
    <cellStyle name="20% - Ênfase1 22 4 4 2" xfId="12040"/>
    <cellStyle name="20% - Ênfase1 22 4 5" xfId="9991"/>
    <cellStyle name="20% - Ênfase1 22 5" xfId="4260"/>
    <cellStyle name="20% - Ênfase1 22 5 2" xfId="12537"/>
    <cellStyle name="20% - Ênfase1 22 6" xfId="6291"/>
    <cellStyle name="20% - Ênfase1 22 6 2" xfId="14568"/>
    <cellStyle name="20% - Ênfase1 22 7" xfId="2211"/>
    <cellStyle name="20% - Ênfase1 22 7 2" xfId="10488"/>
    <cellStyle name="20% - Ênfase1 22 8" xfId="8442"/>
    <cellStyle name="20% - Ênfase1 23" xfId="57"/>
    <cellStyle name="20% - Ênfase1 3" xfId="77"/>
    <cellStyle name="20% - Ênfase1 3 2" xfId="79"/>
    <cellStyle name="20% - Ênfase1 3 2 2" xfId="1176"/>
    <cellStyle name="20% - Ênfase1 3 2 2 2" xfId="5267"/>
    <cellStyle name="20% - Ênfase1 3 2 2 2 2" xfId="13544"/>
    <cellStyle name="20% - Ênfase1 3 2 2 3" xfId="7292"/>
    <cellStyle name="20% - Ênfase1 3 2 2 3 2" xfId="15569"/>
    <cellStyle name="20% - Ênfase1 3 2 2 4" xfId="3232"/>
    <cellStyle name="20% - Ênfase1 3 2 2 4 2" xfId="11509"/>
    <cellStyle name="20% - Ênfase1 3 2 2 5" xfId="9460"/>
    <cellStyle name="20% - Ênfase1 3 2 3" xfId="666"/>
    <cellStyle name="20% - Ênfase1 3 2 3 2" xfId="4771"/>
    <cellStyle name="20% - Ênfase1 3 2 3 2 2" xfId="13048"/>
    <cellStyle name="20% - Ênfase1 3 2 3 3" xfId="6796"/>
    <cellStyle name="20% - Ênfase1 3 2 3 3 2" xfId="15073"/>
    <cellStyle name="20% - Ênfase1 3 2 3 4" xfId="2726"/>
    <cellStyle name="20% - Ênfase1 3 2 3 4 2" xfId="11003"/>
    <cellStyle name="20% - Ênfase1 3 2 3 5" xfId="8955"/>
    <cellStyle name="20% - Ênfase1 3 2 4" xfId="1717"/>
    <cellStyle name="20% - Ênfase1 3 2 4 2" xfId="5804"/>
    <cellStyle name="20% - Ênfase1 3 2 4 2 2" xfId="14081"/>
    <cellStyle name="20% - Ênfase1 3 2 4 3" xfId="7804"/>
    <cellStyle name="20% - Ênfase1 3 2 4 3 2" xfId="16081"/>
    <cellStyle name="20% - Ênfase1 3 2 4 4" xfId="3770"/>
    <cellStyle name="20% - Ênfase1 3 2 4 4 2" xfId="12047"/>
    <cellStyle name="20% - Ênfase1 3 2 4 5" xfId="9998"/>
    <cellStyle name="20% - Ênfase1 3 2 5" xfId="4267"/>
    <cellStyle name="20% - Ênfase1 3 2 5 2" xfId="12544"/>
    <cellStyle name="20% - Ênfase1 3 2 6" xfId="6298"/>
    <cellStyle name="20% - Ênfase1 3 2 6 2" xfId="14575"/>
    <cellStyle name="20% - Ênfase1 3 2 7" xfId="2218"/>
    <cellStyle name="20% - Ênfase1 3 2 7 2" xfId="10495"/>
    <cellStyle name="20% - Ênfase1 3 2 8" xfId="8449"/>
    <cellStyle name="20% - Ênfase1 3 3" xfId="1174"/>
    <cellStyle name="20% - Ênfase1 3 3 2" xfId="5266"/>
    <cellStyle name="20% - Ênfase1 3 3 2 2" xfId="13543"/>
    <cellStyle name="20% - Ênfase1 3 3 3" xfId="7291"/>
    <cellStyle name="20% - Ênfase1 3 3 3 2" xfId="15568"/>
    <cellStyle name="20% - Ênfase1 3 3 4" xfId="3231"/>
    <cellStyle name="20% - Ênfase1 3 3 4 2" xfId="11508"/>
    <cellStyle name="20% - Ênfase1 3 3 5" xfId="9459"/>
    <cellStyle name="20% - Ênfase1 3 4" xfId="664"/>
    <cellStyle name="20% - Ênfase1 3 4 2" xfId="4770"/>
    <cellStyle name="20% - Ênfase1 3 4 2 2" xfId="13047"/>
    <cellStyle name="20% - Ênfase1 3 4 3" xfId="6795"/>
    <cellStyle name="20% - Ênfase1 3 4 3 2" xfId="15072"/>
    <cellStyle name="20% - Ênfase1 3 4 4" xfId="2725"/>
    <cellStyle name="20% - Ênfase1 3 4 4 2" xfId="11002"/>
    <cellStyle name="20% - Ênfase1 3 4 5" xfId="8954"/>
    <cellStyle name="20% - Ênfase1 3 5" xfId="1716"/>
    <cellStyle name="20% - Ênfase1 3 5 2" xfId="5803"/>
    <cellStyle name="20% - Ênfase1 3 5 2 2" xfId="14080"/>
    <cellStyle name="20% - Ênfase1 3 5 3" xfId="7803"/>
    <cellStyle name="20% - Ênfase1 3 5 3 2" xfId="16080"/>
    <cellStyle name="20% - Ênfase1 3 5 4" xfId="3769"/>
    <cellStyle name="20% - Ênfase1 3 5 4 2" xfId="12046"/>
    <cellStyle name="20% - Ênfase1 3 5 5" xfId="9997"/>
    <cellStyle name="20% - Ênfase1 3 6" xfId="4266"/>
    <cellStyle name="20% - Ênfase1 3 6 2" xfId="12543"/>
    <cellStyle name="20% - Ênfase1 3 7" xfId="6297"/>
    <cellStyle name="20% - Ênfase1 3 7 2" xfId="14574"/>
    <cellStyle name="20% - Ênfase1 3 8" xfId="2217"/>
    <cellStyle name="20% - Ênfase1 3 8 2" xfId="10494"/>
    <cellStyle name="20% - Ênfase1 3 9" xfId="8448"/>
    <cellStyle name="20% - Ênfase1 4" xfId="80"/>
    <cellStyle name="20% - Ênfase1 4 2" xfId="81"/>
    <cellStyle name="20% - Ênfase1 4 2 2" xfId="1178"/>
    <cellStyle name="20% - Ênfase1 4 2 2 2" xfId="5269"/>
    <cellStyle name="20% - Ênfase1 4 2 2 2 2" xfId="13546"/>
    <cellStyle name="20% - Ênfase1 4 2 2 3" xfId="7294"/>
    <cellStyle name="20% - Ênfase1 4 2 2 3 2" xfId="15571"/>
    <cellStyle name="20% - Ênfase1 4 2 2 4" xfId="3234"/>
    <cellStyle name="20% - Ênfase1 4 2 2 4 2" xfId="11511"/>
    <cellStyle name="20% - Ênfase1 4 2 2 5" xfId="9462"/>
    <cellStyle name="20% - Ênfase1 4 2 3" xfId="668"/>
    <cellStyle name="20% - Ênfase1 4 2 3 2" xfId="4773"/>
    <cellStyle name="20% - Ênfase1 4 2 3 2 2" xfId="13050"/>
    <cellStyle name="20% - Ênfase1 4 2 3 3" xfId="6798"/>
    <cellStyle name="20% - Ênfase1 4 2 3 3 2" xfId="15075"/>
    <cellStyle name="20% - Ênfase1 4 2 3 4" xfId="2728"/>
    <cellStyle name="20% - Ênfase1 4 2 3 4 2" xfId="11005"/>
    <cellStyle name="20% - Ênfase1 4 2 3 5" xfId="8957"/>
    <cellStyle name="20% - Ênfase1 4 2 4" xfId="1719"/>
    <cellStyle name="20% - Ênfase1 4 2 4 2" xfId="5806"/>
    <cellStyle name="20% - Ênfase1 4 2 4 2 2" xfId="14083"/>
    <cellStyle name="20% - Ênfase1 4 2 4 3" xfId="7806"/>
    <cellStyle name="20% - Ênfase1 4 2 4 3 2" xfId="16083"/>
    <cellStyle name="20% - Ênfase1 4 2 4 4" xfId="3772"/>
    <cellStyle name="20% - Ênfase1 4 2 4 4 2" xfId="12049"/>
    <cellStyle name="20% - Ênfase1 4 2 4 5" xfId="10000"/>
    <cellStyle name="20% - Ênfase1 4 2 5" xfId="4269"/>
    <cellStyle name="20% - Ênfase1 4 2 5 2" xfId="12546"/>
    <cellStyle name="20% - Ênfase1 4 2 6" xfId="6300"/>
    <cellStyle name="20% - Ênfase1 4 2 6 2" xfId="14577"/>
    <cellStyle name="20% - Ênfase1 4 2 7" xfId="2220"/>
    <cellStyle name="20% - Ênfase1 4 2 7 2" xfId="10497"/>
    <cellStyle name="20% - Ênfase1 4 2 8" xfId="8451"/>
    <cellStyle name="20% - Ênfase1 4 3" xfId="1177"/>
    <cellStyle name="20% - Ênfase1 4 3 2" xfId="5268"/>
    <cellStyle name="20% - Ênfase1 4 3 2 2" xfId="13545"/>
    <cellStyle name="20% - Ênfase1 4 3 3" xfId="7293"/>
    <cellStyle name="20% - Ênfase1 4 3 3 2" xfId="15570"/>
    <cellStyle name="20% - Ênfase1 4 3 4" xfId="3233"/>
    <cellStyle name="20% - Ênfase1 4 3 4 2" xfId="11510"/>
    <cellStyle name="20% - Ênfase1 4 3 5" xfId="9461"/>
    <cellStyle name="20% - Ênfase1 4 4" xfId="667"/>
    <cellStyle name="20% - Ênfase1 4 4 2" xfId="4772"/>
    <cellStyle name="20% - Ênfase1 4 4 2 2" xfId="13049"/>
    <cellStyle name="20% - Ênfase1 4 4 3" xfId="6797"/>
    <cellStyle name="20% - Ênfase1 4 4 3 2" xfId="15074"/>
    <cellStyle name="20% - Ênfase1 4 4 4" xfId="2727"/>
    <cellStyle name="20% - Ênfase1 4 4 4 2" xfId="11004"/>
    <cellStyle name="20% - Ênfase1 4 4 5" xfId="8956"/>
    <cellStyle name="20% - Ênfase1 4 5" xfId="1718"/>
    <cellStyle name="20% - Ênfase1 4 5 2" xfId="5805"/>
    <cellStyle name="20% - Ênfase1 4 5 2 2" xfId="14082"/>
    <cellStyle name="20% - Ênfase1 4 5 3" xfId="7805"/>
    <cellStyle name="20% - Ênfase1 4 5 3 2" xfId="16082"/>
    <cellStyle name="20% - Ênfase1 4 5 4" xfId="3771"/>
    <cellStyle name="20% - Ênfase1 4 5 4 2" xfId="12048"/>
    <cellStyle name="20% - Ênfase1 4 5 5" xfId="9999"/>
    <cellStyle name="20% - Ênfase1 4 6" xfId="4268"/>
    <cellStyle name="20% - Ênfase1 4 6 2" xfId="12545"/>
    <cellStyle name="20% - Ênfase1 4 7" xfId="6299"/>
    <cellStyle name="20% - Ênfase1 4 7 2" xfId="14576"/>
    <cellStyle name="20% - Ênfase1 4 8" xfId="2219"/>
    <cellStyle name="20% - Ênfase1 4 8 2" xfId="10496"/>
    <cellStyle name="20% - Ênfase1 4 9" xfId="8450"/>
    <cellStyle name="20% - Ênfase1 5" xfId="82"/>
    <cellStyle name="20% - Ênfase1 5 2" xfId="83"/>
    <cellStyle name="20% - Ênfase1 5 2 2" xfId="1180"/>
    <cellStyle name="20% - Ênfase1 5 2 2 2" xfId="5271"/>
    <cellStyle name="20% - Ênfase1 5 2 2 2 2" xfId="13548"/>
    <cellStyle name="20% - Ênfase1 5 2 2 3" xfId="7296"/>
    <cellStyle name="20% - Ênfase1 5 2 2 3 2" xfId="15573"/>
    <cellStyle name="20% - Ênfase1 5 2 2 4" xfId="3236"/>
    <cellStyle name="20% - Ênfase1 5 2 2 4 2" xfId="11513"/>
    <cellStyle name="20% - Ênfase1 5 2 2 5" xfId="9464"/>
    <cellStyle name="20% - Ênfase1 5 2 3" xfId="670"/>
    <cellStyle name="20% - Ênfase1 5 2 3 2" xfId="4775"/>
    <cellStyle name="20% - Ênfase1 5 2 3 2 2" xfId="13052"/>
    <cellStyle name="20% - Ênfase1 5 2 3 3" xfId="6800"/>
    <cellStyle name="20% - Ênfase1 5 2 3 3 2" xfId="15077"/>
    <cellStyle name="20% - Ênfase1 5 2 3 4" xfId="2730"/>
    <cellStyle name="20% - Ênfase1 5 2 3 4 2" xfId="11007"/>
    <cellStyle name="20% - Ênfase1 5 2 3 5" xfId="8959"/>
    <cellStyle name="20% - Ênfase1 5 2 4" xfId="1721"/>
    <cellStyle name="20% - Ênfase1 5 2 4 2" xfId="5808"/>
    <cellStyle name="20% - Ênfase1 5 2 4 2 2" xfId="14085"/>
    <cellStyle name="20% - Ênfase1 5 2 4 3" xfId="7808"/>
    <cellStyle name="20% - Ênfase1 5 2 4 3 2" xfId="16085"/>
    <cellStyle name="20% - Ênfase1 5 2 4 4" xfId="3774"/>
    <cellStyle name="20% - Ênfase1 5 2 4 4 2" xfId="12051"/>
    <cellStyle name="20% - Ênfase1 5 2 4 5" xfId="10002"/>
    <cellStyle name="20% - Ênfase1 5 2 5" xfId="4271"/>
    <cellStyle name="20% - Ênfase1 5 2 5 2" xfId="12548"/>
    <cellStyle name="20% - Ênfase1 5 2 6" xfId="6302"/>
    <cellStyle name="20% - Ênfase1 5 2 6 2" xfId="14579"/>
    <cellStyle name="20% - Ênfase1 5 2 7" xfId="2222"/>
    <cellStyle name="20% - Ênfase1 5 2 7 2" xfId="10499"/>
    <cellStyle name="20% - Ênfase1 5 2 8" xfId="8453"/>
    <cellStyle name="20% - Ênfase1 5 3" xfId="1179"/>
    <cellStyle name="20% - Ênfase1 5 3 2" xfId="5270"/>
    <cellStyle name="20% - Ênfase1 5 3 2 2" xfId="13547"/>
    <cellStyle name="20% - Ênfase1 5 3 3" xfId="7295"/>
    <cellStyle name="20% - Ênfase1 5 3 3 2" xfId="15572"/>
    <cellStyle name="20% - Ênfase1 5 3 4" xfId="3235"/>
    <cellStyle name="20% - Ênfase1 5 3 4 2" xfId="11512"/>
    <cellStyle name="20% - Ênfase1 5 3 5" xfId="9463"/>
    <cellStyle name="20% - Ênfase1 5 4" xfId="669"/>
    <cellStyle name="20% - Ênfase1 5 4 2" xfId="4774"/>
    <cellStyle name="20% - Ênfase1 5 4 2 2" xfId="13051"/>
    <cellStyle name="20% - Ênfase1 5 4 3" xfId="6799"/>
    <cellStyle name="20% - Ênfase1 5 4 3 2" xfId="15076"/>
    <cellStyle name="20% - Ênfase1 5 4 4" xfId="2729"/>
    <cellStyle name="20% - Ênfase1 5 4 4 2" xfId="11006"/>
    <cellStyle name="20% - Ênfase1 5 4 5" xfId="8958"/>
    <cellStyle name="20% - Ênfase1 5 5" xfId="1720"/>
    <cellStyle name="20% - Ênfase1 5 5 2" xfId="5807"/>
    <cellStyle name="20% - Ênfase1 5 5 2 2" xfId="14084"/>
    <cellStyle name="20% - Ênfase1 5 5 3" xfId="7807"/>
    <cellStyle name="20% - Ênfase1 5 5 3 2" xfId="16084"/>
    <cellStyle name="20% - Ênfase1 5 5 4" xfId="3773"/>
    <cellStyle name="20% - Ênfase1 5 5 4 2" xfId="12050"/>
    <cellStyle name="20% - Ênfase1 5 5 5" xfId="10001"/>
    <cellStyle name="20% - Ênfase1 5 6" xfId="4270"/>
    <cellStyle name="20% - Ênfase1 5 6 2" xfId="12547"/>
    <cellStyle name="20% - Ênfase1 5 7" xfId="6301"/>
    <cellStyle name="20% - Ênfase1 5 7 2" xfId="14578"/>
    <cellStyle name="20% - Ênfase1 5 8" xfId="2221"/>
    <cellStyle name="20% - Ênfase1 5 8 2" xfId="10498"/>
    <cellStyle name="20% - Ênfase1 5 9" xfId="8452"/>
    <cellStyle name="20% - Ênfase1 6" xfId="86"/>
    <cellStyle name="20% - Ênfase1 6 2" xfId="88"/>
    <cellStyle name="20% - Ênfase1 6 2 2" xfId="1185"/>
    <cellStyle name="20% - Ênfase1 6 2 2 2" xfId="5276"/>
    <cellStyle name="20% - Ênfase1 6 2 2 2 2" xfId="13553"/>
    <cellStyle name="20% - Ênfase1 6 2 2 3" xfId="7301"/>
    <cellStyle name="20% - Ênfase1 6 2 2 3 2" xfId="15578"/>
    <cellStyle name="20% - Ênfase1 6 2 2 4" xfId="3241"/>
    <cellStyle name="20% - Ênfase1 6 2 2 4 2" xfId="11518"/>
    <cellStyle name="20% - Ênfase1 6 2 2 5" xfId="9469"/>
    <cellStyle name="20% - Ênfase1 6 2 3" xfId="675"/>
    <cellStyle name="20% - Ênfase1 6 2 3 2" xfId="4780"/>
    <cellStyle name="20% - Ênfase1 6 2 3 2 2" xfId="13057"/>
    <cellStyle name="20% - Ênfase1 6 2 3 3" xfId="6805"/>
    <cellStyle name="20% - Ênfase1 6 2 3 3 2" xfId="15082"/>
    <cellStyle name="20% - Ênfase1 6 2 3 4" xfId="2735"/>
    <cellStyle name="20% - Ênfase1 6 2 3 4 2" xfId="11012"/>
    <cellStyle name="20% - Ênfase1 6 2 3 5" xfId="8964"/>
    <cellStyle name="20% - Ênfase1 6 2 4" xfId="1726"/>
    <cellStyle name="20% - Ênfase1 6 2 4 2" xfId="5813"/>
    <cellStyle name="20% - Ênfase1 6 2 4 2 2" xfId="14090"/>
    <cellStyle name="20% - Ênfase1 6 2 4 3" xfId="7813"/>
    <cellStyle name="20% - Ênfase1 6 2 4 3 2" xfId="16090"/>
    <cellStyle name="20% - Ênfase1 6 2 4 4" xfId="3779"/>
    <cellStyle name="20% - Ênfase1 6 2 4 4 2" xfId="12056"/>
    <cellStyle name="20% - Ênfase1 6 2 4 5" xfId="10007"/>
    <cellStyle name="20% - Ênfase1 6 2 5" xfId="4276"/>
    <cellStyle name="20% - Ênfase1 6 2 5 2" xfId="12553"/>
    <cellStyle name="20% - Ênfase1 6 2 6" xfId="6307"/>
    <cellStyle name="20% - Ênfase1 6 2 6 2" xfId="14584"/>
    <cellStyle name="20% - Ênfase1 6 2 7" xfId="2227"/>
    <cellStyle name="20% - Ênfase1 6 2 7 2" xfId="10504"/>
    <cellStyle name="20% - Ênfase1 6 2 8" xfId="8458"/>
    <cellStyle name="20% - Ênfase1 6 3" xfId="1183"/>
    <cellStyle name="20% - Ênfase1 6 3 2" xfId="5274"/>
    <cellStyle name="20% - Ênfase1 6 3 2 2" xfId="13551"/>
    <cellStyle name="20% - Ênfase1 6 3 3" xfId="7299"/>
    <cellStyle name="20% - Ênfase1 6 3 3 2" xfId="15576"/>
    <cellStyle name="20% - Ênfase1 6 3 4" xfId="3239"/>
    <cellStyle name="20% - Ênfase1 6 3 4 2" xfId="11516"/>
    <cellStyle name="20% - Ênfase1 6 3 5" xfId="9467"/>
    <cellStyle name="20% - Ênfase1 6 4" xfId="673"/>
    <cellStyle name="20% - Ênfase1 6 4 2" xfId="4778"/>
    <cellStyle name="20% - Ênfase1 6 4 2 2" xfId="13055"/>
    <cellStyle name="20% - Ênfase1 6 4 3" xfId="6803"/>
    <cellStyle name="20% - Ênfase1 6 4 3 2" xfId="15080"/>
    <cellStyle name="20% - Ênfase1 6 4 4" xfId="2733"/>
    <cellStyle name="20% - Ênfase1 6 4 4 2" xfId="11010"/>
    <cellStyle name="20% - Ênfase1 6 4 5" xfId="8962"/>
    <cellStyle name="20% - Ênfase1 6 5" xfId="1724"/>
    <cellStyle name="20% - Ênfase1 6 5 2" xfId="5811"/>
    <cellStyle name="20% - Ênfase1 6 5 2 2" xfId="14088"/>
    <cellStyle name="20% - Ênfase1 6 5 3" xfId="7811"/>
    <cellStyle name="20% - Ênfase1 6 5 3 2" xfId="16088"/>
    <cellStyle name="20% - Ênfase1 6 5 4" xfId="3777"/>
    <cellStyle name="20% - Ênfase1 6 5 4 2" xfId="12054"/>
    <cellStyle name="20% - Ênfase1 6 5 5" xfId="10005"/>
    <cellStyle name="20% - Ênfase1 6 6" xfId="4274"/>
    <cellStyle name="20% - Ênfase1 6 6 2" xfId="12551"/>
    <cellStyle name="20% - Ênfase1 6 7" xfId="6305"/>
    <cellStyle name="20% - Ênfase1 6 7 2" xfId="14582"/>
    <cellStyle name="20% - Ênfase1 6 8" xfId="2225"/>
    <cellStyle name="20% - Ênfase1 6 8 2" xfId="10502"/>
    <cellStyle name="20% - Ênfase1 6 9" xfId="8456"/>
    <cellStyle name="20% - Ênfase1 7" xfId="91"/>
    <cellStyle name="20% - Ênfase1 7 2" xfId="95"/>
    <cellStyle name="20% - Ênfase1 7 2 2" xfId="1192"/>
    <cellStyle name="20% - Ênfase1 7 2 2 2" xfId="5283"/>
    <cellStyle name="20% - Ênfase1 7 2 2 2 2" xfId="13560"/>
    <cellStyle name="20% - Ênfase1 7 2 2 3" xfId="7308"/>
    <cellStyle name="20% - Ênfase1 7 2 2 3 2" xfId="15585"/>
    <cellStyle name="20% - Ênfase1 7 2 2 4" xfId="3248"/>
    <cellStyle name="20% - Ênfase1 7 2 2 4 2" xfId="11525"/>
    <cellStyle name="20% - Ênfase1 7 2 2 5" xfId="9476"/>
    <cellStyle name="20% - Ênfase1 7 2 3" xfId="682"/>
    <cellStyle name="20% - Ênfase1 7 2 3 2" xfId="4787"/>
    <cellStyle name="20% - Ênfase1 7 2 3 2 2" xfId="13064"/>
    <cellStyle name="20% - Ênfase1 7 2 3 3" xfId="6812"/>
    <cellStyle name="20% - Ênfase1 7 2 3 3 2" xfId="15089"/>
    <cellStyle name="20% - Ênfase1 7 2 3 4" xfId="2742"/>
    <cellStyle name="20% - Ênfase1 7 2 3 4 2" xfId="11019"/>
    <cellStyle name="20% - Ênfase1 7 2 3 5" xfId="8971"/>
    <cellStyle name="20% - Ênfase1 7 2 4" xfId="1733"/>
    <cellStyle name="20% - Ênfase1 7 2 4 2" xfId="5820"/>
    <cellStyle name="20% - Ênfase1 7 2 4 2 2" xfId="14097"/>
    <cellStyle name="20% - Ênfase1 7 2 4 3" xfId="7820"/>
    <cellStyle name="20% - Ênfase1 7 2 4 3 2" xfId="16097"/>
    <cellStyle name="20% - Ênfase1 7 2 4 4" xfId="3786"/>
    <cellStyle name="20% - Ênfase1 7 2 4 4 2" xfId="12063"/>
    <cellStyle name="20% - Ênfase1 7 2 4 5" xfId="10014"/>
    <cellStyle name="20% - Ênfase1 7 2 5" xfId="4283"/>
    <cellStyle name="20% - Ênfase1 7 2 5 2" xfId="12560"/>
    <cellStyle name="20% - Ênfase1 7 2 6" xfId="6314"/>
    <cellStyle name="20% - Ênfase1 7 2 6 2" xfId="14591"/>
    <cellStyle name="20% - Ênfase1 7 2 7" xfId="2234"/>
    <cellStyle name="20% - Ênfase1 7 2 7 2" xfId="10511"/>
    <cellStyle name="20% - Ênfase1 7 2 8" xfId="8465"/>
    <cellStyle name="20% - Ênfase1 7 3" xfId="1188"/>
    <cellStyle name="20% - Ênfase1 7 3 2" xfId="5279"/>
    <cellStyle name="20% - Ênfase1 7 3 2 2" xfId="13556"/>
    <cellStyle name="20% - Ênfase1 7 3 3" xfId="7304"/>
    <cellStyle name="20% - Ênfase1 7 3 3 2" xfId="15581"/>
    <cellStyle name="20% - Ênfase1 7 3 4" xfId="3244"/>
    <cellStyle name="20% - Ênfase1 7 3 4 2" xfId="11521"/>
    <cellStyle name="20% - Ênfase1 7 3 5" xfId="9472"/>
    <cellStyle name="20% - Ênfase1 7 4" xfId="678"/>
    <cellStyle name="20% - Ênfase1 7 4 2" xfId="4783"/>
    <cellStyle name="20% - Ênfase1 7 4 2 2" xfId="13060"/>
    <cellStyle name="20% - Ênfase1 7 4 3" xfId="6808"/>
    <cellStyle name="20% - Ênfase1 7 4 3 2" xfId="15085"/>
    <cellStyle name="20% - Ênfase1 7 4 4" xfId="2738"/>
    <cellStyle name="20% - Ênfase1 7 4 4 2" xfId="11015"/>
    <cellStyle name="20% - Ênfase1 7 4 5" xfId="8967"/>
    <cellStyle name="20% - Ênfase1 7 5" xfId="1729"/>
    <cellStyle name="20% - Ênfase1 7 5 2" xfId="5816"/>
    <cellStyle name="20% - Ênfase1 7 5 2 2" xfId="14093"/>
    <cellStyle name="20% - Ênfase1 7 5 3" xfId="7816"/>
    <cellStyle name="20% - Ênfase1 7 5 3 2" xfId="16093"/>
    <cellStyle name="20% - Ênfase1 7 5 4" xfId="3782"/>
    <cellStyle name="20% - Ênfase1 7 5 4 2" xfId="12059"/>
    <cellStyle name="20% - Ênfase1 7 5 5" xfId="10010"/>
    <cellStyle name="20% - Ênfase1 7 6" xfId="4279"/>
    <cellStyle name="20% - Ênfase1 7 6 2" xfId="12556"/>
    <cellStyle name="20% - Ênfase1 7 7" xfId="6310"/>
    <cellStyle name="20% - Ênfase1 7 7 2" xfId="14587"/>
    <cellStyle name="20% - Ênfase1 7 8" xfId="2230"/>
    <cellStyle name="20% - Ênfase1 7 8 2" xfId="10507"/>
    <cellStyle name="20% - Ênfase1 7 9" xfId="8461"/>
    <cellStyle name="20% - Ênfase1 8" xfId="55"/>
    <cellStyle name="20% - Ênfase1 8 2" xfId="97"/>
    <cellStyle name="20% - Ênfase1 8 2 2" xfId="1194"/>
    <cellStyle name="20% - Ênfase1 8 2 2 2" xfId="5285"/>
    <cellStyle name="20% - Ênfase1 8 2 2 2 2" xfId="13562"/>
    <cellStyle name="20% - Ênfase1 8 2 2 3" xfId="7310"/>
    <cellStyle name="20% - Ênfase1 8 2 2 3 2" xfId="15587"/>
    <cellStyle name="20% - Ênfase1 8 2 2 4" xfId="3250"/>
    <cellStyle name="20% - Ênfase1 8 2 2 4 2" xfId="11527"/>
    <cellStyle name="20% - Ênfase1 8 2 2 5" xfId="9478"/>
    <cellStyle name="20% - Ênfase1 8 2 3" xfId="684"/>
    <cellStyle name="20% - Ênfase1 8 2 3 2" xfId="4789"/>
    <cellStyle name="20% - Ênfase1 8 2 3 2 2" xfId="13066"/>
    <cellStyle name="20% - Ênfase1 8 2 3 3" xfId="6814"/>
    <cellStyle name="20% - Ênfase1 8 2 3 3 2" xfId="15091"/>
    <cellStyle name="20% - Ênfase1 8 2 3 4" xfId="2744"/>
    <cellStyle name="20% - Ênfase1 8 2 3 4 2" xfId="11021"/>
    <cellStyle name="20% - Ênfase1 8 2 3 5" xfId="8973"/>
    <cellStyle name="20% - Ênfase1 8 2 4" xfId="1735"/>
    <cellStyle name="20% - Ênfase1 8 2 4 2" xfId="5822"/>
    <cellStyle name="20% - Ênfase1 8 2 4 2 2" xfId="14099"/>
    <cellStyle name="20% - Ênfase1 8 2 4 3" xfId="7822"/>
    <cellStyle name="20% - Ênfase1 8 2 4 3 2" xfId="16099"/>
    <cellStyle name="20% - Ênfase1 8 2 4 4" xfId="3788"/>
    <cellStyle name="20% - Ênfase1 8 2 4 4 2" xfId="12065"/>
    <cellStyle name="20% - Ênfase1 8 2 4 5" xfId="10016"/>
    <cellStyle name="20% - Ênfase1 8 2 5" xfId="4285"/>
    <cellStyle name="20% - Ênfase1 8 2 5 2" xfId="12562"/>
    <cellStyle name="20% - Ênfase1 8 2 6" xfId="6316"/>
    <cellStyle name="20% - Ênfase1 8 2 6 2" xfId="14593"/>
    <cellStyle name="20% - Ênfase1 8 2 7" xfId="2236"/>
    <cellStyle name="20% - Ênfase1 8 2 7 2" xfId="10513"/>
    <cellStyle name="20% - Ênfase1 8 2 8" xfId="8467"/>
    <cellStyle name="20% - Ênfase1 8 3" xfId="1154"/>
    <cellStyle name="20% - Ênfase1 8 3 2" xfId="5246"/>
    <cellStyle name="20% - Ênfase1 8 3 2 2" xfId="13523"/>
    <cellStyle name="20% - Ênfase1 8 3 3" xfId="7271"/>
    <cellStyle name="20% - Ênfase1 8 3 3 2" xfId="15548"/>
    <cellStyle name="20% - Ênfase1 8 3 4" xfId="3211"/>
    <cellStyle name="20% - Ênfase1 8 3 4 2" xfId="11488"/>
    <cellStyle name="20% - Ênfase1 8 3 5" xfId="9439"/>
    <cellStyle name="20% - Ênfase1 8 4" xfId="645"/>
    <cellStyle name="20% - Ênfase1 8 4 2" xfId="4751"/>
    <cellStyle name="20% - Ênfase1 8 4 2 2" xfId="13028"/>
    <cellStyle name="20% - Ênfase1 8 4 3" xfId="6776"/>
    <cellStyle name="20% - Ênfase1 8 4 3 2" xfId="15053"/>
    <cellStyle name="20% - Ênfase1 8 4 4" xfId="2706"/>
    <cellStyle name="20% - Ênfase1 8 4 4 2" xfId="10983"/>
    <cellStyle name="20% - Ênfase1 8 4 5" xfId="8935"/>
    <cellStyle name="20% - Ênfase1 8 5" xfId="1697"/>
    <cellStyle name="20% - Ênfase1 8 5 2" xfId="5784"/>
    <cellStyle name="20% - Ênfase1 8 5 2 2" xfId="14061"/>
    <cellStyle name="20% - Ênfase1 8 5 3" xfId="7784"/>
    <cellStyle name="20% - Ênfase1 8 5 3 2" xfId="16061"/>
    <cellStyle name="20% - Ênfase1 8 5 4" xfId="3750"/>
    <cellStyle name="20% - Ênfase1 8 5 4 2" xfId="12027"/>
    <cellStyle name="20% - Ênfase1 8 5 5" xfId="9978"/>
    <cellStyle name="20% - Ênfase1 8 6" xfId="4247"/>
    <cellStyle name="20% - Ênfase1 8 6 2" xfId="12524"/>
    <cellStyle name="20% - Ênfase1 8 7" xfId="6278"/>
    <cellStyle name="20% - Ênfase1 8 7 2" xfId="14555"/>
    <cellStyle name="20% - Ênfase1 8 8" xfId="2197"/>
    <cellStyle name="20% - Ênfase1 8 8 2" xfId="10474"/>
    <cellStyle name="20% - Ênfase1 8 9" xfId="8429"/>
    <cellStyle name="20% - Ênfase1 9" xfId="99"/>
    <cellStyle name="20% - Ênfase1 9 2" xfId="100"/>
    <cellStyle name="20% - Ênfase1 9 2 2" xfId="1197"/>
    <cellStyle name="20% - Ênfase1 9 2 2 2" xfId="5288"/>
    <cellStyle name="20% - Ênfase1 9 2 2 2 2" xfId="13565"/>
    <cellStyle name="20% - Ênfase1 9 2 2 3" xfId="7313"/>
    <cellStyle name="20% - Ênfase1 9 2 2 3 2" xfId="15590"/>
    <cellStyle name="20% - Ênfase1 9 2 2 4" xfId="3253"/>
    <cellStyle name="20% - Ênfase1 9 2 2 4 2" xfId="11530"/>
    <cellStyle name="20% - Ênfase1 9 2 2 5" xfId="9481"/>
    <cellStyle name="20% - Ênfase1 9 2 3" xfId="687"/>
    <cellStyle name="20% - Ênfase1 9 2 3 2" xfId="4792"/>
    <cellStyle name="20% - Ênfase1 9 2 3 2 2" xfId="13069"/>
    <cellStyle name="20% - Ênfase1 9 2 3 3" xfId="6817"/>
    <cellStyle name="20% - Ênfase1 9 2 3 3 2" xfId="15094"/>
    <cellStyle name="20% - Ênfase1 9 2 3 4" xfId="2747"/>
    <cellStyle name="20% - Ênfase1 9 2 3 4 2" xfId="11024"/>
    <cellStyle name="20% - Ênfase1 9 2 3 5" xfId="8976"/>
    <cellStyle name="20% - Ênfase1 9 2 4" xfId="1738"/>
    <cellStyle name="20% - Ênfase1 9 2 4 2" xfId="5825"/>
    <cellStyle name="20% - Ênfase1 9 2 4 2 2" xfId="14102"/>
    <cellStyle name="20% - Ênfase1 9 2 4 3" xfId="7825"/>
    <cellStyle name="20% - Ênfase1 9 2 4 3 2" xfId="16102"/>
    <cellStyle name="20% - Ênfase1 9 2 4 4" xfId="3791"/>
    <cellStyle name="20% - Ênfase1 9 2 4 4 2" xfId="12068"/>
    <cellStyle name="20% - Ênfase1 9 2 4 5" xfId="10019"/>
    <cellStyle name="20% - Ênfase1 9 2 5" xfId="4288"/>
    <cellStyle name="20% - Ênfase1 9 2 5 2" xfId="12565"/>
    <cellStyle name="20% - Ênfase1 9 2 6" xfId="6319"/>
    <cellStyle name="20% - Ênfase1 9 2 6 2" xfId="14596"/>
    <cellStyle name="20% - Ênfase1 9 2 7" xfId="2239"/>
    <cellStyle name="20% - Ênfase1 9 2 7 2" xfId="10516"/>
    <cellStyle name="20% - Ênfase1 9 2 8" xfId="8470"/>
    <cellStyle name="20% - Ênfase1 9 3" xfId="1196"/>
    <cellStyle name="20% - Ênfase1 9 3 2" xfId="5287"/>
    <cellStyle name="20% - Ênfase1 9 3 2 2" xfId="13564"/>
    <cellStyle name="20% - Ênfase1 9 3 3" xfId="7312"/>
    <cellStyle name="20% - Ênfase1 9 3 3 2" xfId="15589"/>
    <cellStyle name="20% - Ênfase1 9 3 4" xfId="3252"/>
    <cellStyle name="20% - Ênfase1 9 3 4 2" xfId="11529"/>
    <cellStyle name="20% - Ênfase1 9 3 5" xfId="9480"/>
    <cellStyle name="20% - Ênfase1 9 4" xfId="686"/>
    <cellStyle name="20% - Ênfase1 9 4 2" xfId="4791"/>
    <cellStyle name="20% - Ênfase1 9 4 2 2" xfId="13068"/>
    <cellStyle name="20% - Ênfase1 9 4 3" xfId="6816"/>
    <cellStyle name="20% - Ênfase1 9 4 3 2" xfId="15093"/>
    <cellStyle name="20% - Ênfase1 9 4 4" xfId="2746"/>
    <cellStyle name="20% - Ênfase1 9 4 4 2" xfId="11023"/>
    <cellStyle name="20% - Ênfase1 9 4 5" xfId="8975"/>
    <cellStyle name="20% - Ênfase1 9 5" xfId="1737"/>
    <cellStyle name="20% - Ênfase1 9 5 2" xfId="5824"/>
    <cellStyle name="20% - Ênfase1 9 5 2 2" xfId="14101"/>
    <cellStyle name="20% - Ênfase1 9 5 3" xfId="7824"/>
    <cellStyle name="20% - Ênfase1 9 5 3 2" xfId="16101"/>
    <cellStyle name="20% - Ênfase1 9 5 4" xfId="3790"/>
    <cellStyle name="20% - Ênfase1 9 5 4 2" xfId="12067"/>
    <cellStyle name="20% - Ênfase1 9 5 5" xfId="10018"/>
    <cellStyle name="20% - Ênfase1 9 6" xfId="4287"/>
    <cellStyle name="20% - Ênfase1 9 6 2" xfId="12564"/>
    <cellStyle name="20% - Ênfase1 9 7" xfId="6318"/>
    <cellStyle name="20% - Ênfase1 9 7 2" xfId="14595"/>
    <cellStyle name="20% - Ênfase1 9 8" xfId="2238"/>
    <cellStyle name="20% - Ênfase1 9 8 2" xfId="10515"/>
    <cellStyle name="20% - Ênfase1 9 9" xfId="8469"/>
    <cellStyle name="20% - Ênfase2 10" xfId="103"/>
    <cellStyle name="20% - Ênfase2 10 2" xfId="106"/>
    <cellStyle name="20% - Ênfase2 10 2 2" xfId="1203"/>
    <cellStyle name="20% - Ênfase2 10 2 2 2" xfId="5294"/>
    <cellStyle name="20% - Ênfase2 10 2 2 2 2" xfId="13571"/>
    <cellStyle name="20% - Ênfase2 10 2 2 3" xfId="7319"/>
    <cellStyle name="20% - Ênfase2 10 2 2 3 2" xfId="15596"/>
    <cellStyle name="20% - Ênfase2 10 2 2 4" xfId="3259"/>
    <cellStyle name="20% - Ênfase2 10 2 2 4 2" xfId="11536"/>
    <cellStyle name="20% - Ênfase2 10 2 2 5" xfId="9487"/>
    <cellStyle name="20% - Ênfase2 10 2 3" xfId="693"/>
    <cellStyle name="20% - Ênfase2 10 2 3 2" xfId="4798"/>
    <cellStyle name="20% - Ênfase2 10 2 3 2 2" xfId="13075"/>
    <cellStyle name="20% - Ênfase2 10 2 3 3" xfId="6823"/>
    <cellStyle name="20% - Ênfase2 10 2 3 3 2" xfId="15100"/>
    <cellStyle name="20% - Ênfase2 10 2 3 4" xfId="2753"/>
    <cellStyle name="20% - Ênfase2 10 2 3 4 2" xfId="11030"/>
    <cellStyle name="20% - Ênfase2 10 2 3 5" xfId="8982"/>
    <cellStyle name="20% - Ênfase2 10 2 4" xfId="1744"/>
    <cellStyle name="20% - Ênfase2 10 2 4 2" xfId="5831"/>
    <cellStyle name="20% - Ênfase2 10 2 4 2 2" xfId="14108"/>
    <cellStyle name="20% - Ênfase2 10 2 4 3" xfId="7831"/>
    <cellStyle name="20% - Ênfase2 10 2 4 3 2" xfId="16108"/>
    <cellStyle name="20% - Ênfase2 10 2 4 4" xfId="3797"/>
    <cellStyle name="20% - Ênfase2 10 2 4 4 2" xfId="12074"/>
    <cellStyle name="20% - Ênfase2 10 2 4 5" xfId="10025"/>
    <cellStyle name="20% - Ênfase2 10 2 5" xfId="4294"/>
    <cellStyle name="20% - Ênfase2 10 2 5 2" xfId="12571"/>
    <cellStyle name="20% - Ênfase2 10 2 6" xfId="6325"/>
    <cellStyle name="20% - Ênfase2 10 2 6 2" xfId="14602"/>
    <cellStyle name="20% - Ênfase2 10 2 7" xfId="2245"/>
    <cellStyle name="20% - Ênfase2 10 2 7 2" xfId="10522"/>
    <cellStyle name="20% - Ênfase2 10 2 8" xfId="8476"/>
    <cellStyle name="20% - Ênfase2 10 3" xfId="1200"/>
    <cellStyle name="20% - Ênfase2 10 3 2" xfId="5291"/>
    <cellStyle name="20% - Ênfase2 10 3 2 2" xfId="13568"/>
    <cellStyle name="20% - Ênfase2 10 3 3" xfId="7316"/>
    <cellStyle name="20% - Ênfase2 10 3 3 2" xfId="15593"/>
    <cellStyle name="20% - Ênfase2 10 3 4" xfId="3256"/>
    <cellStyle name="20% - Ênfase2 10 3 4 2" xfId="11533"/>
    <cellStyle name="20% - Ênfase2 10 3 5" xfId="9484"/>
    <cellStyle name="20% - Ênfase2 10 4" xfId="690"/>
    <cellStyle name="20% - Ênfase2 10 4 2" xfId="4795"/>
    <cellStyle name="20% - Ênfase2 10 4 2 2" xfId="13072"/>
    <cellStyle name="20% - Ênfase2 10 4 3" xfId="6820"/>
    <cellStyle name="20% - Ênfase2 10 4 3 2" xfId="15097"/>
    <cellStyle name="20% - Ênfase2 10 4 4" xfId="2750"/>
    <cellStyle name="20% - Ênfase2 10 4 4 2" xfId="11027"/>
    <cellStyle name="20% - Ênfase2 10 4 5" xfId="8979"/>
    <cellStyle name="20% - Ênfase2 10 5" xfId="1741"/>
    <cellStyle name="20% - Ênfase2 10 5 2" xfId="5828"/>
    <cellStyle name="20% - Ênfase2 10 5 2 2" xfId="14105"/>
    <cellStyle name="20% - Ênfase2 10 5 3" xfId="7828"/>
    <cellStyle name="20% - Ênfase2 10 5 3 2" xfId="16105"/>
    <cellStyle name="20% - Ênfase2 10 5 4" xfId="3794"/>
    <cellStyle name="20% - Ênfase2 10 5 4 2" xfId="12071"/>
    <cellStyle name="20% - Ênfase2 10 5 5" xfId="10022"/>
    <cellStyle name="20% - Ênfase2 10 6" xfId="4291"/>
    <cellStyle name="20% - Ênfase2 10 6 2" xfId="12568"/>
    <cellStyle name="20% - Ênfase2 10 7" xfId="6322"/>
    <cellStyle name="20% - Ênfase2 10 7 2" xfId="14599"/>
    <cellStyle name="20% - Ênfase2 10 8" xfId="2242"/>
    <cellStyle name="20% - Ênfase2 10 8 2" xfId="10519"/>
    <cellStyle name="20% - Ênfase2 10 9" xfId="8473"/>
    <cellStyle name="20% - Ênfase2 11" xfId="112"/>
    <cellStyle name="20% - Ênfase2 11 2" xfId="1208"/>
    <cellStyle name="20% - Ênfase2 11 2 2" xfId="5299"/>
    <cellStyle name="20% - Ênfase2 11 2 2 2" xfId="13576"/>
    <cellStyle name="20% - Ênfase2 11 2 3" xfId="7324"/>
    <cellStyle name="20% - Ênfase2 11 2 3 2" xfId="15601"/>
    <cellStyle name="20% - Ênfase2 11 2 4" xfId="3264"/>
    <cellStyle name="20% - Ênfase2 11 2 4 2" xfId="11541"/>
    <cellStyle name="20% - Ênfase2 11 2 5" xfId="9492"/>
    <cellStyle name="20% - Ênfase2 11 3" xfId="698"/>
    <cellStyle name="20% - Ênfase2 11 3 2" xfId="4803"/>
    <cellStyle name="20% - Ênfase2 11 3 2 2" xfId="13080"/>
    <cellStyle name="20% - Ênfase2 11 3 3" xfId="6828"/>
    <cellStyle name="20% - Ênfase2 11 3 3 2" xfId="15105"/>
    <cellStyle name="20% - Ênfase2 11 3 4" xfId="2758"/>
    <cellStyle name="20% - Ênfase2 11 3 4 2" xfId="11035"/>
    <cellStyle name="20% - Ênfase2 11 3 5" xfId="8987"/>
    <cellStyle name="20% - Ênfase2 11 4" xfId="1749"/>
    <cellStyle name="20% - Ênfase2 11 4 2" xfId="5836"/>
    <cellStyle name="20% - Ênfase2 11 4 2 2" xfId="14113"/>
    <cellStyle name="20% - Ênfase2 11 4 3" xfId="7836"/>
    <cellStyle name="20% - Ênfase2 11 4 3 2" xfId="16113"/>
    <cellStyle name="20% - Ênfase2 11 4 4" xfId="3802"/>
    <cellStyle name="20% - Ênfase2 11 4 4 2" xfId="12079"/>
    <cellStyle name="20% - Ênfase2 11 4 5" xfId="10030"/>
    <cellStyle name="20% - Ênfase2 11 5" xfId="4299"/>
    <cellStyle name="20% - Ênfase2 11 5 2" xfId="12576"/>
    <cellStyle name="20% - Ênfase2 11 6" xfId="6330"/>
    <cellStyle name="20% - Ênfase2 11 6 2" xfId="14607"/>
    <cellStyle name="20% - Ênfase2 11 7" xfId="2250"/>
    <cellStyle name="20% - Ênfase2 11 7 2" xfId="10527"/>
    <cellStyle name="20% - Ênfase2 11 8" xfId="8481"/>
    <cellStyle name="20% - Ênfase2 12" xfId="113"/>
    <cellStyle name="20% - Ênfase2 12 2" xfId="1209"/>
    <cellStyle name="20% - Ênfase2 12 2 2" xfId="5300"/>
    <cellStyle name="20% - Ênfase2 12 2 2 2" xfId="13577"/>
    <cellStyle name="20% - Ênfase2 12 2 3" xfId="7325"/>
    <cellStyle name="20% - Ênfase2 12 2 3 2" xfId="15602"/>
    <cellStyle name="20% - Ênfase2 12 2 4" xfId="3265"/>
    <cellStyle name="20% - Ênfase2 12 2 4 2" xfId="11542"/>
    <cellStyle name="20% - Ênfase2 12 2 5" xfId="9493"/>
    <cellStyle name="20% - Ênfase2 12 3" xfId="699"/>
    <cellStyle name="20% - Ênfase2 12 3 2" xfId="4804"/>
    <cellStyle name="20% - Ênfase2 12 3 2 2" xfId="13081"/>
    <cellStyle name="20% - Ênfase2 12 3 3" xfId="6829"/>
    <cellStyle name="20% - Ênfase2 12 3 3 2" xfId="15106"/>
    <cellStyle name="20% - Ênfase2 12 3 4" xfId="2759"/>
    <cellStyle name="20% - Ênfase2 12 3 4 2" xfId="11036"/>
    <cellStyle name="20% - Ênfase2 12 3 5" xfId="8988"/>
    <cellStyle name="20% - Ênfase2 12 4" xfId="1750"/>
    <cellStyle name="20% - Ênfase2 12 4 2" xfId="5837"/>
    <cellStyle name="20% - Ênfase2 12 4 2 2" xfId="14114"/>
    <cellStyle name="20% - Ênfase2 12 4 3" xfId="7837"/>
    <cellStyle name="20% - Ênfase2 12 4 3 2" xfId="16114"/>
    <cellStyle name="20% - Ênfase2 12 4 4" xfId="3803"/>
    <cellStyle name="20% - Ênfase2 12 4 4 2" xfId="12080"/>
    <cellStyle name="20% - Ênfase2 12 4 5" xfId="10031"/>
    <cellStyle name="20% - Ênfase2 12 5" xfId="4300"/>
    <cellStyle name="20% - Ênfase2 12 5 2" xfId="12577"/>
    <cellStyle name="20% - Ênfase2 12 6" xfId="6331"/>
    <cellStyle name="20% - Ênfase2 12 6 2" xfId="14608"/>
    <cellStyle name="20% - Ênfase2 12 7" xfId="2251"/>
    <cellStyle name="20% - Ênfase2 12 7 2" xfId="10528"/>
    <cellStyle name="20% - Ênfase2 12 8" xfId="8482"/>
    <cellStyle name="20% - Ênfase2 13" xfId="114"/>
    <cellStyle name="20% - Ênfase2 13 2" xfId="1210"/>
    <cellStyle name="20% - Ênfase2 13 2 2" xfId="5301"/>
    <cellStyle name="20% - Ênfase2 13 2 2 2" xfId="13578"/>
    <cellStyle name="20% - Ênfase2 13 2 3" xfId="7326"/>
    <cellStyle name="20% - Ênfase2 13 2 3 2" xfId="15603"/>
    <cellStyle name="20% - Ênfase2 13 2 4" xfId="3266"/>
    <cellStyle name="20% - Ênfase2 13 2 4 2" xfId="11543"/>
    <cellStyle name="20% - Ênfase2 13 2 5" xfId="9494"/>
    <cellStyle name="20% - Ênfase2 13 3" xfId="700"/>
    <cellStyle name="20% - Ênfase2 13 3 2" xfId="4805"/>
    <cellStyle name="20% - Ênfase2 13 3 2 2" xfId="13082"/>
    <cellStyle name="20% - Ênfase2 13 3 3" xfId="6830"/>
    <cellStyle name="20% - Ênfase2 13 3 3 2" xfId="15107"/>
    <cellStyle name="20% - Ênfase2 13 3 4" xfId="2760"/>
    <cellStyle name="20% - Ênfase2 13 3 4 2" xfId="11037"/>
    <cellStyle name="20% - Ênfase2 13 3 5" xfId="8989"/>
    <cellStyle name="20% - Ênfase2 13 4" xfId="1751"/>
    <cellStyle name="20% - Ênfase2 13 4 2" xfId="5838"/>
    <cellStyle name="20% - Ênfase2 13 4 2 2" xfId="14115"/>
    <cellStyle name="20% - Ênfase2 13 4 3" xfId="7838"/>
    <cellStyle name="20% - Ênfase2 13 4 3 2" xfId="16115"/>
    <cellStyle name="20% - Ênfase2 13 4 4" xfId="3804"/>
    <cellStyle name="20% - Ênfase2 13 4 4 2" xfId="12081"/>
    <cellStyle name="20% - Ênfase2 13 4 5" xfId="10032"/>
    <cellStyle name="20% - Ênfase2 13 5" xfId="4301"/>
    <cellStyle name="20% - Ênfase2 13 5 2" xfId="12578"/>
    <cellStyle name="20% - Ênfase2 13 6" xfId="6332"/>
    <cellStyle name="20% - Ênfase2 13 6 2" xfId="14609"/>
    <cellStyle name="20% - Ênfase2 13 7" xfId="2252"/>
    <cellStyle name="20% - Ênfase2 13 7 2" xfId="10529"/>
    <cellStyle name="20% - Ênfase2 13 8" xfId="8483"/>
    <cellStyle name="20% - Ênfase2 14" xfId="115"/>
    <cellStyle name="20% - Ênfase2 14 2" xfId="1211"/>
    <cellStyle name="20% - Ênfase2 14 2 2" xfId="5302"/>
    <cellStyle name="20% - Ênfase2 14 2 2 2" xfId="13579"/>
    <cellStyle name="20% - Ênfase2 14 2 3" xfId="7327"/>
    <cellStyle name="20% - Ênfase2 14 2 3 2" xfId="15604"/>
    <cellStyle name="20% - Ênfase2 14 2 4" xfId="3267"/>
    <cellStyle name="20% - Ênfase2 14 2 4 2" xfId="11544"/>
    <cellStyle name="20% - Ênfase2 14 2 5" xfId="9495"/>
    <cellStyle name="20% - Ênfase2 14 3" xfId="701"/>
    <cellStyle name="20% - Ênfase2 14 3 2" xfId="4806"/>
    <cellStyle name="20% - Ênfase2 14 3 2 2" xfId="13083"/>
    <cellStyle name="20% - Ênfase2 14 3 3" xfId="6831"/>
    <cellStyle name="20% - Ênfase2 14 3 3 2" xfId="15108"/>
    <cellStyle name="20% - Ênfase2 14 3 4" xfId="2761"/>
    <cellStyle name="20% - Ênfase2 14 3 4 2" xfId="11038"/>
    <cellStyle name="20% - Ênfase2 14 3 5" xfId="8990"/>
    <cellStyle name="20% - Ênfase2 14 4" xfId="1752"/>
    <cellStyle name="20% - Ênfase2 14 4 2" xfId="5839"/>
    <cellStyle name="20% - Ênfase2 14 4 2 2" xfId="14116"/>
    <cellStyle name="20% - Ênfase2 14 4 3" xfId="7839"/>
    <cellStyle name="20% - Ênfase2 14 4 3 2" xfId="16116"/>
    <cellStyle name="20% - Ênfase2 14 4 4" xfId="3805"/>
    <cellStyle name="20% - Ênfase2 14 4 4 2" xfId="12082"/>
    <cellStyle name="20% - Ênfase2 14 4 5" xfId="10033"/>
    <cellStyle name="20% - Ênfase2 14 5" xfId="4302"/>
    <cellStyle name="20% - Ênfase2 14 5 2" xfId="12579"/>
    <cellStyle name="20% - Ênfase2 14 6" xfId="6333"/>
    <cellStyle name="20% - Ênfase2 14 6 2" xfId="14610"/>
    <cellStyle name="20% - Ênfase2 14 7" xfId="2253"/>
    <cellStyle name="20% - Ênfase2 14 7 2" xfId="10530"/>
    <cellStyle name="20% - Ênfase2 14 8" xfId="8484"/>
    <cellStyle name="20% - Ênfase2 15" xfId="116"/>
    <cellStyle name="20% - Ênfase2 15 2" xfId="1212"/>
    <cellStyle name="20% - Ênfase2 15 2 2" xfId="5303"/>
    <cellStyle name="20% - Ênfase2 15 2 2 2" xfId="13580"/>
    <cellStyle name="20% - Ênfase2 15 2 3" xfId="7328"/>
    <cellStyle name="20% - Ênfase2 15 2 3 2" xfId="15605"/>
    <cellStyle name="20% - Ênfase2 15 2 4" xfId="3268"/>
    <cellStyle name="20% - Ênfase2 15 2 4 2" xfId="11545"/>
    <cellStyle name="20% - Ênfase2 15 2 5" xfId="9496"/>
    <cellStyle name="20% - Ênfase2 15 3" xfId="702"/>
    <cellStyle name="20% - Ênfase2 15 3 2" xfId="4807"/>
    <cellStyle name="20% - Ênfase2 15 3 2 2" xfId="13084"/>
    <cellStyle name="20% - Ênfase2 15 3 3" xfId="6832"/>
    <cellStyle name="20% - Ênfase2 15 3 3 2" xfId="15109"/>
    <cellStyle name="20% - Ênfase2 15 3 4" xfId="2762"/>
    <cellStyle name="20% - Ênfase2 15 3 4 2" xfId="11039"/>
    <cellStyle name="20% - Ênfase2 15 3 5" xfId="8991"/>
    <cellStyle name="20% - Ênfase2 15 4" xfId="1753"/>
    <cellStyle name="20% - Ênfase2 15 4 2" xfId="5840"/>
    <cellStyle name="20% - Ênfase2 15 4 2 2" xfId="14117"/>
    <cellStyle name="20% - Ênfase2 15 4 3" xfId="7840"/>
    <cellStyle name="20% - Ênfase2 15 4 3 2" xfId="16117"/>
    <cellStyle name="20% - Ênfase2 15 4 4" xfId="3806"/>
    <cellStyle name="20% - Ênfase2 15 4 4 2" xfId="12083"/>
    <cellStyle name="20% - Ênfase2 15 4 5" xfId="10034"/>
    <cellStyle name="20% - Ênfase2 15 5" xfId="4303"/>
    <cellStyle name="20% - Ênfase2 15 5 2" xfId="12580"/>
    <cellStyle name="20% - Ênfase2 15 6" xfId="6334"/>
    <cellStyle name="20% - Ênfase2 15 6 2" xfId="14611"/>
    <cellStyle name="20% - Ênfase2 15 7" xfId="2254"/>
    <cellStyle name="20% - Ênfase2 15 7 2" xfId="10531"/>
    <cellStyle name="20% - Ênfase2 15 8" xfId="8485"/>
    <cellStyle name="20% - Ênfase2 16" xfId="118"/>
    <cellStyle name="20% - Ênfase2 16 2" xfId="1214"/>
    <cellStyle name="20% - Ênfase2 16 2 2" xfId="5305"/>
    <cellStyle name="20% - Ênfase2 16 2 2 2" xfId="13582"/>
    <cellStyle name="20% - Ênfase2 16 2 3" xfId="7330"/>
    <cellStyle name="20% - Ênfase2 16 2 3 2" xfId="15607"/>
    <cellStyle name="20% - Ênfase2 16 2 4" xfId="3270"/>
    <cellStyle name="20% - Ênfase2 16 2 4 2" xfId="11547"/>
    <cellStyle name="20% - Ênfase2 16 2 5" xfId="9498"/>
    <cellStyle name="20% - Ênfase2 16 3" xfId="704"/>
    <cellStyle name="20% - Ênfase2 16 3 2" xfId="4809"/>
    <cellStyle name="20% - Ênfase2 16 3 2 2" xfId="13086"/>
    <cellStyle name="20% - Ênfase2 16 3 3" xfId="6834"/>
    <cellStyle name="20% - Ênfase2 16 3 3 2" xfId="15111"/>
    <cellStyle name="20% - Ênfase2 16 3 4" xfId="2764"/>
    <cellStyle name="20% - Ênfase2 16 3 4 2" xfId="11041"/>
    <cellStyle name="20% - Ênfase2 16 3 5" xfId="8993"/>
    <cellStyle name="20% - Ênfase2 16 4" xfId="1755"/>
    <cellStyle name="20% - Ênfase2 16 4 2" xfId="5842"/>
    <cellStyle name="20% - Ênfase2 16 4 2 2" xfId="14119"/>
    <cellStyle name="20% - Ênfase2 16 4 3" xfId="7842"/>
    <cellStyle name="20% - Ênfase2 16 4 3 2" xfId="16119"/>
    <cellStyle name="20% - Ênfase2 16 4 4" xfId="3808"/>
    <cellStyle name="20% - Ênfase2 16 4 4 2" xfId="12085"/>
    <cellStyle name="20% - Ênfase2 16 4 5" xfId="10036"/>
    <cellStyle name="20% - Ênfase2 16 5" xfId="4305"/>
    <cellStyle name="20% - Ênfase2 16 5 2" xfId="12582"/>
    <cellStyle name="20% - Ênfase2 16 6" xfId="6336"/>
    <cellStyle name="20% - Ênfase2 16 6 2" xfId="14613"/>
    <cellStyle name="20% - Ênfase2 16 7" xfId="2256"/>
    <cellStyle name="20% - Ênfase2 16 7 2" xfId="10533"/>
    <cellStyle name="20% - Ênfase2 16 8" xfId="8487"/>
    <cellStyle name="20% - Ênfase2 17" xfId="120"/>
    <cellStyle name="20% - Ênfase2 17 2" xfId="1216"/>
    <cellStyle name="20% - Ênfase2 17 2 2" xfId="5307"/>
    <cellStyle name="20% - Ênfase2 17 2 2 2" xfId="13584"/>
    <cellStyle name="20% - Ênfase2 17 2 3" xfId="7332"/>
    <cellStyle name="20% - Ênfase2 17 2 3 2" xfId="15609"/>
    <cellStyle name="20% - Ênfase2 17 2 4" xfId="3272"/>
    <cellStyle name="20% - Ênfase2 17 2 4 2" xfId="11549"/>
    <cellStyle name="20% - Ênfase2 17 2 5" xfId="9500"/>
    <cellStyle name="20% - Ênfase2 17 3" xfId="706"/>
    <cellStyle name="20% - Ênfase2 17 3 2" xfId="4811"/>
    <cellStyle name="20% - Ênfase2 17 3 2 2" xfId="13088"/>
    <cellStyle name="20% - Ênfase2 17 3 3" xfId="6836"/>
    <cellStyle name="20% - Ênfase2 17 3 3 2" xfId="15113"/>
    <cellStyle name="20% - Ênfase2 17 3 4" xfId="2766"/>
    <cellStyle name="20% - Ênfase2 17 3 4 2" xfId="11043"/>
    <cellStyle name="20% - Ênfase2 17 3 5" xfId="8995"/>
    <cellStyle name="20% - Ênfase2 17 4" xfId="1757"/>
    <cellStyle name="20% - Ênfase2 17 4 2" xfId="5844"/>
    <cellStyle name="20% - Ênfase2 17 4 2 2" xfId="14121"/>
    <cellStyle name="20% - Ênfase2 17 4 3" xfId="7844"/>
    <cellStyle name="20% - Ênfase2 17 4 3 2" xfId="16121"/>
    <cellStyle name="20% - Ênfase2 17 4 4" xfId="3810"/>
    <cellStyle name="20% - Ênfase2 17 4 4 2" xfId="12087"/>
    <cellStyle name="20% - Ênfase2 17 4 5" xfId="10038"/>
    <cellStyle name="20% - Ênfase2 17 5" xfId="4307"/>
    <cellStyle name="20% - Ênfase2 17 5 2" xfId="12584"/>
    <cellStyle name="20% - Ênfase2 17 6" xfId="6338"/>
    <cellStyle name="20% - Ênfase2 17 6 2" xfId="14615"/>
    <cellStyle name="20% - Ênfase2 17 7" xfId="2258"/>
    <cellStyle name="20% - Ênfase2 17 7 2" xfId="10535"/>
    <cellStyle name="20% - Ênfase2 17 8" xfId="8489"/>
    <cellStyle name="20% - Ênfase2 18" xfId="122"/>
    <cellStyle name="20% - Ênfase2 18 2" xfId="1217"/>
    <cellStyle name="20% - Ênfase2 18 2 2" xfId="5308"/>
    <cellStyle name="20% - Ênfase2 18 2 2 2" xfId="13585"/>
    <cellStyle name="20% - Ênfase2 18 2 3" xfId="7333"/>
    <cellStyle name="20% - Ênfase2 18 2 3 2" xfId="15610"/>
    <cellStyle name="20% - Ênfase2 18 2 4" xfId="3273"/>
    <cellStyle name="20% - Ênfase2 18 2 4 2" xfId="11550"/>
    <cellStyle name="20% - Ênfase2 18 2 5" xfId="9501"/>
    <cellStyle name="20% - Ênfase2 18 3" xfId="707"/>
    <cellStyle name="20% - Ênfase2 18 3 2" xfId="4812"/>
    <cellStyle name="20% - Ênfase2 18 3 2 2" xfId="13089"/>
    <cellStyle name="20% - Ênfase2 18 3 3" xfId="6837"/>
    <cellStyle name="20% - Ênfase2 18 3 3 2" xfId="15114"/>
    <cellStyle name="20% - Ênfase2 18 3 4" xfId="2767"/>
    <cellStyle name="20% - Ênfase2 18 3 4 2" xfId="11044"/>
    <cellStyle name="20% - Ênfase2 18 3 5" xfId="8996"/>
    <cellStyle name="20% - Ênfase2 18 4" xfId="1758"/>
    <cellStyle name="20% - Ênfase2 18 4 2" xfId="5845"/>
    <cellStyle name="20% - Ênfase2 18 4 2 2" xfId="14122"/>
    <cellStyle name="20% - Ênfase2 18 4 3" xfId="7845"/>
    <cellStyle name="20% - Ênfase2 18 4 3 2" xfId="16122"/>
    <cellStyle name="20% - Ênfase2 18 4 4" xfId="3811"/>
    <cellStyle name="20% - Ênfase2 18 4 4 2" xfId="12088"/>
    <cellStyle name="20% - Ênfase2 18 4 5" xfId="10039"/>
    <cellStyle name="20% - Ênfase2 18 5" xfId="4308"/>
    <cellStyle name="20% - Ênfase2 18 5 2" xfId="12585"/>
    <cellStyle name="20% - Ênfase2 18 6" xfId="6339"/>
    <cellStyle name="20% - Ênfase2 18 6 2" xfId="14616"/>
    <cellStyle name="20% - Ênfase2 18 7" xfId="2259"/>
    <cellStyle name="20% - Ênfase2 18 7 2" xfId="10536"/>
    <cellStyle name="20% - Ênfase2 18 8" xfId="8490"/>
    <cellStyle name="20% - Ênfase2 19" xfId="123"/>
    <cellStyle name="20% - Ênfase2 19 2" xfId="1218"/>
    <cellStyle name="20% - Ênfase2 19 2 2" xfId="5309"/>
    <cellStyle name="20% - Ênfase2 19 2 2 2" xfId="13586"/>
    <cellStyle name="20% - Ênfase2 19 2 3" xfId="7334"/>
    <cellStyle name="20% - Ênfase2 19 2 3 2" xfId="15611"/>
    <cellStyle name="20% - Ênfase2 19 2 4" xfId="3274"/>
    <cellStyle name="20% - Ênfase2 19 2 4 2" xfId="11551"/>
    <cellStyle name="20% - Ênfase2 19 2 5" xfId="9502"/>
    <cellStyle name="20% - Ênfase2 19 3" xfId="708"/>
    <cellStyle name="20% - Ênfase2 19 3 2" xfId="4813"/>
    <cellStyle name="20% - Ênfase2 19 3 2 2" xfId="13090"/>
    <cellStyle name="20% - Ênfase2 19 3 3" xfId="6838"/>
    <cellStyle name="20% - Ênfase2 19 3 3 2" xfId="15115"/>
    <cellStyle name="20% - Ênfase2 19 3 4" xfId="2768"/>
    <cellStyle name="20% - Ênfase2 19 3 4 2" xfId="11045"/>
    <cellStyle name="20% - Ênfase2 19 3 5" xfId="8997"/>
    <cellStyle name="20% - Ênfase2 19 4" xfId="1759"/>
    <cellStyle name="20% - Ênfase2 19 4 2" xfId="5846"/>
    <cellStyle name="20% - Ênfase2 19 4 2 2" xfId="14123"/>
    <cellStyle name="20% - Ênfase2 19 4 3" xfId="7846"/>
    <cellStyle name="20% - Ênfase2 19 4 3 2" xfId="16123"/>
    <cellStyle name="20% - Ênfase2 19 4 4" xfId="3812"/>
    <cellStyle name="20% - Ênfase2 19 4 4 2" xfId="12089"/>
    <cellStyle name="20% - Ênfase2 19 4 5" xfId="10040"/>
    <cellStyle name="20% - Ênfase2 19 5" xfId="4309"/>
    <cellStyle name="20% - Ênfase2 19 5 2" xfId="12586"/>
    <cellStyle name="20% - Ênfase2 19 6" xfId="6340"/>
    <cellStyle name="20% - Ênfase2 19 6 2" xfId="14617"/>
    <cellStyle name="20% - Ênfase2 19 7" xfId="2260"/>
    <cellStyle name="20% - Ênfase2 19 7 2" xfId="10537"/>
    <cellStyle name="20% - Ênfase2 19 8" xfId="8491"/>
    <cellStyle name="20% - Ênfase2 2" xfId="124"/>
    <cellStyle name="20% - Ênfase2 2 2" xfId="130"/>
    <cellStyle name="20% - Ênfase2 2 2 2" xfId="1225"/>
    <cellStyle name="20% - Ênfase2 2 2 2 2" xfId="5316"/>
    <cellStyle name="20% - Ênfase2 2 2 2 2 2" xfId="13593"/>
    <cellStyle name="20% - Ênfase2 2 2 2 3" xfId="7341"/>
    <cellStyle name="20% - Ênfase2 2 2 2 3 2" xfId="15618"/>
    <cellStyle name="20% - Ênfase2 2 2 2 4" xfId="3281"/>
    <cellStyle name="20% - Ênfase2 2 2 2 4 2" xfId="11558"/>
    <cellStyle name="20% - Ênfase2 2 2 2 5" xfId="9509"/>
    <cellStyle name="20% - Ênfase2 2 2 3" xfId="715"/>
    <cellStyle name="20% - Ênfase2 2 2 3 2" xfId="4820"/>
    <cellStyle name="20% - Ênfase2 2 2 3 2 2" xfId="13097"/>
    <cellStyle name="20% - Ênfase2 2 2 3 3" xfId="6845"/>
    <cellStyle name="20% - Ênfase2 2 2 3 3 2" xfId="15122"/>
    <cellStyle name="20% - Ênfase2 2 2 3 4" xfId="2775"/>
    <cellStyle name="20% - Ênfase2 2 2 3 4 2" xfId="11052"/>
    <cellStyle name="20% - Ênfase2 2 2 3 5" xfId="9004"/>
    <cellStyle name="20% - Ênfase2 2 2 4" xfId="1766"/>
    <cellStyle name="20% - Ênfase2 2 2 4 2" xfId="5853"/>
    <cellStyle name="20% - Ênfase2 2 2 4 2 2" xfId="14130"/>
    <cellStyle name="20% - Ênfase2 2 2 4 3" xfId="7853"/>
    <cellStyle name="20% - Ênfase2 2 2 4 3 2" xfId="16130"/>
    <cellStyle name="20% - Ênfase2 2 2 4 4" xfId="3819"/>
    <cellStyle name="20% - Ênfase2 2 2 4 4 2" xfId="12096"/>
    <cellStyle name="20% - Ênfase2 2 2 4 5" xfId="10047"/>
    <cellStyle name="20% - Ênfase2 2 2 5" xfId="4316"/>
    <cellStyle name="20% - Ênfase2 2 2 5 2" xfId="12593"/>
    <cellStyle name="20% - Ênfase2 2 2 6" xfId="6347"/>
    <cellStyle name="20% - Ênfase2 2 2 6 2" xfId="14624"/>
    <cellStyle name="20% - Ênfase2 2 2 7" xfId="2267"/>
    <cellStyle name="20% - Ênfase2 2 2 7 2" xfId="10544"/>
    <cellStyle name="20% - Ênfase2 2 2 8" xfId="8498"/>
    <cellStyle name="20% - Ênfase2 2 3" xfId="1219"/>
    <cellStyle name="20% - Ênfase2 2 3 2" xfId="5310"/>
    <cellStyle name="20% - Ênfase2 2 3 2 2" xfId="13587"/>
    <cellStyle name="20% - Ênfase2 2 3 3" xfId="7335"/>
    <cellStyle name="20% - Ênfase2 2 3 3 2" xfId="15612"/>
    <cellStyle name="20% - Ênfase2 2 3 4" xfId="3275"/>
    <cellStyle name="20% - Ênfase2 2 3 4 2" xfId="11552"/>
    <cellStyle name="20% - Ênfase2 2 3 5" xfId="9503"/>
    <cellStyle name="20% - Ênfase2 2 4" xfId="709"/>
    <cellStyle name="20% - Ênfase2 2 4 2" xfId="4814"/>
    <cellStyle name="20% - Ênfase2 2 4 2 2" xfId="13091"/>
    <cellStyle name="20% - Ênfase2 2 4 3" xfId="6839"/>
    <cellStyle name="20% - Ênfase2 2 4 3 2" xfId="15116"/>
    <cellStyle name="20% - Ênfase2 2 4 4" xfId="2769"/>
    <cellStyle name="20% - Ênfase2 2 4 4 2" xfId="11046"/>
    <cellStyle name="20% - Ênfase2 2 4 5" xfId="8998"/>
    <cellStyle name="20% - Ênfase2 2 5" xfId="1760"/>
    <cellStyle name="20% - Ênfase2 2 5 2" xfId="5847"/>
    <cellStyle name="20% - Ênfase2 2 5 2 2" xfId="14124"/>
    <cellStyle name="20% - Ênfase2 2 5 3" xfId="7847"/>
    <cellStyle name="20% - Ênfase2 2 5 3 2" xfId="16124"/>
    <cellStyle name="20% - Ênfase2 2 5 4" xfId="3813"/>
    <cellStyle name="20% - Ênfase2 2 5 4 2" xfId="12090"/>
    <cellStyle name="20% - Ênfase2 2 5 5" xfId="10041"/>
    <cellStyle name="20% - Ênfase2 2 6" xfId="4310"/>
    <cellStyle name="20% - Ênfase2 2 6 2" xfId="12587"/>
    <cellStyle name="20% - Ênfase2 2 7" xfId="6341"/>
    <cellStyle name="20% - Ênfase2 2 7 2" xfId="14618"/>
    <cellStyle name="20% - Ênfase2 2 8" xfId="2261"/>
    <cellStyle name="20% - Ênfase2 2 8 2" xfId="10538"/>
    <cellStyle name="20% - Ênfase2 2 9" xfId="8492"/>
    <cellStyle name="20% - Ênfase2 20" xfId="117"/>
    <cellStyle name="20% - Ênfase2 20 2" xfId="1213"/>
    <cellStyle name="20% - Ênfase2 20 2 2" xfId="5304"/>
    <cellStyle name="20% - Ênfase2 20 2 2 2" xfId="13581"/>
    <cellStyle name="20% - Ênfase2 20 2 3" xfId="7329"/>
    <cellStyle name="20% - Ênfase2 20 2 3 2" xfId="15606"/>
    <cellStyle name="20% - Ênfase2 20 2 4" xfId="3269"/>
    <cellStyle name="20% - Ênfase2 20 2 4 2" xfId="11546"/>
    <cellStyle name="20% - Ênfase2 20 2 5" xfId="9497"/>
    <cellStyle name="20% - Ênfase2 20 3" xfId="703"/>
    <cellStyle name="20% - Ênfase2 20 3 2" xfId="4808"/>
    <cellStyle name="20% - Ênfase2 20 3 2 2" xfId="13085"/>
    <cellStyle name="20% - Ênfase2 20 3 3" xfId="6833"/>
    <cellStyle name="20% - Ênfase2 20 3 3 2" xfId="15110"/>
    <cellStyle name="20% - Ênfase2 20 3 4" xfId="2763"/>
    <cellStyle name="20% - Ênfase2 20 3 4 2" xfId="11040"/>
    <cellStyle name="20% - Ênfase2 20 3 5" xfId="8992"/>
    <cellStyle name="20% - Ênfase2 20 4" xfId="1754"/>
    <cellStyle name="20% - Ênfase2 20 4 2" xfId="5841"/>
    <cellStyle name="20% - Ênfase2 20 4 2 2" xfId="14118"/>
    <cellStyle name="20% - Ênfase2 20 4 3" xfId="7841"/>
    <cellStyle name="20% - Ênfase2 20 4 3 2" xfId="16118"/>
    <cellStyle name="20% - Ênfase2 20 4 4" xfId="3807"/>
    <cellStyle name="20% - Ênfase2 20 4 4 2" xfId="12084"/>
    <cellStyle name="20% - Ênfase2 20 4 5" xfId="10035"/>
    <cellStyle name="20% - Ênfase2 20 5" xfId="4304"/>
    <cellStyle name="20% - Ênfase2 20 5 2" xfId="12581"/>
    <cellStyle name="20% - Ênfase2 20 6" xfId="6335"/>
    <cellStyle name="20% - Ênfase2 20 6 2" xfId="14612"/>
    <cellStyle name="20% - Ênfase2 20 7" xfId="2255"/>
    <cellStyle name="20% - Ênfase2 20 7 2" xfId="10532"/>
    <cellStyle name="20% - Ênfase2 20 8" xfId="8486"/>
    <cellStyle name="20% - Ênfase2 21" xfId="119"/>
    <cellStyle name="20% - Ênfase2 21 2" xfId="1215"/>
    <cellStyle name="20% - Ênfase2 21 2 2" xfId="5306"/>
    <cellStyle name="20% - Ênfase2 21 2 2 2" xfId="13583"/>
    <cellStyle name="20% - Ênfase2 21 2 3" xfId="7331"/>
    <cellStyle name="20% - Ênfase2 21 2 3 2" xfId="15608"/>
    <cellStyle name="20% - Ênfase2 21 2 4" xfId="3271"/>
    <cellStyle name="20% - Ênfase2 21 2 4 2" xfId="11548"/>
    <cellStyle name="20% - Ênfase2 21 2 5" xfId="9499"/>
    <cellStyle name="20% - Ênfase2 21 3" xfId="705"/>
    <cellStyle name="20% - Ênfase2 21 3 2" xfId="4810"/>
    <cellStyle name="20% - Ênfase2 21 3 2 2" xfId="13087"/>
    <cellStyle name="20% - Ênfase2 21 3 3" xfId="6835"/>
    <cellStyle name="20% - Ênfase2 21 3 3 2" xfId="15112"/>
    <cellStyle name="20% - Ênfase2 21 3 4" xfId="2765"/>
    <cellStyle name="20% - Ênfase2 21 3 4 2" xfId="11042"/>
    <cellStyle name="20% - Ênfase2 21 3 5" xfId="8994"/>
    <cellStyle name="20% - Ênfase2 21 4" xfId="1756"/>
    <cellStyle name="20% - Ênfase2 21 4 2" xfId="5843"/>
    <cellStyle name="20% - Ênfase2 21 4 2 2" xfId="14120"/>
    <cellStyle name="20% - Ênfase2 21 4 3" xfId="7843"/>
    <cellStyle name="20% - Ênfase2 21 4 3 2" xfId="16120"/>
    <cellStyle name="20% - Ênfase2 21 4 4" xfId="3809"/>
    <cellStyle name="20% - Ênfase2 21 4 4 2" xfId="12086"/>
    <cellStyle name="20% - Ênfase2 21 4 5" xfId="10037"/>
    <cellStyle name="20% - Ênfase2 21 5" xfId="4306"/>
    <cellStyle name="20% - Ênfase2 21 5 2" xfId="12583"/>
    <cellStyle name="20% - Ênfase2 21 6" xfId="6337"/>
    <cellStyle name="20% - Ênfase2 21 6 2" xfId="14614"/>
    <cellStyle name="20% - Ênfase2 21 7" xfId="2257"/>
    <cellStyle name="20% - Ênfase2 21 7 2" xfId="10534"/>
    <cellStyle name="20% - Ênfase2 21 8" xfId="8488"/>
    <cellStyle name="20% - Ênfase2 22" xfId="121"/>
    <cellStyle name="20% - Ênfase2 3" xfId="133"/>
    <cellStyle name="20% - Ênfase2 3 2" xfId="137"/>
    <cellStyle name="20% - Ênfase2 3 2 2" xfId="1231"/>
    <cellStyle name="20% - Ênfase2 3 2 2 2" xfId="5322"/>
    <cellStyle name="20% - Ênfase2 3 2 2 2 2" xfId="13599"/>
    <cellStyle name="20% - Ênfase2 3 2 2 3" xfId="7347"/>
    <cellStyle name="20% - Ênfase2 3 2 2 3 2" xfId="15624"/>
    <cellStyle name="20% - Ênfase2 3 2 2 4" xfId="3287"/>
    <cellStyle name="20% - Ênfase2 3 2 2 4 2" xfId="11564"/>
    <cellStyle name="20% - Ênfase2 3 2 2 5" xfId="9515"/>
    <cellStyle name="20% - Ênfase2 3 2 3" xfId="722"/>
    <cellStyle name="20% - Ênfase2 3 2 3 2" xfId="4826"/>
    <cellStyle name="20% - Ênfase2 3 2 3 2 2" xfId="13103"/>
    <cellStyle name="20% - Ênfase2 3 2 3 3" xfId="6851"/>
    <cellStyle name="20% - Ênfase2 3 2 3 3 2" xfId="15128"/>
    <cellStyle name="20% - Ênfase2 3 2 3 4" xfId="2782"/>
    <cellStyle name="20% - Ênfase2 3 2 3 4 2" xfId="11059"/>
    <cellStyle name="20% - Ênfase2 3 2 3 5" xfId="9011"/>
    <cellStyle name="20% - Ênfase2 3 2 4" xfId="1772"/>
    <cellStyle name="20% - Ênfase2 3 2 4 2" xfId="5859"/>
    <cellStyle name="20% - Ênfase2 3 2 4 2 2" xfId="14136"/>
    <cellStyle name="20% - Ênfase2 3 2 4 3" xfId="7859"/>
    <cellStyle name="20% - Ênfase2 3 2 4 3 2" xfId="16136"/>
    <cellStyle name="20% - Ênfase2 3 2 4 4" xfId="3825"/>
    <cellStyle name="20% - Ênfase2 3 2 4 4 2" xfId="12102"/>
    <cellStyle name="20% - Ênfase2 3 2 4 5" xfId="10053"/>
    <cellStyle name="20% - Ênfase2 3 2 5" xfId="4322"/>
    <cellStyle name="20% - Ênfase2 3 2 5 2" xfId="12599"/>
    <cellStyle name="20% - Ênfase2 3 2 6" xfId="6353"/>
    <cellStyle name="20% - Ênfase2 3 2 6 2" xfId="14630"/>
    <cellStyle name="20% - Ênfase2 3 2 7" xfId="2273"/>
    <cellStyle name="20% - Ênfase2 3 2 7 2" xfId="10550"/>
    <cellStyle name="20% - Ênfase2 3 2 8" xfId="8504"/>
    <cellStyle name="20% - Ênfase2 3 3" xfId="1227"/>
    <cellStyle name="20% - Ênfase2 3 3 2" xfId="5318"/>
    <cellStyle name="20% - Ênfase2 3 3 2 2" xfId="13595"/>
    <cellStyle name="20% - Ênfase2 3 3 3" xfId="7343"/>
    <cellStyle name="20% - Ênfase2 3 3 3 2" xfId="15620"/>
    <cellStyle name="20% - Ênfase2 3 3 4" xfId="3283"/>
    <cellStyle name="20% - Ênfase2 3 3 4 2" xfId="11560"/>
    <cellStyle name="20% - Ênfase2 3 3 5" xfId="9511"/>
    <cellStyle name="20% - Ênfase2 3 4" xfId="718"/>
    <cellStyle name="20% - Ênfase2 3 4 2" xfId="4822"/>
    <cellStyle name="20% - Ênfase2 3 4 2 2" xfId="13099"/>
    <cellStyle name="20% - Ênfase2 3 4 3" xfId="6847"/>
    <cellStyle name="20% - Ênfase2 3 4 3 2" xfId="15124"/>
    <cellStyle name="20% - Ênfase2 3 4 4" xfId="2778"/>
    <cellStyle name="20% - Ênfase2 3 4 4 2" xfId="11055"/>
    <cellStyle name="20% - Ênfase2 3 4 5" xfId="9007"/>
    <cellStyle name="20% - Ênfase2 3 5" xfId="1768"/>
    <cellStyle name="20% - Ênfase2 3 5 2" xfId="5855"/>
    <cellStyle name="20% - Ênfase2 3 5 2 2" xfId="14132"/>
    <cellStyle name="20% - Ênfase2 3 5 3" xfId="7855"/>
    <cellStyle name="20% - Ênfase2 3 5 3 2" xfId="16132"/>
    <cellStyle name="20% - Ênfase2 3 5 4" xfId="3821"/>
    <cellStyle name="20% - Ênfase2 3 5 4 2" xfId="12098"/>
    <cellStyle name="20% - Ênfase2 3 5 5" xfId="10049"/>
    <cellStyle name="20% - Ênfase2 3 6" xfId="4318"/>
    <cellStyle name="20% - Ênfase2 3 6 2" xfId="12595"/>
    <cellStyle name="20% - Ênfase2 3 7" xfId="6349"/>
    <cellStyle name="20% - Ênfase2 3 7 2" xfId="14626"/>
    <cellStyle name="20% - Ênfase2 3 8" xfId="2269"/>
    <cellStyle name="20% - Ênfase2 3 8 2" xfId="10546"/>
    <cellStyle name="20% - Ênfase2 3 9" xfId="8500"/>
    <cellStyle name="20% - Ênfase2 4" xfId="138"/>
    <cellStyle name="20% - Ênfase2 4 2" xfId="90"/>
    <cellStyle name="20% - Ênfase2 4 2 2" xfId="1187"/>
    <cellStyle name="20% - Ênfase2 4 2 2 2" xfId="5278"/>
    <cellStyle name="20% - Ênfase2 4 2 2 2 2" xfId="13555"/>
    <cellStyle name="20% - Ênfase2 4 2 2 3" xfId="7303"/>
    <cellStyle name="20% - Ênfase2 4 2 2 3 2" xfId="15580"/>
    <cellStyle name="20% - Ênfase2 4 2 2 4" xfId="3243"/>
    <cellStyle name="20% - Ênfase2 4 2 2 4 2" xfId="11520"/>
    <cellStyle name="20% - Ênfase2 4 2 2 5" xfId="9471"/>
    <cellStyle name="20% - Ênfase2 4 2 3" xfId="677"/>
    <cellStyle name="20% - Ênfase2 4 2 3 2" xfId="4782"/>
    <cellStyle name="20% - Ênfase2 4 2 3 2 2" xfId="13059"/>
    <cellStyle name="20% - Ênfase2 4 2 3 3" xfId="6807"/>
    <cellStyle name="20% - Ênfase2 4 2 3 3 2" xfId="15084"/>
    <cellStyle name="20% - Ênfase2 4 2 3 4" xfId="2737"/>
    <cellStyle name="20% - Ênfase2 4 2 3 4 2" xfId="11014"/>
    <cellStyle name="20% - Ênfase2 4 2 3 5" xfId="8966"/>
    <cellStyle name="20% - Ênfase2 4 2 4" xfId="1728"/>
    <cellStyle name="20% - Ênfase2 4 2 4 2" xfId="5815"/>
    <cellStyle name="20% - Ênfase2 4 2 4 2 2" xfId="14092"/>
    <cellStyle name="20% - Ênfase2 4 2 4 3" xfId="7815"/>
    <cellStyle name="20% - Ênfase2 4 2 4 3 2" xfId="16092"/>
    <cellStyle name="20% - Ênfase2 4 2 4 4" xfId="3781"/>
    <cellStyle name="20% - Ênfase2 4 2 4 4 2" xfId="12058"/>
    <cellStyle name="20% - Ênfase2 4 2 4 5" xfId="10009"/>
    <cellStyle name="20% - Ênfase2 4 2 5" xfId="4278"/>
    <cellStyle name="20% - Ênfase2 4 2 5 2" xfId="12555"/>
    <cellStyle name="20% - Ênfase2 4 2 6" xfId="6309"/>
    <cellStyle name="20% - Ênfase2 4 2 6 2" xfId="14586"/>
    <cellStyle name="20% - Ênfase2 4 2 7" xfId="2229"/>
    <cellStyle name="20% - Ênfase2 4 2 7 2" xfId="10506"/>
    <cellStyle name="20% - Ênfase2 4 2 8" xfId="8460"/>
    <cellStyle name="20% - Ênfase2 4 3" xfId="1232"/>
    <cellStyle name="20% - Ênfase2 4 3 2" xfId="5323"/>
    <cellStyle name="20% - Ênfase2 4 3 2 2" xfId="13600"/>
    <cellStyle name="20% - Ênfase2 4 3 3" xfId="7348"/>
    <cellStyle name="20% - Ênfase2 4 3 3 2" xfId="15625"/>
    <cellStyle name="20% - Ênfase2 4 3 4" xfId="3288"/>
    <cellStyle name="20% - Ênfase2 4 3 4 2" xfId="11565"/>
    <cellStyle name="20% - Ênfase2 4 3 5" xfId="9516"/>
    <cellStyle name="20% - Ênfase2 4 4" xfId="723"/>
    <cellStyle name="20% - Ênfase2 4 4 2" xfId="4827"/>
    <cellStyle name="20% - Ênfase2 4 4 2 2" xfId="13104"/>
    <cellStyle name="20% - Ênfase2 4 4 3" xfId="6852"/>
    <cellStyle name="20% - Ênfase2 4 4 3 2" xfId="15129"/>
    <cellStyle name="20% - Ênfase2 4 4 4" xfId="2783"/>
    <cellStyle name="20% - Ênfase2 4 4 4 2" xfId="11060"/>
    <cellStyle name="20% - Ênfase2 4 4 5" xfId="9012"/>
    <cellStyle name="20% - Ênfase2 4 5" xfId="1773"/>
    <cellStyle name="20% - Ênfase2 4 5 2" xfId="5860"/>
    <cellStyle name="20% - Ênfase2 4 5 2 2" xfId="14137"/>
    <cellStyle name="20% - Ênfase2 4 5 3" xfId="7860"/>
    <cellStyle name="20% - Ênfase2 4 5 3 2" xfId="16137"/>
    <cellStyle name="20% - Ênfase2 4 5 4" xfId="3826"/>
    <cellStyle name="20% - Ênfase2 4 5 4 2" xfId="12103"/>
    <cellStyle name="20% - Ênfase2 4 5 5" xfId="10054"/>
    <cellStyle name="20% - Ênfase2 4 6" xfId="4323"/>
    <cellStyle name="20% - Ênfase2 4 6 2" xfId="12600"/>
    <cellStyle name="20% - Ênfase2 4 7" xfId="6354"/>
    <cellStyle name="20% - Ênfase2 4 7 2" xfId="14631"/>
    <cellStyle name="20% - Ênfase2 4 8" xfId="2274"/>
    <cellStyle name="20% - Ênfase2 4 8 2" xfId="10551"/>
    <cellStyle name="20% - Ênfase2 4 9" xfId="8505"/>
    <cellStyle name="20% - Ênfase2 5" xfId="141"/>
    <cellStyle name="20% - Ênfase2 5 2" xfId="146"/>
    <cellStyle name="20% - Ênfase2 5 2 2" xfId="1240"/>
    <cellStyle name="20% - Ênfase2 5 2 2 2" xfId="5331"/>
    <cellStyle name="20% - Ênfase2 5 2 2 2 2" xfId="13608"/>
    <cellStyle name="20% - Ênfase2 5 2 2 3" xfId="7356"/>
    <cellStyle name="20% - Ênfase2 5 2 2 3 2" xfId="15633"/>
    <cellStyle name="20% - Ênfase2 5 2 2 4" xfId="3296"/>
    <cellStyle name="20% - Ênfase2 5 2 2 4 2" xfId="11573"/>
    <cellStyle name="20% - Ênfase2 5 2 2 5" xfId="9524"/>
    <cellStyle name="20% - Ênfase2 5 2 3" xfId="731"/>
    <cellStyle name="20% - Ênfase2 5 2 3 2" xfId="4835"/>
    <cellStyle name="20% - Ênfase2 5 2 3 2 2" xfId="13112"/>
    <cellStyle name="20% - Ênfase2 5 2 3 3" xfId="6860"/>
    <cellStyle name="20% - Ênfase2 5 2 3 3 2" xfId="15137"/>
    <cellStyle name="20% - Ênfase2 5 2 3 4" xfId="2791"/>
    <cellStyle name="20% - Ênfase2 5 2 3 4 2" xfId="11068"/>
    <cellStyle name="20% - Ênfase2 5 2 3 5" xfId="9020"/>
    <cellStyle name="20% - Ênfase2 5 2 4" xfId="1781"/>
    <cellStyle name="20% - Ênfase2 5 2 4 2" xfId="5868"/>
    <cellStyle name="20% - Ênfase2 5 2 4 2 2" xfId="14145"/>
    <cellStyle name="20% - Ênfase2 5 2 4 3" xfId="7868"/>
    <cellStyle name="20% - Ênfase2 5 2 4 3 2" xfId="16145"/>
    <cellStyle name="20% - Ênfase2 5 2 4 4" xfId="3834"/>
    <cellStyle name="20% - Ênfase2 5 2 4 4 2" xfId="12111"/>
    <cellStyle name="20% - Ênfase2 5 2 4 5" xfId="10062"/>
    <cellStyle name="20% - Ênfase2 5 2 5" xfId="4331"/>
    <cellStyle name="20% - Ênfase2 5 2 5 2" xfId="12608"/>
    <cellStyle name="20% - Ênfase2 5 2 6" xfId="6362"/>
    <cellStyle name="20% - Ênfase2 5 2 6 2" xfId="14639"/>
    <cellStyle name="20% - Ênfase2 5 2 7" xfId="2282"/>
    <cellStyle name="20% - Ênfase2 5 2 7 2" xfId="10559"/>
    <cellStyle name="20% - Ênfase2 5 2 8" xfId="8513"/>
    <cellStyle name="20% - Ênfase2 5 3" xfId="1235"/>
    <cellStyle name="20% - Ênfase2 5 3 2" xfId="5326"/>
    <cellStyle name="20% - Ênfase2 5 3 2 2" xfId="13603"/>
    <cellStyle name="20% - Ênfase2 5 3 3" xfId="7351"/>
    <cellStyle name="20% - Ênfase2 5 3 3 2" xfId="15628"/>
    <cellStyle name="20% - Ênfase2 5 3 4" xfId="3291"/>
    <cellStyle name="20% - Ênfase2 5 3 4 2" xfId="11568"/>
    <cellStyle name="20% - Ênfase2 5 3 5" xfId="9519"/>
    <cellStyle name="20% - Ênfase2 5 4" xfId="726"/>
    <cellStyle name="20% - Ênfase2 5 4 2" xfId="4830"/>
    <cellStyle name="20% - Ênfase2 5 4 2 2" xfId="13107"/>
    <cellStyle name="20% - Ênfase2 5 4 3" xfId="6855"/>
    <cellStyle name="20% - Ênfase2 5 4 3 2" xfId="15132"/>
    <cellStyle name="20% - Ênfase2 5 4 4" xfId="2786"/>
    <cellStyle name="20% - Ênfase2 5 4 4 2" xfId="11063"/>
    <cellStyle name="20% - Ênfase2 5 4 5" xfId="9015"/>
    <cellStyle name="20% - Ênfase2 5 5" xfId="1776"/>
    <cellStyle name="20% - Ênfase2 5 5 2" xfId="5863"/>
    <cellStyle name="20% - Ênfase2 5 5 2 2" xfId="14140"/>
    <cellStyle name="20% - Ênfase2 5 5 3" xfId="7863"/>
    <cellStyle name="20% - Ênfase2 5 5 3 2" xfId="16140"/>
    <cellStyle name="20% - Ênfase2 5 5 4" xfId="3829"/>
    <cellStyle name="20% - Ênfase2 5 5 4 2" xfId="12106"/>
    <cellStyle name="20% - Ênfase2 5 5 5" xfId="10057"/>
    <cellStyle name="20% - Ênfase2 5 6" xfId="4326"/>
    <cellStyle name="20% - Ênfase2 5 6 2" xfId="12603"/>
    <cellStyle name="20% - Ênfase2 5 7" xfId="6357"/>
    <cellStyle name="20% - Ênfase2 5 7 2" xfId="14634"/>
    <cellStyle name="20% - Ênfase2 5 8" xfId="2277"/>
    <cellStyle name="20% - Ênfase2 5 8 2" xfId="10554"/>
    <cellStyle name="20% - Ênfase2 5 9" xfId="8508"/>
    <cellStyle name="20% - Ênfase2 6" xfId="150"/>
    <cellStyle name="20% - Ênfase2 6 2" xfId="155"/>
    <cellStyle name="20% - Ênfase2 6 2 2" xfId="1249"/>
    <cellStyle name="20% - Ênfase2 6 2 2 2" xfId="5340"/>
    <cellStyle name="20% - Ênfase2 6 2 2 2 2" xfId="13617"/>
    <cellStyle name="20% - Ênfase2 6 2 2 3" xfId="7365"/>
    <cellStyle name="20% - Ênfase2 6 2 2 3 2" xfId="15642"/>
    <cellStyle name="20% - Ênfase2 6 2 2 4" xfId="3305"/>
    <cellStyle name="20% - Ênfase2 6 2 2 4 2" xfId="11582"/>
    <cellStyle name="20% - Ênfase2 6 2 2 5" xfId="9533"/>
    <cellStyle name="20% - Ênfase2 6 2 3" xfId="740"/>
    <cellStyle name="20% - Ênfase2 6 2 3 2" xfId="4844"/>
    <cellStyle name="20% - Ênfase2 6 2 3 2 2" xfId="13121"/>
    <cellStyle name="20% - Ênfase2 6 2 3 3" xfId="6869"/>
    <cellStyle name="20% - Ênfase2 6 2 3 3 2" xfId="15146"/>
    <cellStyle name="20% - Ênfase2 6 2 3 4" xfId="2800"/>
    <cellStyle name="20% - Ênfase2 6 2 3 4 2" xfId="11077"/>
    <cellStyle name="20% - Ênfase2 6 2 3 5" xfId="9029"/>
    <cellStyle name="20% - Ênfase2 6 2 4" xfId="1790"/>
    <cellStyle name="20% - Ênfase2 6 2 4 2" xfId="5877"/>
    <cellStyle name="20% - Ênfase2 6 2 4 2 2" xfId="14154"/>
    <cellStyle name="20% - Ênfase2 6 2 4 3" xfId="7877"/>
    <cellStyle name="20% - Ênfase2 6 2 4 3 2" xfId="16154"/>
    <cellStyle name="20% - Ênfase2 6 2 4 4" xfId="3843"/>
    <cellStyle name="20% - Ênfase2 6 2 4 4 2" xfId="12120"/>
    <cellStyle name="20% - Ênfase2 6 2 4 5" xfId="10071"/>
    <cellStyle name="20% - Ênfase2 6 2 5" xfId="4340"/>
    <cellStyle name="20% - Ênfase2 6 2 5 2" xfId="12617"/>
    <cellStyle name="20% - Ênfase2 6 2 6" xfId="6371"/>
    <cellStyle name="20% - Ênfase2 6 2 6 2" xfId="14648"/>
    <cellStyle name="20% - Ênfase2 6 2 7" xfId="2291"/>
    <cellStyle name="20% - Ênfase2 6 2 7 2" xfId="10568"/>
    <cellStyle name="20% - Ênfase2 6 2 8" xfId="8522"/>
    <cellStyle name="20% - Ênfase2 6 3" xfId="1244"/>
    <cellStyle name="20% - Ênfase2 6 3 2" xfId="5335"/>
    <cellStyle name="20% - Ênfase2 6 3 2 2" xfId="13612"/>
    <cellStyle name="20% - Ênfase2 6 3 3" xfId="7360"/>
    <cellStyle name="20% - Ênfase2 6 3 3 2" xfId="15637"/>
    <cellStyle name="20% - Ênfase2 6 3 4" xfId="3300"/>
    <cellStyle name="20% - Ênfase2 6 3 4 2" xfId="11577"/>
    <cellStyle name="20% - Ênfase2 6 3 5" xfId="9528"/>
    <cellStyle name="20% - Ênfase2 6 4" xfId="735"/>
    <cellStyle name="20% - Ênfase2 6 4 2" xfId="4839"/>
    <cellStyle name="20% - Ênfase2 6 4 2 2" xfId="13116"/>
    <cellStyle name="20% - Ênfase2 6 4 3" xfId="6864"/>
    <cellStyle name="20% - Ênfase2 6 4 3 2" xfId="15141"/>
    <cellStyle name="20% - Ênfase2 6 4 4" xfId="2795"/>
    <cellStyle name="20% - Ênfase2 6 4 4 2" xfId="11072"/>
    <cellStyle name="20% - Ênfase2 6 4 5" xfId="9024"/>
    <cellStyle name="20% - Ênfase2 6 5" xfId="1785"/>
    <cellStyle name="20% - Ênfase2 6 5 2" xfId="5872"/>
    <cellStyle name="20% - Ênfase2 6 5 2 2" xfId="14149"/>
    <cellStyle name="20% - Ênfase2 6 5 3" xfId="7872"/>
    <cellStyle name="20% - Ênfase2 6 5 3 2" xfId="16149"/>
    <cellStyle name="20% - Ênfase2 6 5 4" xfId="3838"/>
    <cellStyle name="20% - Ênfase2 6 5 4 2" xfId="12115"/>
    <cellStyle name="20% - Ênfase2 6 5 5" xfId="10066"/>
    <cellStyle name="20% - Ênfase2 6 6" xfId="4335"/>
    <cellStyle name="20% - Ênfase2 6 6 2" xfId="12612"/>
    <cellStyle name="20% - Ênfase2 6 7" xfId="6366"/>
    <cellStyle name="20% - Ênfase2 6 7 2" xfId="14643"/>
    <cellStyle name="20% - Ênfase2 6 8" xfId="2286"/>
    <cellStyle name="20% - Ênfase2 6 8 2" xfId="10563"/>
    <cellStyle name="20% - Ênfase2 6 9" xfId="8517"/>
    <cellStyle name="20% - Ênfase2 7" xfId="145"/>
    <cellStyle name="20% - Ênfase2 7 2" xfId="161"/>
    <cellStyle name="20% - Ênfase2 7 2 2" xfId="1255"/>
    <cellStyle name="20% - Ênfase2 7 2 2 2" xfId="5346"/>
    <cellStyle name="20% - Ênfase2 7 2 2 2 2" xfId="13623"/>
    <cellStyle name="20% - Ênfase2 7 2 2 3" xfId="7371"/>
    <cellStyle name="20% - Ênfase2 7 2 2 3 2" xfId="15648"/>
    <cellStyle name="20% - Ênfase2 7 2 2 4" xfId="3311"/>
    <cellStyle name="20% - Ênfase2 7 2 2 4 2" xfId="11588"/>
    <cellStyle name="20% - Ênfase2 7 2 2 5" xfId="9539"/>
    <cellStyle name="20% - Ênfase2 7 2 3" xfId="746"/>
    <cellStyle name="20% - Ênfase2 7 2 3 2" xfId="4850"/>
    <cellStyle name="20% - Ênfase2 7 2 3 2 2" xfId="13127"/>
    <cellStyle name="20% - Ênfase2 7 2 3 3" xfId="6875"/>
    <cellStyle name="20% - Ênfase2 7 2 3 3 2" xfId="15152"/>
    <cellStyle name="20% - Ênfase2 7 2 3 4" xfId="2806"/>
    <cellStyle name="20% - Ênfase2 7 2 3 4 2" xfId="11083"/>
    <cellStyle name="20% - Ênfase2 7 2 3 5" xfId="9035"/>
    <cellStyle name="20% - Ênfase2 7 2 4" xfId="1796"/>
    <cellStyle name="20% - Ênfase2 7 2 4 2" xfId="5883"/>
    <cellStyle name="20% - Ênfase2 7 2 4 2 2" xfId="14160"/>
    <cellStyle name="20% - Ênfase2 7 2 4 3" xfId="7883"/>
    <cellStyle name="20% - Ênfase2 7 2 4 3 2" xfId="16160"/>
    <cellStyle name="20% - Ênfase2 7 2 4 4" xfId="3849"/>
    <cellStyle name="20% - Ênfase2 7 2 4 4 2" xfId="12126"/>
    <cellStyle name="20% - Ênfase2 7 2 4 5" xfId="10077"/>
    <cellStyle name="20% - Ênfase2 7 2 5" xfId="4346"/>
    <cellStyle name="20% - Ênfase2 7 2 5 2" xfId="12623"/>
    <cellStyle name="20% - Ênfase2 7 2 6" xfId="6377"/>
    <cellStyle name="20% - Ênfase2 7 2 6 2" xfId="14654"/>
    <cellStyle name="20% - Ênfase2 7 2 7" xfId="2297"/>
    <cellStyle name="20% - Ênfase2 7 2 7 2" xfId="10574"/>
    <cellStyle name="20% - Ênfase2 7 2 8" xfId="8528"/>
    <cellStyle name="20% - Ênfase2 7 3" xfId="1239"/>
    <cellStyle name="20% - Ênfase2 7 3 2" xfId="5330"/>
    <cellStyle name="20% - Ênfase2 7 3 2 2" xfId="13607"/>
    <cellStyle name="20% - Ênfase2 7 3 3" xfId="7355"/>
    <cellStyle name="20% - Ênfase2 7 3 3 2" xfId="15632"/>
    <cellStyle name="20% - Ênfase2 7 3 4" xfId="3295"/>
    <cellStyle name="20% - Ênfase2 7 3 4 2" xfId="11572"/>
    <cellStyle name="20% - Ênfase2 7 3 5" xfId="9523"/>
    <cellStyle name="20% - Ênfase2 7 4" xfId="730"/>
    <cellStyle name="20% - Ênfase2 7 4 2" xfId="4834"/>
    <cellStyle name="20% - Ênfase2 7 4 2 2" xfId="13111"/>
    <cellStyle name="20% - Ênfase2 7 4 3" xfId="6859"/>
    <cellStyle name="20% - Ênfase2 7 4 3 2" xfId="15136"/>
    <cellStyle name="20% - Ênfase2 7 4 4" xfId="2790"/>
    <cellStyle name="20% - Ênfase2 7 4 4 2" xfId="11067"/>
    <cellStyle name="20% - Ênfase2 7 4 5" xfId="9019"/>
    <cellStyle name="20% - Ênfase2 7 5" xfId="1780"/>
    <cellStyle name="20% - Ênfase2 7 5 2" xfId="5867"/>
    <cellStyle name="20% - Ênfase2 7 5 2 2" xfId="14144"/>
    <cellStyle name="20% - Ênfase2 7 5 3" xfId="7867"/>
    <cellStyle name="20% - Ênfase2 7 5 3 2" xfId="16144"/>
    <cellStyle name="20% - Ênfase2 7 5 4" xfId="3833"/>
    <cellStyle name="20% - Ênfase2 7 5 4 2" xfId="12110"/>
    <cellStyle name="20% - Ênfase2 7 5 5" xfId="10061"/>
    <cellStyle name="20% - Ênfase2 7 6" xfId="4330"/>
    <cellStyle name="20% - Ênfase2 7 6 2" xfId="12607"/>
    <cellStyle name="20% - Ênfase2 7 7" xfId="6361"/>
    <cellStyle name="20% - Ênfase2 7 7 2" xfId="14638"/>
    <cellStyle name="20% - Ênfase2 7 8" xfId="2281"/>
    <cellStyle name="20% - Ênfase2 7 8 2" xfId="10558"/>
    <cellStyle name="20% - Ênfase2 7 9" xfId="8512"/>
    <cellStyle name="20% - Ênfase2 8" xfId="163"/>
    <cellStyle name="20% - Ênfase2 8 2" xfId="167"/>
    <cellStyle name="20% - Ênfase2 8 2 2" xfId="1261"/>
    <cellStyle name="20% - Ênfase2 8 2 2 2" xfId="5352"/>
    <cellStyle name="20% - Ênfase2 8 2 2 2 2" xfId="13629"/>
    <cellStyle name="20% - Ênfase2 8 2 2 3" xfId="7377"/>
    <cellStyle name="20% - Ênfase2 8 2 2 3 2" xfId="15654"/>
    <cellStyle name="20% - Ênfase2 8 2 2 4" xfId="3317"/>
    <cellStyle name="20% - Ênfase2 8 2 2 4 2" xfId="11594"/>
    <cellStyle name="20% - Ênfase2 8 2 2 5" xfId="9545"/>
    <cellStyle name="20% - Ênfase2 8 2 3" xfId="752"/>
    <cellStyle name="20% - Ênfase2 8 2 3 2" xfId="4856"/>
    <cellStyle name="20% - Ênfase2 8 2 3 2 2" xfId="13133"/>
    <cellStyle name="20% - Ênfase2 8 2 3 3" xfId="6881"/>
    <cellStyle name="20% - Ênfase2 8 2 3 3 2" xfId="15158"/>
    <cellStyle name="20% - Ênfase2 8 2 3 4" xfId="2812"/>
    <cellStyle name="20% - Ênfase2 8 2 3 4 2" xfId="11089"/>
    <cellStyle name="20% - Ênfase2 8 2 3 5" xfId="9041"/>
    <cellStyle name="20% - Ênfase2 8 2 4" xfId="1802"/>
    <cellStyle name="20% - Ênfase2 8 2 4 2" xfId="5889"/>
    <cellStyle name="20% - Ênfase2 8 2 4 2 2" xfId="14166"/>
    <cellStyle name="20% - Ênfase2 8 2 4 3" xfId="7889"/>
    <cellStyle name="20% - Ênfase2 8 2 4 3 2" xfId="16166"/>
    <cellStyle name="20% - Ênfase2 8 2 4 4" xfId="3855"/>
    <cellStyle name="20% - Ênfase2 8 2 4 4 2" xfId="12132"/>
    <cellStyle name="20% - Ênfase2 8 2 4 5" xfId="10083"/>
    <cellStyle name="20% - Ênfase2 8 2 5" xfId="4352"/>
    <cellStyle name="20% - Ênfase2 8 2 5 2" xfId="12629"/>
    <cellStyle name="20% - Ênfase2 8 2 6" xfId="6383"/>
    <cellStyle name="20% - Ênfase2 8 2 6 2" xfId="14660"/>
    <cellStyle name="20% - Ênfase2 8 2 7" xfId="2303"/>
    <cellStyle name="20% - Ênfase2 8 2 7 2" xfId="10580"/>
    <cellStyle name="20% - Ênfase2 8 2 8" xfId="8534"/>
    <cellStyle name="20% - Ênfase2 8 3" xfId="1257"/>
    <cellStyle name="20% - Ênfase2 8 3 2" xfId="5348"/>
    <cellStyle name="20% - Ênfase2 8 3 2 2" xfId="13625"/>
    <cellStyle name="20% - Ênfase2 8 3 3" xfId="7373"/>
    <cellStyle name="20% - Ênfase2 8 3 3 2" xfId="15650"/>
    <cellStyle name="20% - Ênfase2 8 3 4" xfId="3313"/>
    <cellStyle name="20% - Ênfase2 8 3 4 2" xfId="11590"/>
    <cellStyle name="20% - Ênfase2 8 3 5" xfId="9541"/>
    <cellStyle name="20% - Ênfase2 8 4" xfId="748"/>
    <cellStyle name="20% - Ênfase2 8 4 2" xfId="4852"/>
    <cellStyle name="20% - Ênfase2 8 4 2 2" xfId="13129"/>
    <cellStyle name="20% - Ênfase2 8 4 3" xfId="6877"/>
    <cellStyle name="20% - Ênfase2 8 4 3 2" xfId="15154"/>
    <cellStyle name="20% - Ênfase2 8 4 4" xfId="2808"/>
    <cellStyle name="20% - Ênfase2 8 4 4 2" xfId="11085"/>
    <cellStyle name="20% - Ênfase2 8 4 5" xfId="9037"/>
    <cellStyle name="20% - Ênfase2 8 5" xfId="1798"/>
    <cellStyle name="20% - Ênfase2 8 5 2" xfId="5885"/>
    <cellStyle name="20% - Ênfase2 8 5 2 2" xfId="14162"/>
    <cellStyle name="20% - Ênfase2 8 5 3" xfId="7885"/>
    <cellStyle name="20% - Ênfase2 8 5 3 2" xfId="16162"/>
    <cellStyle name="20% - Ênfase2 8 5 4" xfId="3851"/>
    <cellStyle name="20% - Ênfase2 8 5 4 2" xfId="12128"/>
    <cellStyle name="20% - Ênfase2 8 5 5" xfId="10079"/>
    <cellStyle name="20% - Ênfase2 8 6" xfId="4348"/>
    <cellStyle name="20% - Ênfase2 8 6 2" xfId="12625"/>
    <cellStyle name="20% - Ênfase2 8 7" xfId="6379"/>
    <cellStyle name="20% - Ênfase2 8 7 2" xfId="14656"/>
    <cellStyle name="20% - Ênfase2 8 8" xfId="2299"/>
    <cellStyle name="20% - Ênfase2 8 8 2" xfId="10576"/>
    <cellStyle name="20% - Ênfase2 8 9" xfId="8530"/>
    <cellStyle name="20% - Ênfase2 9" xfId="169"/>
    <cellStyle name="20% - Ênfase2 9 2" xfId="172"/>
    <cellStyle name="20% - Ênfase2 9 2 2" xfId="1266"/>
    <cellStyle name="20% - Ênfase2 9 2 2 2" xfId="5357"/>
    <cellStyle name="20% - Ênfase2 9 2 2 2 2" xfId="13634"/>
    <cellStyle name="20% - Ênfase2 9 2 2 3" xfId="7382"/>
    <cellStyle name="20% - Ênfase2 9 2 2 3 2" xfId="15659"/>
    <cellStyle name="20% - Ênfase2 9 2 2 4" xfId="3322"/>
    <cellStyle name="20% - Ênfase2 9 2 2 4 2" xfId="11599"/>
    <cellStyle name="20% - Ênfase2 9 2 2 5" xfId="9550"/>
    <cellStyle name="20% - Ênfase2 9 2 3" xfId="757"/>
    <cellStyle name="20% - Ênfase2 9 2 3 2" xfId="4861"/>
    <cellStyle name="20% - Ênfase2 9 2 3 2 2" xfId="13138"/>
    <cellStyle name="20% - Ênfase2 9 2 3 3" xfId="6886"/>
    <cellStyle name="20% - Ênfase2 9 2 3 3 2" xfId="15163"/>
    <cellStyle name="20% - Ênfase2 9 2 3 4" xfId="2817"/>
    <cellStyle name="20% - Ênfase2 9 2 3 4 2" xfId="11094"/>
    <cellStyle name="20% - Ênfase2 9 2 3 5" xfId="9046"/>
    <cellStyle name="20% - Ênfase2 9 2 4" xfId="1807"/>
    <cellStyle name="20% - Ênfase2 9 2 4 2" xfId="5894"/>
    <cellStyle name="20% - Ênfase2 9 2 4 2 2" xfId="14171"/>
    <cellStyle name="20% - Ênfase2 9 2 4 3" xfId="7894"/>
    <cellStyle name="20% - Ênfase2 9 2 4 3 2" xfId="16171"/>
    <cellStyle name="20% - Ênfase2 9 2 4 4" xfId="3860"/>
    <cellStyle name="20% - Ênfase2 9 2 4 4 2" xfId="12137"/>
    <cellStyle name="20% - Ênfase2 9 2 4 5" xfId="10088"/>
    <cellStyle name="20% - Ênfase2 9 2 5" xfId="4357"/>
    <cellStyle name="20% - Ênfase2 9 2 5 2" xfId="12634"/>
    <cellStyle name="20% - Ênfase2 9 2 6" xfId="6388"/>
    <cellStyle name="20% - Ênfase2 9 2 6 2" xfId="14665"/>
    <cellStyle name="20% - Ênfase2 9 2 7" xfId="2308"/>
    <cellStyle name="20% - Ênfase2 9 2 7 2" xfId="10585"/>
    <cellStyle name="20% - Ênfase2 9 2 8" xfId="8539"/>
    <cellStyle name="20% - Ênfase2 9 3" xfId="1263"/>
    <cellStyle name="20% - Ênfase2 9 3 2" xfId="5354"/>
    <cellStyle name="20% - Ênfase2 9 3 2 2" xfId="13631"/>
    <cellStyle name="20% - Ênfase2 9 3 3" xfId="7379"/>
    <cellStyle name="20% - Ênfase2 9 3 3 2" xfId="15656"/>
    <cellStyle name="20% - Ênfase2 9 3 4" xfId="3319"/>
    <cellStyle name="20% - Ênfase2 9 3 4 2" xfId="11596"/>
    <cellStyle name="20% - Ênfase2 9 3 5" xfId="9547"/>
    <cellStyle name="20% - Ênfase2 9 4" xfId="754"/>
    <cellStyle name="20% - Ênfase2 9 4 2" xfId="4858"/>
    <cellStyle name="20% - Ênfase2 9 4 2 2" xfId="13135"/>
    <cellStyle name="20% - Ênfase2 9 4 3" xfId="6883"/>
    <cellStyle name="20% - Ênfase2 9 4 3 2" xfId="15160"/>
    <cellStyle name="20% - Ênfase2 9 4 4" xfId="2814"/>
    <cellStyle name="20% - Ênfase2 9 4 4 2" xfId="11091"/>
    <cellStyle name="20% - Ênfase2 9 4 5" xfId="9043"/>
    <cellStyle name="20% - Ênfase2 9 5" xfId="1804"/>
    <cellStyle name="20% - Ênfase2 9 5 2" xfId="5891"/>
    <cellStyle name="20% - Ênfase2 9 5 2 2" xfId="14168"/>
    <cellStyle name="20% - Ênfase2 9 5 3" xfId="7891"/>
    <cellStyle name="20% - Ênfase2 9 5 3 2" xfId="16168"/>
    <cellStyle name="20% - Ênfase2 9 5 4" xfId="3857"/>
    <cellStyle name="20% - Ênfase2 9 5 4 2" xfId="12134"/>
    <cellStyle name="20% - Ênfase2 9 5 5" xfId="10085"/>
    <cellStyle name="20% - Ênfase2 9 6" xfId="4354"/>
    <cellStyle name="20% - Ênfase2 9 6 2" xfId="12631"/>
    <cellStyle name="20% - Ênfase2 9 7" xfId="6385"/>
    <cellStyle name="20% - Ênfase2 9 7 2" xfId="14662"/>
    <cellStyle name="20% - Ênfase2 9 8" xfId="2305"/>
    <cellStyle name="20% - Ênfase2 9 8 2" xfId="10582"/>
    <cellStyle name="20% - Ênfase2 9 9" xfId="8536"/>
    <cellStyle name="20% - Ênfase3 10" xfId="173"/>
    <cellStyle name="20% - Ênfase3 10 2" xfId="175"/>
    <cellStyle name="20% - Ênfase3 10 2 2" xfId="1269"/>
    <cellStyle name="20% - Ênfase3 10 2 2 2" xfId="5360"/>
    <cellStyle name="20% - Ênfase3 10 2 2 2 2" xfId="13637"/>
    <cellStyle name="20% - Ênfase3 10 2 2 3" xfId="7385"/>
    <cellStyle name="20% - Ênfase3 10 2 2 3 2" xfId="15662"/>
    <cellStyle name="20% - Ênfase3 10 2 2 4" xfId="3325"/>
    <cellStyle name="20% - Ênfase3 10 2 2 4 2" xfId="11602"/>
    <cellStyle name="20% - Ênfase3 10 2 2 5" xfId="9553"/>
    <cellStyle name="20% - Ênfase3 10 2 3" xfId="760"/>
    <cellStyle name="20% - Ênfase3 10 2 3 2" xfId="4864"/>
    <cellStyle name="20% - Ênfase3 10 2 3 2 2" xfId="13141"/>
    <cellStyle name="20% - Ênfase3 10 2 3 3" xfId="6889"/>
    <cellStyle name="20% - Ênfase3 10 2 3 3 2" xfId="15166"/>
    <cellStyle name="20% - Ênfase3 10 2 3 4" xfId="2820"/>
    <cellStyle name="20% - Ênfase3 10 2 3 4 2" xfId="11097"/>
    <cellStyle name="20% - Ênfase3 10 2 3 5" xfId="9049"/>
    <cellStyle name="20% - Ênfase3 10 2 4" xfId="1810"/>
    <cellStyle name="20% - Ênfase3 10 2 4 2" xfId="5897"/>
    <cellStyle name="20% - Ênfase3 10 2 4 2 2" xfId="14174"/>
    <cellStyle name="20% - Ênfase3 10 2 4 3" xfId="7897"/>
    <cellStyle name="20% - Ênfase3 10 2 4 3 2" xfId="16174"/>
    <cellStyle name="20% - Ênfase3 10 2 4 4" xfId="3863"/>
    <cellStyle name="20% - Ênfase3 10 2 4 4 2" xfId="12140"/>
    <cellStyle name="20% - Ênfase3 10 2 4 5" xfId="10091"/>
    <cellStyle name="20% - Ênfase3 10 2 5" xfId="4360"/>
    <cellStyle name="20% - Ênfase3 10 2 5 2" xfId="12637"/>
    <cellStyle name="20% - Ênfase3 10 2 6" xfId="6391"/>
    <cellStyle name="20% - Ênfase3 10 2 6 2" xfId="14668"/>
    <cellStyle name="20% - Ênfase3 10 2 7" xfId="2311"/>
    <cellStyle name="20% - Ênfase3 10 2 7 2" xfId="10588"/>
    <cellStyle name="20% - Ênfase3 10 2 8" xfId="8542"/>
    <cellStyle name="20% - Ênfase3 10 3" xfId="1267"/>
    <cellStyle name="20% - Ênfase3 10 3 2" xfId="5358"/>
    <cellStyle name="20% - Ênfase3 10 3 2 2" xfId="13635"/>
    <cellStyle name="20% - Ênfase3 10 3 3" xfId="7383"/>
    <cellStyle name="20% - Ênfase3 10 3 3 2" xfId="15660"/>
    <cellStyle name="20% - Ênfase3 10 3 4" xfId="3323"/>
    <cellStyle name="20% - Ênfase3 10 3 4 2" xfId="11600"/>
    <cellStyle name="20% - Ênfase3 10 3 5" xfId="9551"/>
    <cellStyle name="20% - Ênfase3 10 4" xfId="758"/>
    <cellStyle name="20% - Ênfase3 10 4 2" xfId="4862"/>
    <cellStyle name="20% - Ênfase3 10 4 2 2" xfId="13139"/>
    <cellStyle name="20% - Ênfase3 10 4 3" xfId="6887"/>
    <cellStyle name="20% - Ênfase3 10 4 3 2" xfId="15164"/>
    <cellStyle name="20% - Ênfase3 10 4 4" xfId="2818"/>
    <cellStyle name="20% - Ênfase3 10 4 4 2" xfId="11095"/>
    <cellStyle name="20% - Ênfase3 10 4 5" xfId="9047"/>
    <cellStyle name="20% - Ênfase3 10 5" xfId="1808"/>
    <cellStyle name="20% - Ênfase3 10 5 2" xfId="5895"/>
    <cellStyle name="20% - Ênfase3 10 5 2 2" xfId="14172"/>
    <cellStyle name="20% - Ênfase3 10 5 3" xfId="7895"/>
    <cellStyle name="20% - Ênfase3 10 5 3 2" xfId="16172"/>
    <cellStyle name="20% - Ênfase3 10 5 4" xfId="3861"/>
    <cellStyle name="20% - Ênfase3 10 5 4 2" xfId="12138"/>
    <cellStyle name="20% - Ênfase3 10 5 5" xfId="10089"/>
    <cellStyle name="20% - Ênfase3 10 6" xfId="4358"/>
    <cellStyle name="20% - Ênfase3 10 6 2" xfId="12635"/>
    <cellStyle name="20% - Ênfase3 10 7" xfId="6389"/>
    <cellStyle name="20% - Ênfase3 10 7 2" xfId="14666"/>
    <cellStyle name="20% - Ênfase3 10 8" xfId="2309"/>
    <cellStyle name="20% - Ênfase3 10 8 2" xfId="10586"/>
    <cellStyle name="20% - Ênfase3 10 9" xfId="8540"/>
    <cellStyle name="20% - Ênfase3 11" xfId="178"/>
    <cellStyle name="20% - Ênfase3 11 2" xfId="1272"/>
    <cellStyle name="20% - Ênfase3 11 2 2" xfId="5363"/>
    <cellStyle name="20% - Ênfase3 11 2 2 2" xfId="13640"/>
    <cellStyle name="20% - Ênfase3 11 2 3" xfId="7388"/>
    <cellStyle name="20% - Ênfase3 11 2 3 2" xfId="15665"/>
    <cellStyle name="20% - Ênfase3 11 2 4" xfId="3328"/>
    <cellStyle name="20% - Ênfase3 11 2 4 2" xfId="11605"/>
    <cellStyle name="20% - Ênfase3 11 2 5" xfId="9556"/>
    <cellStyle name="20% - Ênfase3 11 3" xfId="763"/>
    <cellStyle name="20% - Ênfase3 11 3 2" xfId="4867"/>
    <cellStyle name="20% - Ênfase3 11 3 2 2" xfId="13144"/>
    <cellStyle name="20% - Ênfase3 11 3 3" xfId="6892"/>
    <cellStyle name="20% - Ênfase3 11 3 3 2" xfId="15169"/>
    <cellStyle name="20% - Ênfase3 11 3 4" xfId="2823"/>
    <cellStyle name="20% - Ênfase3 11 3 4 2" xfId="11100"/>
    <cellStyle name="20% - Ênfase3 11 3 5" xfId="9052"/>
    <cellStyle name="20% - Ênfase3 11 4" xfId="1813"/>
    <cellStyle name="20% - Ênfase3 11 4 2" xfId="5900"/>
    <cellStyle name="20% - Ênfase3 11 4 2 2" xfId="14177"/>
    <cellStyle name="20% - Ênfase3 11 4 3" xfId="7900"/>
    <cellStyle name="20% - Ênfase3 11 4 3 2" xfId="16177"/>
    <cellStyle name="20% - Ênfase3 11 4 4" xfId="3866"/>
    <cellStyle name="20% - Ênfase3 11 4 4 2" xfId="12143"/>
    <cellStyle name="20% - Ênfase3 11 4 5" xfId="10094"/>
    <cellStyle name="20% - Ênfase3 11 5" xfId="4363"/>
    <cellStyle name="20% - Ênfase3 11 5 2" xfId="12640"/>
    <cellStyle name="20% - Ênfase3 11 6" xfId="6394"/>
    <cellStyle name="20% - Ênfase3 11 6 2" xfId="14671"/>
    <cellStyle name="20% - Ênfase3 11 7" xfId="2314"/>
    <cellStyle name="20% - Ênfase3 11 7 2" xfId="10591"/>
    <cellStyle name="20% - Ênfase3 11 8" xfId="8545"/>
    <cellStyle name="20% - Ênfase3 12" xfId="181"/>
    <cellStyle name="20% - Ênfase3 12 2" xfId="1275"/>
    <cellStyle name="20% - Ênfase3 12 2 2" xfId="5366"/>
    <cellStyle name="20% - Ênfase3 12 2 2 2" xfId="13643"/>
    <cellStyle name="20% - Ênfase3 12 2 3" xfId="7391"/>
    <cellStyle name="20% - Ênfase3 12 2 3 2" xfId="15668"/>
    <cellStyle name="20% - Ênfase3 12 2 4" xfId="3331"/>
    <cellStyle name="20% - Ênfase3 12 2 4 2" xfId="11608"/>
    <cellStyle name="20% - Ênfase3 12 2 5" xfId="9559"/>
    <cellStyle name="20% - Ênfase3 12 3" xfId="766"/>
    <cellStyle name="20% - Ênfase3 12 3 2" xfId="4870"/>
    <cellStyle name="20% - Ênfase3 12 3 2 2" xfId="13147"/>
    <cellStyle name="20% - Ênfase3 12 3 3" xfId="6895"/>
    <cellStyle name="20% - Ênfase3 12 3 3 2" xfId="15172"/>
    <cellStyle name="20% - Ênfase3 12 3 4" xfId="2826"/>
    <cellStyle name="20% - Ênfase3 12 3 4 2" xfId="11103"/>
    <cellStyle name="20% - Ênfase3 12 3 5" xfId="9055"/>
    <cellStyle name="20% - Ênfase3 12 4" xfId="1816"/>
    <cellStyle name="20% - Ênfase3 12 4 2" xfId="5903"/>
    <cellStyle name="20% - Ênfase3 12 4 2 2" xfId="14180"/>
    <cellStyle name="20% - Ênfase3 12 4 3" xfId="7903"/>
    <cellStyle name="20% - Ênfase3 12 4 3 2" xfId="16180"/>
    <cellStyle name="20% - Ênfase3 12 4 4" xfId="3869"/>
    <cellStyle name="20% - Ênfase3 12 4 4 2" xfId="12146"/>
    <cellStyle name="20% - Ênfase3 12 4 5" xfId="10097"/>
    <cellStyle name="20% - Ênfase3 12 5" xfId="4366"/>
    <cellStyle name="20% - Ênfase3 12 5 2" xfId="12643"/>
    <cellStyle name="20% - Ênfase3 12 6" xfId="6397"/>
    <cellStyle name="20% - Ênfase3 12 6 2" xfId="14674"/>
    <cellStyle name="20% - Ênfase3 12 7" xfId="2317"/>
    <cellStyle name="20% - Ênfase3 12 7 2" xfId="10594"/>
    <cellStyle name="20% - Ênfase3 12 8" xfId="8548"/>
    <cellStyle name="20% - Ênfase3 13" xfId="182"/>
    <cellStyle name="20% - Ênfase3 13 2" xfId="1276"/>
    <cellStyle name="20% - Ênfase3 13 2 2" xfId="5367"/>
    <cellStyle name="20% - Ênfase3 13 2 2 2" xfId="13644"/>
    <cellStyle name="20% - Ênfase3 13 2 3" xfId="7392"/>
    <cellStyle name="20% - Ênfase3 13 2 3 2" xfId="15669"/>
    <cellStyle name="20% - Ênfase3 13 2 4" xfId="3332"/>
    <cellStyle name="20% - Ênfase3 13 2 4 2" xfId="11609"/>
    <cellStyle name="20% - Ênfase3 13 2 5" xfId="9560"/>
    <cellStyle name="20% - Ênfase3 13 3" xfId="767"/>
    <cellStyle name="20% - Ênfase3 13 3 2" xfId="4871"/>
    <cellStyle name="20% - Ênfase3 13 3 2 2" xfId="13148"/>
    <cellStyle name="20% - Ênfase3 13 3 3" xfId="6896"/>
    <cellStyle name="20% - Ênfase3 13 3 3 2" xfId="15173"/>
    <cellStyle name="20% - Ênfase3 13 3 4" xfId="2827"/>
    <cellStyle name="20% - Ênfase3 13 3 4 2" xfId="11104"/>
    <cellStyle name="20% - Ênfase3 13 3 5" xfId="9056"/>
    <cellStyle name="20% - Ênfase3 13 4" xfId="1817"/>
    <cellStyle name="20% - Ênfase3 13 4 2" xfId="5904"/>
    <cellStyle name="20% - Ênfase3 13 4 2 2" xfId="14181"/>
    <cellStyle name="20% - Ênfase3 13 4 3" xfId="7904"/>
    <cellStyle name="20% - Ênfase3 13 4 3 2" xfId="16181"/>
    <cellStyle name="20% - Ênfase3 13 4 4" xfId="3870"/>
    <cellStyle name="20% - Ênfase3 13 4 4 2" xfId="12147"/>
    <cellStyle name="20% - Ênfase3 13 4 5" xfId="10098"/>
    <cellStyle name="20% - Ênfase3 13 5" xfId="4367"/>
    <cellStyle name="20% - Ênfase3 13 5 2" xfId="12644"/>
    <cellStyle name="20% - Ênfase3 13 6" xfId="6398"/>
    <cellStyle name="20% - Ênfase3 13 6 2" xfId="14675"/>
    <cellStyle name="20% - Ênfase3 13 7" xfId="2318"/>
    <cellStyle name="20% - Ênfase3 13 7 2" xfId="10595"/>
    <cellStyle name="20% - Ênfase3 13 8" xfId="8549"/>
    <cellStyle name="20% - Ênfase3 14" xfId="183"/>
    <cellStyle name="20% - Ênfase3 14 2" xfId="1277"/>
    <cellStyle name="20% - Ênfase3 14 2 2" xfId="5368"/>
    <cellStyle name="20% - Ênfase3 14 2 2 2" xfId="13645"/>
    <cellStyle name="20% - Ênfase3 14 2 3" xfId="7393"/>
    <cellStyle name="20% - Ênfase3 14 2 3 2" xfId="15670"/>
    <cellStyle name="20% - Ênfase3 14 2 4" xfId="3333"/>
    <cellStyle name="20% - Ênfase3 14 2 4 2" xfId="11610"/>
    <cellStyle name="20% - Ênfase3 14 2 5" xfId="9561"/>
    <cellStyle name="20% - Ênfase3 14 3" xfId="768"/>
    <cellStyle name="20% - Ênfase3 14 3 2" xfId="4872"/>
    <cellStyle name="20% - Ênfase3 14 3 2 2" xfId="13149"/>
    <cellStyle name="20% - Ênfase3 14 3 3" xfId="6897"/>
    <cellStyle name="20% - Ênfase3 14 3 3 2" xfId="15174"/>
    <cellStyle name="20% - Ênfase3 14 3 4" xfId="2828"/>
    <cellStyle name="20% - Ênfase3 14 3 4 2" xfId="11105"/>
    <cellStyle name="20% - Ênfase3 14 3 5" xfId="9057"/>
    <cellStyle name="20% - Ênfase3 14 4" xfId="1818"/>
    <cellStyle name="20% - Ênfase3 14 4 2" xfId="5905"/>
    <cellStyle name="20% - Ênfase3 14 4 2 2" xfId="14182"/>
    <cellStyle name="20% - Ênfase3 14 4 3" xfId="7905"/>
    <cellStyle name="20% - Ênfase3 14 4 3 2" xfId="16182"/>
    <cellStyle name="20% - Ênfase3 14 4 4" xfId="3871"/>
    <cellStyle name="20% - Ênfase3 14 4 4 2" xfId="12148"/>
    <cellStyle name="20% - Ênfase3 14 4 5" xfId="10099"/>
    <cellStyle name="20% - Ênfase3 14 5" xfId="4368"/>
    <cellStyle name="20% - Ênfase3 14 5 2" xfId="12645"/>
    <cellStyle name="20% - Ênfase3 14 6" xfId="6399"/>
    <cellStyle name="20% - Ênfase3 14 6 2" xfId="14676"/>
    <cellStyle name="20% - Ênfase3 14 7" xfId="2319"/>
    <cellStyle name="20% - Ênfase3 14 7 2" xfId="10596"/>
    <cellStyle name="20% - Ênfase3 14 8" xfId="8550"/>
    <cellStyle name="20% - Ênfase3 15" xfId="185"/>
    <cellStyle name="20% - Ênfase3 15 2" xfId="1279"/>
    <cellStyle name="20% - Ênfase3 15 2 2" xfId="5370"/>
    <cellStyle name="20% - Ênfase3 15 2 2 2" xfId="13647"/>
    <cellStyle name="20% - Ênfase3 15 2 3" xfId="7395"/>
    <cellStyle name="20% - Ênfase3 15 2 3 2" xfId="15672"/>
    <cellStyle name="20% - Ênfase3 15 2 4" xfId="3335"/>
    <cellStyle name="20% - Ênfase3 15 2 4 2" xfId="11612"/>
    <cellStyle name="20% - Ênfase3 15 2 5" xfId="9563"/>
    <cellStyle name="20% - Ênfase3 15 3" xfId="770"/>
    <cellStyle name="20% - Ênfase3 15 3 2" xfId="4874"/>
    <cellStyle name="20% - Ênfase3 15 3 2 2" xfId="13151"/>
    <cellStyle name="20% - Ênfase3 15 3 3" xfId="6899"/>
    <cellStyle name="20% - Ênfase3 15 3 3 2" xfId="15176"/>
    <cellStyle name="20% - Ênfase3 15 3 4" xfId="2830"/>
    <cellStyle name="20% - Ênfase3 15 3 4 2" xfId="11107"/>
    <cellStyle name="20% - Ênfase3 15 3 5" xfId="9059"/>
    <cellStyle name="20% - Ênfase3 15 4" xfId="1820"/>
    <cellStyle name="20% - Ênfase3 15 4 2" xfId="5907"/>
    <cellStyle name="20% - Ênfase3 15 4 2 2" xfId="14184"/>
    <cellStyle name="20% - Ênfase3 15 4 3" xfId="7907"/>
    <cellStyle name="20% - Ênfase3 15 4 3 2" xfId="16184"/>
    <cellStyle name="20% - Ênfase3 15 4 4" xfId="3873"/>
    <cellStyle name="20% - Ênfase3 15 4 4 2" xfId="12150"/>
    <cellStyle name="20% - Ênfase3 15 4 5" xfId="10101"/>
    <cellStyle name="20% - Ênfase3 15 5" xfId="4370"/>
    <cellStyle name="20% - Ênfase3 15 5 2" xfId="12647"/>
    <cellStyle name="20% - Ênfase3 15 6" xfId="6401"/>
    <cellStyle name="20% - Ênfase3 15 6 2" xfId="14678"/>
    <cellStyle name="20% - Ênfase3 15 7" xfId="2321"/>
    <cellStyle name="20% - Ênfase3 15 7 2" xfId="10598"/>
    <cellStyle name="20% - Ênfase3 15 8" xfId="8552"/>
    <cellStyle name="20% - Ênfase3 16" xfId="187"/>
    <cellStyle name="20% - Ênfase3 16 2" xfId="1281"/>
    <cellStyle name="20% - Ênfase3 16 2 2" xfId="5372"/>
    <cellStyle name="20% - Ênfase3 16 2 2 2" xfId="13649"/>
    <cellStyle name="20% - Ênfase3 16 2 3" xfId="7397"/>
    <cellStyle name="20% - Ênfase3 16 2 3 2" xfId="15674"/>
    <cellStyle name="20% - Ênfase3 16 2 4" xfId="3337"/>
    <cellStyle name="20% - Ênfase3 16 2 4 2" xfId="11614"/>
    <cellStyle name="20% - Ênfase3 16 2 5" xfId="9565"/>
    <cellStyle name="20% - Ênfase3 16 3" xfId="772"/>
    <cellStyle name="20% - Ênfase3 16 3 2" xfId="4876"/>
    <cellStyle name="20% - Ênfase3 16 3 2 2" xfId="13153"/>
    <cellStyle name="20% - Ênfase3 16 3 3" xfId="6901"/>
    <cellStyle name="20% - Ênfase3 16 3 3 2" xfId="15178"/>
    <cellStyle name="20% - Ênfase3 16 3 4" xfId="2832"/>
    <cellStyle name="20% - Ênfase3 16 3 4 2" xfId="11109"/>
    <cellStyle name="20% - Ênfase3 16 3 5" xfId="9061"/>
    <cellStyle name="20% - Ênfase3 16 4" xfId="1822"/>
    <cellStyle name="20% - Ênfase3 16 4 2" xfId="5909"/>
    <cellStyle name="20% - Ênfase3 16 4 2 2" xfId="14186"/>
    <cellStyle name="20% - Ênfase3 16 4 3" xfId="7909"/>
    <cellStyle name="20% - Ênfase3 16 4 3 2" xfId="16186"/>
    <cellStyle name="20% - Ênfase3 16 4 4" xfId="3875"/>
    <cellStyle name="20% - Ênfase3 16 4 4 2" xfId="12152"/>
    <cellStyle name="20% - Ênfase3 16 4 5" xfId="10103"/>
    <cellStyle name="20% - Ênfase3 16 5" xfId="4372"/>
    <cellStyle name="20% - Ênfase3 16 5 2" xfId="12649"/>
    <cellStyle name="20% - Ênfase3 16 6" xfId="6403"/>
    <cellStyle name="20% - Ênfase3 16 6 2" xfId="14680"/>
    <cellStyle name="20% - Ênfase3 16 7" xfId="2323"/>
    <cellStyle name="20% - Ênfase3 16 7 2" xfId="10600"/>
    <cellStyle name="20% - Ênfase3 16 8" xfId="8554"/>
    <cellStyle name="20% - Ênfase3 17" xfId="189"/>
    <cellStyle name="20% - Ênfase3 17 2" xfId="1283"/>
    <cellStyle name="20% - Ênfase3 17 2 2" xfId="5374"/>
    <cellStyle name="20% - Ênfase3 17 2 2 2" xfId="13651"/>
    <cellStyle name="20% - Ênfase3 17 2 3" xfId="7399"/>
    <cellStyle name="20% - Ênfase3 17 2 3 2" xfId="15676"/>
    <cellStyle name="20% - Ênfase3 17 2 4" xfId="3339"/>
    <cellStyle name="20% - Ênfase3 17 2 4 2" xfId="11616"/>
    <cellStyle name="20% - Ênfase3 17 2 5" xfId="9567"/>
    <cellStyle name="20% - Ênfase3 17 3" xfId="774"/>
    <cellStyle name="20% - Ênfase3 17 3 2" xfId="4878"/>
    <cellStyle name="20% - Ênfase3 17 3 2 2" xfId="13155"/>
    <cellStyle name="20% - Ênfase3 17 3 3" xfId="6903"/>
    <cellStyle name="20% - Ênfase3 17 3 3 2" xfId="15180"/>
    <cellStyle name="20% - Ênfase3 17 3 4" xfId="2834"/>
    <cellStyle name="20% - Ênfase3 17 3 4 2" xfId="11111"/>
    <cellStyle name="20% - Ênfase3 17 3 5" xfId="9063"/>
    <cellStyle name="20% - Ênfase3 17 4" xfId="1824"/>
    <cellStyle name="20% - Ênfase3 17 4 2" xfId="5911"/>
    <cellStyle name="20% - Ênfase3 17 4 2 2" xfId="14188"/>
    <cellStyle name="20% - Ênfase3 17 4 3" xfId="7911"/>
    <cellStyle name="20% - Ênfase3 17 4 3 2" xfId="16188"/>
    <cellStyle name="20% - Ênfase3 17 4 4" xfId="3877"/>
    <cellStyle name="20% - Ênfase3 17 4 4 2" xfId="12154"/>
    <cellStyle name="20% - Ênfase3 17 4 5" xfId="10105"/>
    <cellStyle name="20% - Ênfase3 17 5" xfId="4374"/>
    <cellStyle name="20% - Ênfase3 17 5 2" xfId="12651"/>
    <cellStyle name="20% - Ênfase3 17 6" xfId="6405"/>
    <cellStyle name="20% - Ênfase3 17 6 2" xfId="14682"/>
    <cellStyle name="20% - Ênfase3 17 7" xfId="2325"/>
    <cellStyle name="20% - Ênfase3 17 7 2" xfId="10602"/>
    <cellStyle name="20% - Ênfase3 17 8" xfId="8556"/>
    <cellStyle name="20% - Ênfase3 18" xfId="191"/>
    <cellStyle name="20% - Ênfase3 18 2" xfId="1284"/>
    <cellStyle name="20% - Ênfase3 18 2 2" xfId="5375"/>
    <cellStyle name="20% - Ênfase3 18 2 2 2" xfId="13652"/>
    <cellStyle name="20% - Ênfase3 18 2 3" xfId="7400"/>
    <cellStyle name="20% - Ênfase3 18 2 3 2" xfId="15677"/>
    <cellStyle name="20% - Ênfase3 18 2 4" xfId="3340"/>
    <cellStyle name="20% - Ênfase3 18 2 4 2" xfId="11617"/>
    <cellStyle name="20% - Ênfase3 18 2 5" xfId="9568"/>
    <cellStyle name="20% - Ênfase3 18 3" xfId="775"/>
    <cellStyle name="20% - Ênfase3 18 3 2" xfId="4879"/>
    <cellStyle name="20% - Ênfase3 18 3 2 2" xfId="13156"/>
    <cellStyle name="20% - Ênfase3 18 3 3" xfId="6904"/>
    <cellStyle name="20% - Ênfase3 18 3 3 2" xfId="15181"/>
    <cellStyle name="20% - Ênfase3 18 3 4" xfId="2835"/>
    <cellStyle name="20% - Ênfase3 18 3 4 2" xfId="11112"/>
    <cellStyle name="20% - Ênfase3 18 3 5" xfId="9064"/>
    <cellStyle name="20% - Ênfase3 18 4" xfId="1825"/>
    <cellStyle name="20% - Ênfase3 18 4 2" xfId="5912"/>
    <cellStyle name="20% - Ênfase3 18 4 2 2" xfId="14189"/>
    <cellStyle name="20% - Ênfase3 18 4 3" xfId="7912"/>
    <cellStyle name="20% - Ênfase3 18 4 3 2" xfId="16189"/>
    <cellStyle name="20% - Ênfase3 18 4 4" xfId="3878"/>
    <cellStyle name="20% - Ênfase3 18 4 4 2" xfId="12155"/>
    <cellStyle name="20% - Ênfase3 18 4 5" xfId="10106"/>
    <cellStyle name="20% - Ênfase3 18 5" xfId="4375"/>
    <cellStyle name="20% - Ênfase3 18 5 2" xfId="12652"/>
    <cellStyle name="20% - Ênfase3 18 6" xfId="6406"/>
    <cellStyle name="20% - Ênfase3 18 6 2" xfId="14683"/>
    <cellStyle name="20% - Ênfase3 18 7" xfId="2326"/>
    <cellStyle name="20% - Ênfase3 18 7 2" xfId="10603"/>
    <cellStyle name="20% - Ênfase3 18 8" xfId="8557"/>
    <cellStyle name="20% - Ênfase3 19" xfId="192"/>
    <cellStyle name="20% - Ênfase3 19 2" xfId="1285"/>
    <cellStyle name="20% - Ênfase3 19 2 2" xfId="5376"/>
    <cellStyle name="20% - Ênfase3 19 2 2 2" xfId="13653"/>
    <cellStyle name="20% - Ênfase3 19 2 3" xfId="7401"/>
    <cellStyle name="20% - Ênfase3 19 2 3 2" xfId="15678"/>
    <cellStyle name="20% - Ênfase3 19 2 4" xfId="3341"/>
    <cellStyle name="20% - Ênfase3 19 2 4 2" xfId="11618"/>
    <cellStyle name="20% - Ênfase3 19 2 5" xfId="9569"/>
    <cellStyle name="20% - Ênfase3 19 3" xfId="776"/>
    <cellStyle name="20% - Ênfase3 19 3 2" xfId="4880"/>
    <cellStyle name="20% - Ênfase3 19 3 2 2" xfId="13157"/>
    <cellStyle name="20% - Ênfase3 19 3 3" xfId="6905"/>
    <cellStyle name="20% - Ênfase3 19 3 3 2" xfId="15182"/>
    <cellStyle name="20% - Ênfase3 19 3 4" xfId="2836"/>
    <cellStyle name="20% - Ênfase3 19 3 4 2" xfId="11113"/>
    <cellStyle name="20% - Ênfase3 19 3 5" xfId="9065"/>
    <cellStyle name="20% - Ênfase3 19 4" xfId="1826"/>
    <cellStyle name="20% - Ênfase3 19 4 2" xfId="5913"/>
    <cellStyle name="20% - Ênfase3 19 4 2 2" xfId="14190"/>
    <cellStyle name="20% - Ênfase3 19 4 3" xfId="7913"/>
    <cellStyle name="20% - Ênfase3 19 4 3 2" xfId="16190"/>
    <cellStyle name="20% - Ênfase3 19 4 4" xfId="3879"/>
    <cellStyle name="20% - Ênfase3 19 4 4 2" xfId="12156"/>
    <cellStyle name="20% - Ênfase3 19 4 5" xfId="10107"/>
    <cellStyle name="20% - Ênfase3 19 5" xfId="4376"/>
    <cellStyle name="20% - Ênfase3 19 5 2" xfId="12653"/>
    <cellStyle name="20% - Ênfase3 19 6" xfId="6407"/>
    <cellStyle name="20% - Ênfase3 19 6 2" xfId="14684"/>
    <cellStyle name="20% - Ênfase3 19 7" xfId="2327"/>
    <cellStyle name="20% - Ênfase3 19 7 2" xfId="10604"/>
    <cellStyle name="20% - Ênfase3 19 8" xfId="8558"/>
    <cellStyle name="20% - Ênfase3 2" xfId="193"/>
    <cellStyle name="20% - Ênfase3 2 2" xfId="63"/>
    <cellStyle name="20% - Ênfase3 2 2 2" xfId="1160"/>
    <cellStyle name="20% - Ênfase3 2 2 2 2" xfId="5252"/>
    <cellStyle name="20% - Ênfase3 2 2 2 2 2" xfId="13529"/>
    <cellStyle name="20% - Ênfase3 2 2 2 3" xfId="7277"/>
    <cellStyle name="20% - Ênfase3 2 2 2 3 2" xfId="15554"/>
    <cellStyle name="20% - Ênfase3 2 2 2 4" xfId="3217"/>
    <cellStyle name="20% - Ênfase3 2 2 2 4 2" xfId="11494"/>
    <cellStyle name="20% - Ênfase3 2 2 2 5" xfId="9445"/>
    <cellStyle name="20% - Ênfase3 2 2 3" xfId="651"/>
    <cellStyle name="20% - Ênfase3 2 2 3 2" xfId="4757"/>
    <cellStyle name="20% - Ênfase3 2 2 3 2 2" xfId="13034"/>
    <cellStyle name="20% - Ênfase3 2 2 3 3" xfId="6782"/>
    <cellStyle name="20% - Ênfase3 2 2 3 3 2" xfId="15059"/>
    <cellStyle name="20% - Ênfase3 2 2 3 4" xfId="2712"/>
    <cellStyle name="20% - Ênfase3 2 2 3 4 2" xfId="10989"/>
    <cellStyle name="20% - Ênfase3 2 2 3 5" xfId="8941"/>
    <cellStyle name="20% - Ênfase3 2 2 4" xfId="1703"/>
    <cellStyle name="20% - Ênfase3 2 2 4 2" xfId="5790"/>
    <cellStyle name="20% - Ênfase3 2 2 4 2 2" xfId="14067"/>
    <cellStyle name="20% - Ênfase3 2 2 4 3" xfId="7790"/>
    <cellStyle name="20% - Ênfase3 2 2 4 3 2" xfId="16067"/>
    <cellStyle name="20% - Ênfase3 2 2 4 4" xfId="3756"/>
    <cellStyle name="20% - Ênfase3 2 2 4 4 2" xfId="12033"/>
    <cellStyle name="20% - Ênfase3 2 2 4 5" xfId="9984"/>
    <cellStyle name="20% - Ênfase3 2 2 5" xfId="4253"/>
    <cellStyle name="20% - Ênfase3 2 2 5 2" xfId="12530"/>
    <cellStyle name="20% - Ênfase3 2 2 6" xfId="6284"/>
    <cellStyle name="20% - Ênfase3 2 2 6 2" xfId="14561"/>
    <cellStyle name="20% - Ênfase3 2 2 7" xfId="2203"/>
    <cellStyle name="20% - Ênfase3 2 2 7 2" xfId="10480"/>
    <cellStyle name="20% - Ênfase3 2 2 8" xfId="8435"/>
    <cellStyle name="20% - Ênfase3 2 3" xfId="1286"/>
    <cellStyle name="20% - Ênfase3 2 3 2" xfId="5377"/>
    <cellStyle name="20% - Ênfase3 2 3 2 2" xfId="13654"/>
    <cellStyle name="20% - Ênfase3 2 3 3" xfId="7402"/>
    <cellStyle name="20% - Ênfase3 2 3 3 2" xfId="15679"/>
    <cellStyle name="20% - Ênfase3 2 3 4" xfId="3342"/>
    <cellStyle name="20% - Ênfase3 2 3 4 2" xfId="11619"/>
    <cellStyle name="20% - Ênfase3 2 3 5" xfId="9570"/>
    <cellStyle name="20% - Ênfase3 2 4" xfId="777"/>
    <cellStyle name="20% - Ênfase3 2 4 2" xfId="4881"/>
    <cellStyle name="20% - Ênfase3 2 4 2 2" xfId="13158"/>
    <cellStyle name="20% - Ênfase3 2 4 3" xfId="6906"/>
    <cellStyle name="20% - Ênfase3 2 4 3 2" xfId="15183"/>
    <cellStyle name="20% - Ênfase3 2 4 4" xfId="2837"/>
    <cellStyle name="20% - Ênfase3 2 4 4 2" xfId="11114"/>
    <cellStyle name="20% - Ênfase3 2 4 5" xfId="9066"/>
    <cellStyle name="20% - Ênfase3 2 5" xfId="1827"/>
    <cellStyle name="20% - Ênfase3 2 5 2" xfId="5914"/>
    <cellStyle name="20% - Ênfase3 2 5 2 2" xfId="14191"/>
    <cellStyle name="20% - Ênfase3 2 5 3" xfId="7914"/>
    <cellStyle name="20% - Ênfase3 2 5 3 2" xfId="16191"/>
    <cellStyle name="20% - Ênfase3 2 5 4" xfId="3880"/>
    <cellStyle name="20% - Ênfase3 2 5 4 2" xfId="12157"/>
    <cellStyle name="20% - Ênfase3 2 5 5" xfId="10108"/>
    <cellStyle name="20% - Ênfase3 2 6" xfId="4377"/>
    <cellStyle name="20% - Ênfase3 2 6 2" xfId="12654"/>
    <cellStyle name="20% - Ênfase3 2 7" xfId="6408"/>
    <cellStyle name="20% - Ênfase3 2 7 2" xfId="14685"/>
    <cellStyle name="20% - Ênfase3 2 8" xfId="2328"/>
    <cellStyle name="20% - Ênfase3 2 8 2" xfId="10605"/>
    <cellStyle name="20% - Ênfase3 2 9" xfId="8559"/>
    <cellStyle name="20% - Ênfase3 20" xfId="186"/>
    <cellStyle name="20% - Ênfase3 20 2" xfId="1280"/>
    <cellStyle name="20% - Ênfase3 20 2 2" xfId="5371"/>
    <cellStyle name="20% - Ênfase3 20 2 2 2" xfId="13648"/>
    <cellStyle name="20% - Ênfase3 20 2 3" xfId="7396"/>
    <cellStyle name="20% - Ênfase3 20 2 3 2" xfId="15673"/>
    <cellStyle name="20% - Ênfase3 20 2 4" xfId="3336"/>
    <cellStyle name="20% - Ênfase3 20 2 4 2" xfId="11613"/>
    <cellStyle name="20% - Ênfase3 20 2 5" xfId="9564"/>
    <cellStyle name="20% - Ênfase3 20 3" xfId="771"/>
    <cellStyle name="20% - Ênfase3 20 3 2" xfId="4875"/>
    <cellStyle name="20% - Ênfase3 20 3 2 2" xfId="13152"/>
    <cellStyle name="20% - Ênfase3 20 3 3" xfId="6900"/>
    <cellStyle name="20% - Ênfase3 20 3 3 2" xfId="15177"/>
    <cellStyle name="20% - Ênfase3 20 3 4" xfId="2831"/>
    <cellStyle name="20% - Ênfase3 20 3 4 2" xfId="11108"/>
    <cellStyle name="20% - Ênfase3 20 3 5" xfId="9060"/>
    <cellStyle name="20% - Ênfase3 20 4" xfId="1821"/>
    <cellStyle name="20% - Ênfase3 20 4 2" xfId="5908"/>
    <cellStyle name="20% - Ênfase3 20 4 2 2" xfId="14185"/>
    <cellStyle name="20% - Ênfase3 20 4 3" xfId="7908"/>
    <cellStyle name="20% - Ênfase3 20 4 3 2" xfId="16185"/>
    <cellStyle name="20% - Ênfase3 20 4 4" xfId="3874"/>
    <cellStyle name="20% - Ênfase3 20 4 4 2" xfId="12151"/>
    <cellStyle name="20% - Ênfase3 20 4 5" xfId="10102"/>
    <cellStyle name="20% - Ênfase3 20 5" xfId="4371"/>
    <cellStyle name="20% - Ênfase3 20 5 2" xfId="12648"/>
    <cellStyle name="20% - Ênfase3 20 6" xfId="6402"/>
    <cellStyle name="20% - Ênfase3 20 6 2" xfId="14679"/>
    <cellStyle name="20% - Ênfase3 20 7" xfId="2322"/>
    <cellStyle name="20% - Ênfase3 20 7 2" xfId="10599"/>
    <cellStyle name="20% - Ênfase3 20 8" xfId="8553"/>
    <cellStyle name="20% - Ênfase3 21" xfId="188"/>
    <cellStyle name="20% - Ênfase3 21 2" xfId="1282"/>
    <cellStyle name="20% - Ênfase3 21 2 2" xfId="5373"/>
    <cellStyle name="20% - Ênfase3 21 2 2 2" xfId="13650"/>
    <cellStyle name="20% - Ênfase3 21 2 3" xfId="7398"/>
    <cellStyle name="20% - Ênfase3 21 2 3 2" xfId="15675"/>
    <cellStyle name="20% - Ênfase3 21 2 4" xfId="3338"/>
    <cellStyle name="20% - Ênfase3 21 2 4 2" xfId="11615"/>
    <cellStyle name="20% - Ênfase3 21 2 5" xfId="9566"/>
    <cellStyle name="20% - Ênfase3 21 3" xfId="773"/>
    <cellStyle name="20% - Ênfase3 21 3 2" xfId="4877"/>
    <cellStyle name="20% - Ênfase3 21 3 2 2" xfId="13154"/>
    <cellStyle name="20% - Ênfase3 21 3 3" xfId="6902"/>
    <cellStyle name="20% - Ênfase3 21 3 3 2" xfId="15179"/>
    <cellStyle name="20% - Ênfase3 21 3 4" xfId="2833"/>
    <cellStyle name="20% - Ênfase3 21 3 4 2" xfId="11110"/>
    <cellStyle name="20% - Ênfase3 21 3 5" xfId="9062"/>
    <cellStyle name="20% - Ênfase3 21 4" xfId="1823"/>
    <cellStyle name="20% - Ênfase3 21 4 2" xfId="5910"/>
    <cellStyle name="20% - Ênfase3 21 4 2 2" xfId="14187"/>
    <cellStyle name="20% - Ênfase3 21 4 3" xfId="7910"/>
    <cellStyle name="20% - Ênfase3 21 4 3 2" xfId="16187"/>
    <cellStyle name="20% - Ênfase3 21 4 4" xfId="3876"/>
    <cellStyle name="20% - Ênfase3 21 4 4 2" xfId="12153"/>
    <cellStyle name="20% - Ênfase3 21 4 5" xfId="10104"/>
    <cellStyle name="20% - Ênfase3 21 5" xfId="4373"/>
    <cellStyle name="20% - Ênfase3 21 5 2" xfId="12650"/>
    <cellStyle name="20% - Ênfase3 21 6" xfId="6404"/>
    <cellStyle name="20% - Ênfase3 21 6 2" xfId="14681"/>
    <cellStyle name="20% - Ênfase3 21 7" xfId="2324"/>
    <cellStyle name="20% - Ênfase3 21 7 2" xfId="10601"/>
    <cellStyle name="20% - Ênfase3 21 8" xfId="8555"/>
    <cellStyle name="20% - Ênfase3 22" xfId="190"/>
    <cellStyle name="20% - Ênfase3 3" xfId="195"/>
    <cellStyle name="20% - Ênfase3 3 2" xfId="196"/>
    <cellStyle name="20% - Ênfase3 3 2 2" xfId="1289"/>
    <cellStyle name="20% - Ênfase3 3 2 2 2" xfId="5379"/>
    <cellStyle name="20% - Ênfase3 3 2 2 2 2" xfId="13656"/>
    <cellStyle name="20% - Ênfase3 3 2 2 3" xfId="7404"/>
    <cellStyle name="20% - Ênfase3 3 2 2 3 2" xfId="15681"/>
    <cellStyle name="20% - Ênfase3 3 2 2 4" xfId="3345"/>
    <cellStyle name="20% - Ênfase3 3 2 2 4 2" xfId="11622"/>
    <cellStyle name="20% - Ênfase3 3 2 2 5" xfId="9573"/>
    <cellStyle name="20% - Ênfase3 3 2 3" xfId="780"/>
    <cellStyle name="20% - Ênfase3 3 2 3 2" xfId="4883"/>
    <cellStyle name="20% - Ênfase3 3 2 3 2 2" xfId="13160"/>
    <cellStyle name="20% - Ênfase3 3 2 3 3" xfId="6908"/>
    <cellStyle name="20% - Ênfase3 3 2 3 3 2" xfId="15185"/>
    <cellStyle name="20% - Ênfase3 3 2 3 4" xfId="2840"/>
    <cellStyle name="20% - Ênfase3 3 2 3 4 2" xfId="11117"/>
    <cellStyle name="20% - Ênfase3 3 2 3 5" xfId="9069"/>
    <cellStyle name="20% - Ênfase3 3 2 4" xfId="1830"/>
    <cellStyle name="20% - Ênfase3 3 2 4 2" xfId="5916"/>
    <cellStyle name="20% - Ênfase3 3 2 4 2 2" xfId="14193"/>
    <cellStyle name="20% - Ênfase3 3 2 4 3" xfId="7916"/>
    <cellStyle name="20% - Ênfase3 3 2 4 3 2" xfId="16193"/>
    <cellStyle name="20% - Ênfase3 3 2 4 4" xfId="3883"/>
    <cellStyle name="20% - Ênfase3 3 2 4 4 2" xfId="12160"/>
    <cellStyle name="20% - Ênfase3 3 2 4 5" xfId="10111"/>
    <cellStyle name="20% - Ênfase3 3 2 5" xfId="4379"/>
    <cellStyle name="20% - Ênfase3 3 2 5 2" xfId="12656"/>
    <cellStyle name="20% - Ênfase3 3 2 6" xfId="6410"/>
    <cellStyle name="20% - Ênfase3 3 2 6 2" xfId="14687"/>
    <cellStyle name="20% - Ênfase3 3 2 7" xfId="2331"/>
    <cellStyle name="20% - Ênfase3 3 2 7 2" xfId="10608"/>
    <cellStyle name="20% - Ênfase3 3 2 8" xfId="8562"/>
    <cellStyle name="20% - Ênfase3 3 3" xfId="1288"/>
    <cellStyle name="20% - Ênfase3 3 3 2" xfId="5378"/>
    <cellStyle name="20% - Ênfase3 3 3 2 2" xfId="13655"/>
    <cellStyle name="20% - Ênfase3 3 3 3" xfId="7403"/>
    <cellStyle name="20% - Ênfase3 3 3 3 2" xfId="15680"/>
    <cellStyle name="20% - Ênfase3 3 3 4" xfId="3344"/>
    <cellStyle name="20% - Ênfase3 3 3 4 2" xfId="11621"/>
    <cellStyle name="20% - Ênfase3 3 3 5" xfId="9572"/>
    <cellStyle name="20% - Ênfase3 3 4" xfId="779"/>
    <cellStyle name="20% - Ênfase3 3 4 2" xfId="4882"/>
    <cellStyle name="20% - Ênfase3 3 4 2 2" xfId="13159"/>
    <cellStyle name="20% - Ênfase3 3 4 3" xfId="6907"/>
    <cellStyle name="20% - Ênfase3 3 4 3 2" xfId="15184"/>
    <cellStyle name="20% - Ênfase3 3 4 4" xfId="2839"/>
    <cellStyle name="20% - Ênfase3 3 4 4 2" xfId="11116"/>
    <cellStyle name="20% - Ênfase3 3 4 5" xfId="9068"/>
    <cellStyle name="20% - Ênfase3 3 5" xfId="1829"/>
    <cellStyle name="20% - Ênfase3 3 5 2" xfId="5915"/>
    <cellStyle name="20% - Ênfase3 3 5 2 2" xfId="14192"/>
    <cellStyle name="20% - Ênfase3 3 5 3" xfId="7915"/>
    <cellStyle name="20% - Ênfase3 3 5 3 2" xfId="16192"/>
    <cellStyle name="20% - Ênfase3 3 5 4" xfId="3882"/>
    <cellStyle name="20% - Ênfase3 3 5 4 2" xfId="12159"/>
    <cellStyle name="20% - Ênfase3 3 5 5" xfId="10110"/>
    <cellStyle name="20% - Ênfase3 3 6" xfId="4378"/>
    <cellStyle name="20% - Ênfase3 3 6 2" xfId="12655"/>
    <cellStyle name="20% - Ênfase3 3 7" xfId="6409"/>
    <cellStyle name="20% - Ênfase3 3 7 2" xfId="14686"/>
    <cellStyle name="20% - Ênfase3 3 8" xfId="2330"/>
    <cellStyle name="20% - Ênfase3 3 8 2" xfId="10607"/>
    <cellStyle name="20% - Ênfase3 3 9" xfId="8561"/>
    <cellStyle name="20% - Ênfase3 4" xfId="199"/>
    <cellStyle name="20% - Ênfase3 4 2" xfId="200"/>
    <cellStyle name="20% - Ênfase3 4 2 2" xfId="1293"/>
    <cellStyle name="20% - Ênfase3 4 2 2 2" xfId="5383"/>
    <cellStyle name="20% - Ênfase3 4 2 2 2 2" xfId="13660"/>
    <cellStyle name="20% - Ênfase3 4 2 2 3" xfId="7408"/>
    <cellStyle name="20% - Ênfase3 4 2 2 3 2" xfId="15685"/>
    <cellStyle name="20% - Ênfase3 4 2 2 4" xfId="3349"/>
    <cellStyle name="20% - Ênfase3 4 2 2 4 2" xfId="11626"/>
    <cellStyle name="20% - Ênfase3 4 2 2 5" xfId="9577"/>
    <cellStyle name="20% - Ênfase3 4 2 3" xfId="784"/>
    <cellStyle name="20% - Ênfase3 4 2 3 2" xfId="4887"/>
    <cellStyle name="20% - Ênfase3 4 2 3 2 2" xfId="13164"/>
    <cellStyle name="20% - Ênfase3 4 2 3 3" xfId="6912"/>
    <cellStyle name="20% - Ênfase3 4 2 3 3 2" xfId="15189"/>
    <cellStyle name="20% - Ênfase3 4 2 3 4" xfId="2844"/>
    <cellStyle name="20% - Ênfase3 4 2 3 4 2" xfId="11121"/>
    <cellStyle name="20% - Ênfase3 4 2 3 5" xfId="9073"/>
    <cellStyle name="20% - Ênfase3 4 2 4" xfId="1834"/>
    <cellStyle name="20% - Ênfase3 4 2 4 2" xfId="5920"/>
    <cellStyle name="20% - Ênfase3 4 2 4 2 2" xfId="14197"/>
    <cellStyle name="20% - Ênfase3 4 2 4 3" xfId="7920"/>
    <cellStyle name="20% - Ênfase3 4 2 4 3 2" xfId="16197"/>
    <cellStyle name="20% - Ênfase3 4 2 4 4" xfId="3887"/>
    <cellStyle name="20% - Ênfase3 4 2 4 4 2" xfId="12164"/>
    <cellStyle name="20% - Ênfase3 4 2 4 5" xfId="10115"/>
    <cellStyle name="20% - Ênfase3 4 2 5" xfId="4383"/>
    <cellStyle name="20% - Ênfase3 4 2 5 2" xfId="12660"/>
    <cellStyle name="20% - Ênfase3 4 2 6" xfId="6414"/>
    <cellStyle name="20% - Ênfase3 4 2 6 2" xfId="14691"/>
    <cellStyle name="20% - Ênfase3 4 2 7" xfId="2335"/>
    <cellStyle name="20% - Ênfase3 4 2 7 2" xfId="10612"/>
    <cellStyle name="20% - Ênfase3 4 2 8" xfId="8566"/>
    <cellStyle name="20% - Ênfase3 4 3" xfId="1292"/>
    <cellStyle name="20% - Ênfase3 4 3 2" xfId="5382"/>
    <cellStyle name="20% - Ênfase3 4 3 2 2" xfId="13659"/>
    <cellStyle name="20% - Ênfase3 4 3 3" xfId="7407"/>
    <cellStyle name="20% - Ênfase3 4 3 3 2" xfId="15684"/>
    <cellStyle name="20% - Ênfase3 4 3 4" xfId="3348"/>
    <cellStyle name="20% - Ênfase3 4 3 4 2" xfId="11625"/>
    <cellStyle name="20% - Ênfase3 4 3 5" xfId="9576"/>
    <cellStyle name="20% - Ênfase3 4 4" xfId="783"/>
    <cellStyle name="20% - Ênfase3 4 4 2" xfId="4886"/>
    <cellStyle name="20% - Ênfase3 4 4 2 2" xfId="13163"/>
    <cellStyle name="20% - Ênfase3 4 4 3" xfId="6911"/>
    <cellStyle name="20% - Ênfase3 4 4 3 2" xfId="15188"/>
    <cellStyle name="20% - Ênfase3 4 4 4" xfId="2843"/>
    <cellStyle name="20% - Ênfase3 4 4 4 2" xfId="11120"/>
    <cellStyle name="20% - Ênfase3 4 4 5" xfId="9072"/>
    <cellStyle name="20% - Ênfase3 4 5" xfId="1833"/>
    <cellStyle name="20% - Ênfase3 4 5 2" xfId="5919"/>
    <cellStyle name="20% - Ênfase3 4 5 2 2" xfId="14196"/>
    <cellStyle name="20% - Ênfase3 4 5 3" xfId="7919"/>
    <cellStyle name="20% - Ênfase3 4 5 3 2" xfId="16196"/>
    <cellStyle name="20% - Ênfase3 4 5 4" xfId="3886"/>
    <cellStyle name="20% - Ênfase3 4 5 4 2" xfId="12163"/>
    <cellStyle name="20% - Ênfase3 4 5 5" xfId="10114"/>
    <cellStyle name="20% - Ênfase3 4 6" xfId="4382"/>
    <cellStyle name="20% - Ênfase3 4 6 2" xfId="12659"/>
    <cellStyle name="20% - Ênfase3 4 7" xfId="6413"/>
    <cellStyle name="20% - Ênfase3 4 7 2" xfId="14690"/>
    <cellStyle name="20% - Ênfase3 4 8" xfId="2334"/>
    <cellStyle name="20% - Ênfase3 4 8 2" xfId="10611"/>
    <cellStyle name="20% - Ênfase3 4 9" xfId="8565"/>
    <cellStyle name="20% - Ênfase3 5" xfId="201"/>
    <cellStyle name="20% - Ênfase3 5 2" xfId="202"/>
    <cellStyle name="20% - Ênfase3 5 2 2" xfId="1295"/>
    <cellStyle name="20% - Ênfase3 5 2 2 2" xfId="5385"/>
    <cellStyle name="20% - Ênfase3 5 2 2 2 2" xfId="13662"/>
    <cellStyle name="20% - Ênfase3 5 2 2 3" xfId="7410"/>
    <cellStyle name="20% - Ênfase3 5 2 2 3 2" xfId="15687"/>
    <cellStyle name="20% - Ênfase3 5 2 2 4" xfId="3351"/>
    <cellStyle name="20% - Ênfase3 5 2 2 4 2" xfId="11628"/>
    <cellStyle name="20% - Ênfase3 5 2 2 5" xfId="9579"/>
    <cellStyle name="20% - Ênfase3 5 2 3" xfId="786"/>
    <cellStyle name="20% - Ênfase3 5 2 3 2" xfId="4889"/>
    <cellStyle name="20% - Ênfase3 5 2 3 2 2" xfId="13166"/>
    <cellStyle name="20% - Ênfase3 5 2 3 3" xfId="6914"/>
    <cellStyle name="20% - Ênfase3 5 2 3 3 2" xfId="15191"/>
    <cellStyle name="20% - Ênfase3 5 2 3 4" xfId="2846"/>
    <cellStyle name="20% - Ênfase3 5 2 3 4 2" xfId="11123"/>
    <cellStyle name="20% - Ênfase3 5 2 3 5" xfId="9075"/>
    <cellStyle name="20% - Ênfase3 5 2 4" xfId="1836"/>
    <cellStyle name="20% - Ênfase3 5 2 4 2" xfId="5922"/>
    <cellStyle name="20% - Ênfase3 5 2 4 2 2" xfId="14199"/>
    <cellStyle name="20% - Ênfase3 5 2 4 3" xfId="7922"/>
    <cellStyle name="20% - Ênfase3 5 2 4 3 2" xfId="16199"/>
    <cellStyle name="20% - Ênfase3 5 2 4 4" xfId="3889"/>
    <cellStyle name="20% - Ênfase3 5 2 4 4 2" xfId="12166"/>
    <cellStyle name="20% - Ênfase3 5 2 4 5" xfId="10117"/>
    <cellStyle name="20% - Ênfase3 5 2 5" xfId="4385"/>
    <cellStyle name="20% - Ênfase3 5 2 5 2" xfId="12662"/>
    <cellStyle name="20% - Ênfase3 5 2 6" xfId="6416"/>
    <cellStyle name="20% - Ênfase3 5 2 6 2" xfId="14693"/>
    <cellStyle name="20% - Ênfase3 5 2 7" xfId="2337"/>
    <cellStyle name="20% - Ênfase3 5 2 7 2" xfId="10614"/>
    <cellStyle name="20% - Ênfase3 5 2 8" xfId="8568"/>
    <cellStyle name="20% - Ênfase3 5 3" xfId="1294"/>
    <cellStyle name="20% - Ênfase3 5 3 2" xfId="5384"/>
    <cellStyle name="20% - Ênfase3 5 3 2 2" xfId="13661"/>
    <cellStyle name="20% - Ênfase3 5 3 3" xfId="7409"/>
    <cellStyle name="20% - Ênfase3 5 3 3 2" xfId="15686"/>
    <cellStyle name="20% - Ênfase3 5 3 4" xfId="3350"/>
    <cellStyle name="20% - Ênfase3 5 3 4 2" xfId="11627"/>
    <cellStyle name="20% - Ênfase3 5 3 5" xfId="9578"/>
    <cellStyle name="20% - Ênfase3 5 4" xfId="785"/>
    <cellStyle name="20% - Ênfase3 5 4 2" xfId="4888"/>
    <cellStyle name="20% - Ênfase3 5 4 2 2" xfId="13165"/>
    <cellStyle name="20% - Ênfase3 5 4 3" xfId="6913"/>
    <cellStyle name="20% - Ênfase3 5 4 3 2" xfId="15190"/>
    <cellStyle name="20% - Ênfase3 5 4 4" xfId="2845"/>
    <cellStyle name="20% - Ênfase3 5 4 4 2" xfId="11122"/>
    <cellStyle name="20% - Ênfase3 5 4 5" xfId="9074"/>
    <cellStyle name="20% - Ênfase3 5 5" xfId="1835"/>
    <cellStyle name="20% - Ênfase3 5 5 2" xfId="5921"/>
    <cellStyle name="20% - Ênfase3 5 5 2 2" xfId="14198"/>
    <cellStyle name="20% - Ênfase3 5 5 3" xfId="7921"/>
    <cellStyle name="20% - Ênfase3 5 5 3 2" xfId="16198"/>
    <cellStyle name="20% - Ênfase3 5 5 4" xfId="3888"/>
    <cellStyle name="20% - Ênfase3 5 5 4 2" xfId="12165"/>
    <cellStyle name="20% - Ênfase3 5 5 5" xfId="10116"/>
    <cellStyle name="20% - Ênfase3 5 6" xfId="4384"/>
    <cellStyle name="20% - Ênfase3 5 6 2" xfId="12661"/>
    <cellStyle name="20% - Ênfase3 5 7" xfId="6415"/>
    <cellStyle name="20% - Ênfase3 5 7 2" xfId="14692"/>
    <cellStyle name="20% - Ênfase3 5 8" xfId="2336"/>
    <cellStyle name="20% - Ênfase3 5 8 2" xfId="10613"/>
    <cellStyle name="20% - Ênfase3 5 9" xfId="8567"/>
    <cellStyle name="20% - Ênfase3 6" xfId="204"/>
    <cellStyle name="20% - Ênfase3 6 2" xfId="206"/>
    <cellStyle name="20% - Ênfase3 6 2 2" xfId="1299"/>
    <cellStyle name="20% - Ênfase3 6 2 2 2" xfId="5389"/>
    <cellStyle name="20% - Ênfase3 6 2 2 2 2" xfId="13666"/>
    <cellStyle name="20% - Ênfase3 6 2 2 3" xfId="7414"/>
    <cellStyle name="20% - Ênfase3 6 2 2 3 2" xfId="15691"/>
    <cellStyle name="20% - Ênfase3 6 2 2 4" xfId="3355"/>
    <cellStyle name="20% - Ênfase3 6 2 2 4 2" xfId="11632"/>
    <cellStyle name="20% - Ênfase3 6 2 2 5" xfId="9583"/>
    <cellStyle name="20% - Ênfase3 6 2 3" xfId="790"/>
    <cellStyle name="20% - Ênfase3 6 2 3 2" xfId="4893"/>
    <cellStyle name="20% - Ênfase3 6 2 3 2 2" xfId="13170"/>
    <cellStyle name="20% - Ênfase3 6 2 3 3" xfId="6918"/>
    <cellStyle name="20% - Ênfase3 6 2 3 3 2" xfId="15195"/>
    <cellStyle name="20% - Ênfase3 6 2 3 4" xfId="2850"/>
    <cellStyle name="20% - Ênfase3 6 2 3 4 2" xfId="11127"/>
    <cellStyle name="20% - Ênfase3 6 2 3 5" xfId="9079"/>
    <cellStyle name="20% - Ênfase3 6 2 4" xfId="1840"/>
    <cellStyle name="20% - Ênfase3 6 2 4 2" xfId="5926"/>
    <cellStyle name="20% - Ênfase3 6 2 4 2 2" xfId="14203"/>
    <cellStyle name="20% - Ênfase3 6 2 4 3" xfId="7926"/>
    <cellStyle name="20% - Ênfase3 6 2 4 3 2" xfId="16203"/>
    <cellStyle name="20% - Ênfase3 6 2 4 4" xfId="3893"/>
    <cellStyle name="20% - Ênfase3 6 2 4 4 2" xfId="12170"/>
    <cellStyle name="20% - Ênfase3 6 2 4 5" xfId="10121"/>
    <cellStyle name="20% - Ênfase3 6 2 5" xfId="4389"/>
    <cellStyle name="20% - Ênfase3 6 2 5 2" xfId="12666"/>
    <cellStyle name="20% - Ênfase3 6 2 6" xfId="6420"/>
    <cellStyle name="20% - Ênfase3 6 2 6 2" xfId="14697"/>
    <cellStyle name="20% - Ênfase3 6 2 7" xfId="2341"/>
    <cellStyle name="20% - Ênfase3 6 2 7 2" xfId="10618"/>
    <cellStyle name="20% - Ênfase3 6 2 8" xfId="8572"/>
    <cellStyle name="20% - Ênfase3 6 3" xfId="1297"/>
    <cellStyle name="20% - Ênfase3 6 3 2" xfId="5387"/>
    <cellStyle name="20% - Ênfase3 6 3 2 2" xfId="13664"/>
    <cellStyle name="20% - Ênfase3 6 3 3" xfId="7412"/>
    <cellStyle name="20% - Ênfase3 6 3 3 2" xfId="15689"/>
    <cellStyle name="20% - Ênfase3 6 3 4" xfId="3353"/>
    <cellStyle name="20% - Ênfase3 6 3 4 2" xfId="11630"/>
    <cellStyle name="20% - Ênfase3 6 3 5" xfId="9581"/>
    <cellStyle name="20% - Ênfase3 6 4" xfId="788"/>
    <cellStyle name="20% - Ênfase3 6 4 2" xfId="4891"/>
    <cellStyle name="20% - Ênfase3 6 4 2 2" xfId="13168"/>
    <cellStyle name="20% - Ênfase3 6 4 3" xfId="6916"/>
    <cellStyle name="20% - Ênfase3 6 4 3 2" xfId="15193"/>
    <cellStyle name="20% - Ênfase3 6 4 4" xfId="2848"/>
    <cellStyle name="20% - Ênfase3 6 4 4 2" xfId="11125"/>
    <cellStyle name="20% - Ênfase3 6 4 5" xfId="9077"/>
    <cellStyle name="20% - Ênfase3 6 5" xfId="1838"/>
    <cellStyle name="20% - Ênfase3 6 5 2" xfId="5924"/>
    <cellStyle name="20% - Ênfase3 6 5 2 2" xfId="14201"/>
    <cellStyle name="20% - Ênfase3 6 5 3" xfId="7924"/>
    <cellStyle name="20% - Ênfase3 6 5 3 2" xfId="16201"/>
    <cellStyle name="20% - Ênfase3 6 5 4" xfId="3891"/>
    <cellStyle name="20% - Ênfase3 6 5 4 2" xfId="12168"/>
    <cellStyle name="20% - Ênfase3 6 5 5" xfId="10119"/>
    <cellStyle name="20% - Ênfase3 6 6" xfId="4387"/>
    <cellStyle name="20% - Ênfase3 6 6 2" xfId="12664"/>
    <cellStyle name="20% - Ênfase3 6 7" xfId="6418"/>
    <cellStyle name="20% - Ênfase3 6 7 2" xfId="14695"/>
    <cellStyle name="20% - Ênfase3 6 8" xfId="2339"/>
    <cellStyle name="20% - Ênfase3 6 8 2" xfId="10616"/>
    <cellStyle name="20% - Ênfase3 6 9" xfId="8570"/>
    <cellStyle name="20% - Ênfase3 7" xfId="157"/>
    <cellStyle name="20% - Ênfase3 7 2" xfId="111"/>
    <cellStyle name="20% - Ênfase3 7 2 2" xfId="1207"/>
    <cellStyle name="20% - Ênfase3 7 2 2 2" xfId="5298"/>
    <cellStyle name="20% - Ênfase3 7 2 2 2 2" xfId="13575"/>
    <cellStyle name="20% - Ênfase3 7 2 2 3" xfId="7323"/>
    <cellStyle name="20% - Ênfase3 7 2 2 3 2" xfId="15600"/>
    <cellStyle name="20% - Ênfase3 7 2 2 4" xfId="3263"/>
    <cellStyle name="20% - Ênfase3 7 2 2 4 2" xfId="11540"/>
    <cellStyle name="20% - Ênfase3 7 2 2 5" xfId="9491"/>
    <cellStyle name="20% - Ênfase3 7 2 3" xfId="697"/>
    <cellStyle name="20% - Ênfase3 7 2 3 2" xfId="4802"/>
    <cellStyle name="20% - Ênfase3 7 2 3 2 2" xfId="13079"/>
    <cellStyle name="20% - Ênfase3 7 2 3 3" xfId="6827"/>
    <cellStyle name="20% - Ênfase3 7 2 3 3 2" xfId="15104"/>
    <cellStyle name="20% - Ênfase3 7 2 3 4" xfId="2757"/>
    <cellStyle name="20% - Ênfase3 7 2 3 4 2" xfId="11034"/>
    <cellStyle name="20% - Ênfase3 7 2 3 5" xfId="8986"/>
    <cellStyle name="20% - Ênfase3 7 2 4" xfId="1748"/>
    <cellStyle name="20% - Ênfase3 7 2 4 2" xfId="5835"/>
    <cellStyle name="20% - Ênfase3 7 2 4 2 2" xfId="14112"/>
    <cellStyle name="20% - Ênfase3 7 2 4 3" xfId="7835"/>
    <cellStyle name="20% - Ênfase3 7 2 4 3 2" xfId="16112"/>
    <cellStyle name="20% - Ênfase3 7 2 4 4" xfId="3801"/>
    <cellStyle name="20% - Ênfase3 7 2 4 4 2" xfId="12078"/>
    <cellStyle name="20% - Ênfase3 7 2 4 5" xfId="10029"/>
    <cellStyle name="20% - Ênfase3 7 2 5" xfId="4298"/>
    <cellStyle name="20% - Ênfase3 7 2 5 2" xfId="12575"/>
    <cellStyle name="20% - Ênfase3 7 2 6" xfId="6329"/>
    <cellStyle name="20% - Ênfase3 7 2 6 2" xfId="14606"/>
    <cellStyle name="20% - Ênfase3 7 2 7" xfId="2249"/>
    <cellStyle name="20% - Ênfase3 7 2 7 2" xfId="10526"/>
    <cellStyle name="20% - Ênfase3 7 2 8" xfId="8480"/>
    <cellStyle name="20% - Ênfase3 7 3" xfId="1251"/>
    <cellStyle name="20% - Ênfase3 7 3 2" xfId="5342"/>
    <cellStyle name="20% - Ênfase3 7 3 2 2" xfId="13619"/>
    <cellStyle name="20% - Ênfase3 7 3 3" xfId="7367"/>
    <cellStyle name="20% - Ênfase3 7 3 3 2" xfId="15644"/>
    <cellStyle name="20% - Ênfase3 7 3 4" xfId="3307"/>
    <cellStyle name="20% - Ênfase3 7 3 4 2" xfId="11584"/>
    <cellStyle name="20% - Ênfase3 7 3 5" xfId="9535"/>
    <cellStyle name="20% - Ênfase3 7 4" xfId="742"/>
    <cellStyle name="20% - Ênfase3 7 4 2" xfId="4846"/>
    <cellStyle name="20% - Ênfase3 7 4 2 2" xfId="13123"/>
    <cellStyle name="20% - Ênfase3 7 4 3" xfId="6871"/>
    <cellStyle name="20% - Ênfase3 7 4 3 2" xfId="15148"/>
    <cellStyle name="20% - Ênfase3 7 4 4" xfId="2802"/>
    <cellStyle name="20% - Ênfase3 7 4 4 2" xfId="11079"/>
    <cellStyle name="20% - Ênfase3 7 4 5" xfId="9031"/>
    <cellStyle name="20% - Ênfase3 7 5" xfId="1792"/>
    <cellStyle name="20% - Ênfase3 7 5 2" xfId="5879"/>
    <cellStyle name="20% - Ênfase3 7 5 2 2" xfId="14156"/>
    <cellStyle name="20% - Ênfase3 7 5 3" xfId="7879"/>
    <cellStyle name="20% - Ênfase3 7 5 3 2" xfId="16156"/>
    <cellStyle name="20% - Ênfase3 7 5 4" xfId="3845"/>
    <cellStyle name="20% - Ênfase3 7 5 4 2" xfId="12122"/>
    <cellStyle name="20% - Ênfase3 7 5 5" xfId="10073"/>
    <cellStyle name="20% - Ênfase3 7 6" xfId="4342"/>
    <cellStyle name="20% - Ênfase3 7 6 2" xfId="12619"/>
    <cellStyle name="20% - Ênfase3 7 7" xfId="6373"/>
    <cellStyle name="20% - Ênfase3 7 7 2" xfId="14650"/>
    <cellStyle name="20% - Ênfase3 7 8" xfId="2293"/>
    <cellStyle name="20% - Ênfase3 7 8 2" xfId="10570"/>
    <cellStyle name="20% - Ênfase3 7 9" xfId="8524"/>
    <cellStyle name="20% - Ênfase3 8" xfId="209"/>
    <cellStyle name="20% - Ênfase3 8 2" xfId="212"/>
    <cellStyle name="20% - Ênfase3 8 2 2" xfId="1305"/>
    <cellStyle name="20% - Ênfase3 8 2 2 2" xfId="5395"/>
    <cellStyle name="20% - Ênfase3 8 2 2 2 2" xfId="13672"/>
    <cellStyle name="20% - Ênfase3 8 2 2 3" xfId="7420"/>
    <cellStyle name="20% - Ênfase3 8 2 2 3 2" xfId="15697"/>
    <cellStyle name="20% - Ênfase3 8 2 2 4" xfId="3361"/>
    <cellStyle name="20% - Ênfase3 8 2 2 4 2" xfId="11638"/>
    <cellStyle name="20% - Ênfase3 8 2 2 5" xfId="9589"/>
    <cellStyle name="20% - Ênfase3 8 2 3" xfId="796"/>
    <cellStyle name="20% - Ênfase3 8 2 3 2" xfId="4899"/>
    <cellStyle name="20% - Ênfase3 8 2 3 2 2" xfId="13176"/>
    <cellStyle name="20% - Ênfase3 8 2 3 3" xfId="6924"/>
    <cellStyle name="20% - Ênfase3 8 2 3 3 2" xfId="15201"/>
    <cellStyle name="20% - Ênfase3 8 2 3 4" xfId="2856"/>
    <cellStyle name="20% - Ênfase3 8 2 3 4 2" xfId="11133"/>
    <cellStyle name="20% - Ênfase3 8 2 3 5" xfId="9085"/>
    <cellStyle name="20% - Ênfase3 8 2 4" xfId="1846"/>
    <cellStyle name="20% - Ênfase3 8 2 4 2" xfId="5932"/>
    <cellStyle name="20% - Ênfase3 8 2 4 2 2" xfId="14209"/>
    <cellStyle name="20% - Ênfase3 8 2 4 3" xfId="7932"/>
    <cellStyle name="20% - Ênfase3 8 2 4 3 2" xfId="16209"/>
    <cellStyle name="20% - Ênfase3 8 2 4 4" xfId="3899"/>
    <cellStyle name="20% - Ênfase3 8 2 4 4 2" xfId="12176"/>
    <cellStyle name="20% - Ênfase3 8 2 4 5" xfId="10127"/>
    <cellStyle name="20% - Ênfase3 8 2 5" xfId="4395"/>
    <cellStyle name="20% - Ênfase3 8 2 5 2" xfId="12672"/>
    <cellStyle name="20% - Ênfase3 8 2 6" xfId="6426"/>
    <cellStyle name="20% - Ênfase3 8 2 6 2" xfId="14703"/>
    <cellStyle name="20% - Ênfase3 8 2 7" xfId="2347"/>
    <cellStyle name="20% - Ênfase3 8 2 7 2" xfId="10624"/>
    <cellStyle name="20% - Ênfase3 8 2 8" xfId="8578"/>
    <cellStyle name="20% - Ênfase3 8 3" xfId="1302"/>
    <cellStyle name="20% - Ênfase3 8 3 2" xfId="5392"/>
    <cellStyle name="20% - Ênfase3 8 3 2 2" xfId="13669"/>
    <cellStyle name="20% - Ênfase3 8 3 3" xfId="7417"/>
    <cellStyle name="20% - Ênfase3 8 3 3 2" xfId="15694"/>
    <cellStyle name="20% - Ênfase3 8 3 4" xfId="3358"/>
    <cellStyle name="20% - Ênfase3 8 3 4 2" xfId="11635"/>
    <cellStyle name="20% - Ênfase3 8 3 5" xfId="9586"/>
    <cellStyle name="20% - Ênfase3 8 4" xfId="793"/>
    <cellStyle name="20% - Ênfase3 8 4 2" xfId="4896"/>
    <cellStyle name="20% - Ênfase3 8 4 2 2" xfId="13173"/>
    <cellStyle name="20% - Ênfase3 8 4 3" xfId="6921"/>
    <cellStyle name="20% - Ênfase3 8 4 3 2" xfId="15198"/>
    <cellStyle name="20% - Ênfase3 8 4 4" xfId="2853"/>
    <cellStyle name="20% - Ênfase3 8 4 4 2" xfId="11130"/>
    <cellStyle name="20% - Ênfase3 8 4 5" xfId="9082"/>
    <cellStyle name="20% - Ênfase3 8 5" xfId="1843"/>
    <cellStyle name="20% - Ênfase3 8 5 2" xfId="5929"/>
    <cellStyle name="20% - Ênfase3 8 5 2 2" xfId="14206"/>
    <cellStyle name="20% - Ênfase3 8 5 3" xfId="7929"/>
    <cellStyle name="20% - Ênfase3 8 5 3 2" xfId="16206"/>
    <cellStyle name="20% - Ênfase3 8 5 4" xfId="3896"/>
    <cellStyle name="20% - Ênfase3 8 5 4 2" xfId="12173"/>
    <cellStyle name="20% - Ênfase3 8 5 5" xfId="10124"/>
    <cellStyle name="20% - Ênfase3 8 6" xfId="4392"/>
    <cellStyle name="20% - Ênfase3 8 6 2" xfId="12669"/>
    <cellStyle name="20% - Ênfase3 8 7" xfId="6423"/>
    <cellStyle name="20% - Ênfase3 8 7 2" xfId="14700"/>
    <cellStyle name="20% - Ênfase3 8 8" xfId="2344"/>
    <cellStyle name="20% - Ênfase3 8 8 2" xfId="10621"/>
    <cellStyle name="20% - Ênfase3 8 9" xfId="8575"/>
    <cellStyle name="20% - Ênfase3 9" xfId="217"/>
    <cellStyle name="20% - Ênfase3 9 2" xfId="39"/>
    <cellStyle name="20% - Ênfase3 9 2 2" xfId="1140"/>
    <cellStyle name="20% - Ênfase3 9 2 2 2" xfId="5232"/>
    <cellStyle name="20% - Ênfase3 9 2 2 2 2" xfId="13509"/>
    <cellStyle name="20% - Ênfase3 9 2 2 3" xfId="7257"/>
    <cellStyle name="20% - Ênfase3 9 2 2 3 2" xfId="15534"/>
    <cellStyle name="20% - Ênfase3 9 2 2 4" xfId="3197"/>
    <cellStyle name="20% - Ênfase3 9 2 2 4 2" xfId="11474"/>
    <cellStyle name="20% - Ênfase3 9 2 2 5" xfId="9425"/>
    <cellStyle name="20% - Ênfase3 9 2 3" xfId="632"/>
    <cellStyle name="20% - Ênfase3 9 2 3 2" xfId="4738"/>
    <cellStyle name="20% - Ênfase3 9 2 3 2 2" xfId="13015"/>
    <cellStyle name="20% - Ênfase3 9 2 3 3" xfId="6763"/>
    <cellStyle name="20% - Ênfase3 9 2 3 3 2" xfId="15040"/>
    <cellStyle name="20% - Ênfase3 9 2 3 4" xfId="2693"/>
    <cellStyle name="20% - Ênfase3 9 2 3 4 2" xfId="10970"/>
    <cellStyle name="20% - Ênfase3 9 2 3 5" xfId="8922"/>
    <cellStyle name="20% - Ênfase3 9 2 4" xfId="1684"/>
    <cellStyle name="20% - Ênfase3 9 2 4 2" xfId="5771"/>
    <cellStyle name="20% - Ênfase3 9 2 4 2 2" xfId="14048"/>
    <cellStyle name="20% - Ênfase3 9 2 4 3" xfId="7771"/>
    <cellStyle name="20% - Ênfase3 9 2 4 3 2" xfId="16048"/>
    <cellStyle name="20% - Ênfase3 9 2 4 4" xfId="3737"/>
    <cellStyle name="20% - Ênfase3 9 2 4 4 2" xfId="12014"/>
    <cellStyle name="20% - Ênfase3 9 2 4 5" xfId="9965"/>
    <cellStyle name="20% - Ênfase3 9 2 5" xfId="4234"/>
    <cellStyle name="20% - Ênfase3 9 2 5 2" xfId="12511"/>
    <cellStyle name="20% - Ênfase3 9 2 6" xfId="6265"/>
    <cellStyle name="20% - Ênfase3 9 2 6 2" xfId="14542"/>
    <cellStyle name="20% - Ênfase3 9 2 7" xfId="2184"/>
    <cellStyle name="20% - Ênfase3 9 2 7 2" xfId="10461"/>
    <cellStyle name="20% - Ênfase3 9 2 8" xfId="8416"/>
    <cellStyle name="20% - Ênfase3 9 3" xfId="1310"/>
    <cellStyle name="20% - Ênfase3 9 3 2" xfId="5400"/>
    <cellStyle name="20% - Ênfase3 9 3 2 2" xfId="13677"/>
    <cellStyle name="20% - Ênfase3 9 3 3" xfId="7425"/>
    <cellStyle name="20% - Ênfase3 9 3 3 2" xfId="15702"/>
    <cellStyle name="20% - Ênfase3 9 3 4" xfId="3366"/>
    <cellStyle name="20% - Ênfase3 9 3 4 2" xfId="11643"/>
    <cellStyle name="20% - Ênfase3 9 3 5" xfId="9594"/>
    <cellStyle name="20% - Ênfase3 9 4" xfId="801"/>
    <cellStyle name="20% - Ênfase3 9 4 2" xfId="4904"/>
    <cellStyle name="20% - Ênfase3 9 4 2 2" xfId="13181"/>
    <cellStyle name="20% - Ênfase3 9 4 3" xfId="6929"/>
    <cellStyle name="20% - Ênfase3 9 4 3 2" xfId="15206"/>
    <cellStyle name="20% - Ênfase3 9 4 4" xfId="2861"/>
    <cellStyle name="20% - Ênfase3 9 4 4 2" xfId="11138"/>
    <cellStyle name="20% - Ênfase3 9 4 5" xfId="9090"/>
    <cellStyle name="20% - Ênfase3 9 5" xfId="1851"/>
    <cellStyle name="20% - Ênfase3 9 5 2" xfId="5937"/>
    <cellStyle name="20% - Ênfase3 9 5 2 2" xfId="14214"/>
    <cellStyle name="20% - Ênfase3 9 5 3" xfId="7937"/>
    <cellStyle name="20% - Ênfase3 9 5 3 2" xfId="16214"/>
    <cellStyle name="20% - Ênfase3 9 5 4" xfId="3904"/>
    <cellStyle name="20% - Ênfase3 9 5 4 2" xfId="12181"/>
    <cellStyle name="20% - Ênfase3 9 5 5" xfId="10132"/>
    <cellStyle name="20% - Ênfase3 9 6" xfId="4400"/>
    <cellStyle name="20% - Ênfase3 9 6 2" xfId="12677"/>
    <cellStyle name="20% - Ênfase3 9 7" xfId="6431"/>
    <cellStyle name="20% - Ênfase3 9 7 2" xfId="14708"/>
    <cellStyle name="20% - Ênfase3 9 8" xfId="2352"/>
    <cellStyle name="20% - Ênfase3 9 8 2" xfId="10629"/>
    <cellStyle name="20% - Ênfase3 9 9" xfId="8583"/>
    <cellStyle name="20% - Ênfase4 10" xfId="218"/>
    <cellStyle name="20% - Ênfase4 10 2" xfId="220"/>
    <cellStyle name="20% - Ênfase4 10 2 2" xfId="1313"/>
    <cellStyle name="20% - Ênfase4 10 2 2 2" xfId="5403"/>
    <cellStyle name="20% - Ênfase4 10 2 2 2 2" xfId="13680"/>
    <cellStyle name="20% - Ênfase4 10 2 2 3" xfId="7428"/>
    <cellStyle name="20% - Ênfase4 10 2 2 3 2" xfId="15705"/>
    <cellStyle name="20% - Ênfase4 10 2 2 4" xfId="3369"/>
    <cellStyle name="20% - Ênfase4 10 2 2 4 2" xfId="11646"/>
    <cellStyle name="20% - Ênfase4 10 2 2 5" xfId="9597"/>
    <cellStyle name="20% - Ênfase4 10 2 3" xfId="804"/>
    <cellStyle name="20% - Ênfase4 10 2 3 2" xfId="4907"/>
    <cellStyle name="20% - Ênfase4 10 2 3 2 2" xfId="13184"/>
    <cellStyle name="20% - Ênfase4 10 2 3 3" xfId="6932"/>
    <cellStyle name="20% - Ênfase4 10 2 3 3 2" xfId="15209"/>
    <cellStyle name="20% - Ênfase4 10 2 3 4" xfId="2864"/>
    <cellStyle name="20% - Ênfase4 10 2 3 4 2" xfId="11141"/>
    <cellStyle name="20% - Ênfase4 10 2 3 5" xfId="9093"/>
    <cellStyle name="20% - Ênfase4 10 2 4" xfId="1854"/>
    <cellStyle name="20% - Ênfase4 10 2 4 2" xfId="5940"/>
    <cellStyle name="20% - Ênfase4 10 2 4 2 2" xfId="14217"/>
    <cellStyle name="20% - Ênfase4 10 2 4 3" xfId="7940"/>
    <cellStyle name="20% - Ênfase4 10 2 4 3 2" xfId="16217"/>
    <cellStyle name="20% - Ênfase4 10 2 4 4" xfId="3907"/>
    <cellStyle name="20% - Ênfase4 10 2 4 4 2" xfId="12184"/>
    <cellStyle name="20% - Ênfase4 10 2 4 5" xfId="10135"/>
    <cellStyle name="20% - Ênfase4 10 2 5" xfId="4403"/>
    <cellStyle name="20% - Ênfase4 10 2 5 2" xfId="12680"/>
    <cellStyle name="20% - Ênfase4 10 2 6" xfId="6434"/>
    <cellStyle name="20% - Ênfase4 10 2 6 2" xfId="14711"/>
    <cellStyle name="20% - Ênfase4 10 2 7" xfId="2355"/>
    <cellStyle name="20% - Ênfase4 10 2 7 2" xfId="10632"/>
    <cellStyle name="20% - Ênfase4 10 2 8" xfId="8586"/>
    <cellStyle name="20% - Ênfase4 10 3" xfId="1311"/>
    <cellStyle name="20% - Ênfase4 10 3 2" xfId="5401"/>
    <cellStyle name="20% - Ênfase4 10 3 2 2" xfId="13678"/>
    <cellStyle name="20% - Ênfase4 10 3 3" xfId="7426"/>
    <cellStyle name="20% - Ênfase4 10 3 3 2" xfId="15703"/>
    <cellStyle name="20% - Ênfase4 10 3 4" xfId="3367"/>
    <cellStyle name="20% - Ênfase4 10 3 4 2" xfId="11644"/>
    <cellStyle name="20% - Ênfase4 10 3 5" xfId="9595"/>
    <cellStyle name="20% - Ênfase4 10 4" xfId="802"/>
    <cellStyle name="20% - Ênfase4 10 4 2" xfId="4905"/>
    <cellStyle name="20% - Ênfase4 10 4 2 2" xfId="13182"/>
    <cellStyle name="20% - Ênfase4 10 4 3" xfId="6930"/>
    <cellStyle name="20% - Ênfase4 10 4 3 2" xfId="15207"/>
    <cellStyle name="20% - Ênfase4 10 4 4" xfId="2862"/>
    <cellStyle name="20% - Ênfase4 10 4 4 2" xfId="11139"/>
    <cellStyle name="20% - Ênfase4 10 4 5" xfId="9091"/>
    <cellStyle name="20% - Ênfase4 10 5" xfId="1852"/>
    <cellStyle name="20% - Ênfase4 10 5 2" xfId="5938"/>
    <cellStyle name="20% - Ênfase4 10 5 2 2" xfId="14215"/>
    <cellStyle name="20% - Ênfase4 10 5 3" xfId="7938"/>
    <cellStyle name="20% - Ênfase4 10 5 3 2" xfId="16215"/>
    <cellStyle name="20% - Ênfase4 10 5 4" xfId="3905"/>
    <cellStyle name="20% - Ênfase4 10 5 4 2" xfId="12182"/>
    <cellStyle name="20% - Ênfase4 10 5 5" xfId="10133"/>
    <cellStyle name="20% - Ênfase4 10 6" xfId="4401"/>
    <cellStyle name="20% - Ênfase4 10 6 2" xfId="12678"/>
    <cellStyle name="20% - Ênfase4 10 7" xfId="6432"/>
    <cellStyle name="20% - Ênfase4 10 7 2" xfId="14709"/>
    <cellStyle name="20% - Ênfase4 10 8" xfId="2353"/>
    <cellStyle name="20% - Ênfase4 10 8 2" xfId="10630"/>
    <cellStyle name="20% - Ênfase4 10 9" xfId="8584"/>
    <cellStyle name="20% - Ênfase4 11" xfId="221"/>
    <cellStyle name="20% - Ênfase4 11 2" xfId="1314"/>
    <cellStyle name="20% - Ênfase4 11 2 2" xfId="5404"/>
    <cellStyle name="20% - Ênfase4 11 2 2 2" xfId="13681"/>
    <cellStyle name="20% - Ênfase4 11 2 3" xfId="7429"/>
    <cellStyle name="20% - Ênfase4 11 2 3 2" xfId="15706"/>
    <cellStyle name="20% - Ênfase4 11 2 4" xfId="3370"/>
    <cellStyle name="20% - Ênfase4 11 2 4 2" xfId="11647"/>
    <cellStyle name="20% - Ênfase4 11 2 5" xfId="9598"/>
    <cellStyle name="20% - Ênfase4 11 3" xfId="805"/>
    <cellStyle name="20% - Ênfase4 11 3 2" xfId="4908"/>
    <cellStyle name="20% - Ênfase4 11 3 2 2" xfId="13185"/>
    <cellStyle name="20% - Ênfase4 11 3 3" xfId="6933"/>
    <cellStyle name="20% - Ênfase4 11 3 3 2" xfId="15210"/>
    <cellStyle name="20% - Ênfase4 11 3 4" xfId="2865"/>
    <cellStyle name="20% - Ênfase4 11 3 4 2" xfId="11142"/>
    <cellStyle name="20% - Ênfase4 11 3 5" xfId="9094"/>
    <cellStyle name="20% - Ênfase4 11 4" xfId="1855"/>
    <cellStyle name="20% - Ênfase4 11 4 2" xfId="5941"/>
    <cellStyle name="20% - Ênfase4 11 4 2 2" xfId="14218"/>
    <cellStyle name="20% - Ênfase4 11 4 3" xfId="7941"/>
    <cellStyle name="20% - Ênfase4 11 4 3 2" xfId="16218"/>
    <cellStyle name="20% - Ênfase4 11 4 4" xfId="3908"/>
    <cellStyle name="20% - Ênfase4 11 4 4 2" xfId="12185"/>
    <cellStyle name="20% - Ênfase4 11 4 5" xfId="10136"/>
    <cellStyle name="20% - Ênfase4 11 5" xfId="4404"/>
    <cellStyle name="20% - Ênfase4 11 5 2" xfId="12681"/>
    <cellStyle name="20% - Ênfase4 11 6" xfId="6435"/>
    <cellStyle name="20% - Ênfase4 11 6 2" xfId="14712"/>
    <cellStyle name="20% - Ênfase4 11 7" xfId="2356"/>
    <cellStyle name="20% - Ênfase4 11 7 2" xfId="10633"/>
    <cellStyle name="20% - Ênfase4 11 8" xfId="8587"/>
    <cellStyle name="20% - Ênfase4 12" xfId="224"/>
    <cellStyle name="20% - Ênfase4 12 2" xfId="1317"/>
    <cellStyle name="20% - Ênfase4 12 2 2" xfId="5407"/>
    <cellStyle name="20% - Ênfase4 12 2 2 2" xfId="13684"/>
    <cellStyle name="20% - Ênfase4 12 2 3" xfId="7432"/>
    <cellStyle name="20% - Ênfase4 12 2 3 2" xfId="15709"/>
    <cellStyle name="20% - Ênfase4 12 2 4" xfId="3373"/>
    <cellStyle name="20% - Ênfase4 12 2 4 2" xfId="11650"/>
    <cellStyle name="20% - Ênfase4 12 2 5" xfId="9601"/>
    <cellStyle name="20% - Ênfase4 12 3" xfId="808"/>
    <cellStyle name="20% - Ênfase4 12 3 2" xfId="4911"/>
    <cellStyle name="20% - Ênfase4 12 3 2 2" xfId="13188"/>
    <cellStyle name="20% - Ênfase4 12 3 3" xfId="6936"/>
    <cellStyle name="20% - Ênfase4 12 3 3 2" xfId="15213"/>
    <cellStyle name="20% - Ênfase4 12 3 4" xfId="2868"/>
    <cellStyle name="20% - Ênfase4 12 3 4 2" xfId="11145"/>
    <cellStyle name="20% - Ênfase4 12 3 5" xfId="9097"/>
    <cellStyle name="20% - Ênfase4 12 4" xfId="1858"/>
    <cellStyle name="20% - Ênfase4 12 4 2" xfId="5944"/>
    <cellStyle name="20% - Ênfase4 12 4 2 2" xfId="14221"/>
    <cellStyle name="20% - Ênfase4 12 4 3" xfId="7944"/>
    <cellStyle name="20% - Ênfase4 12 4 3 2" xfId="16221"/>
    <cellStyle name="20% - Ênfase4 12 4 4" xfId="3911"/>
    <cellStyle name="20% - Ênfase4 12 4 4 2" xfId="12188"/>
    <cellStyle name="20% - Ênfase4 12 4 5" xfId="10139"/>
    <cellStyle name="20% - Ênfase4 12 5" xfId="4407"/>
    <cellStyle name="20% - Ênfase4 12 5 2" xfId="12684"/>
    <cellStyle name="20% - Ênfase4 12 6" xfId="6438"/>
    <cellStyle name="20% - Ênfase4 12 6 2" xfId="14715"/>
    <cellStyle name="20% - Ênfase4 12 7" xfId="2359"/>
    <cellStyle name="20% - Ênfase4 12 7 2" xfId="10636"/>
    <cellStyle name="20% - Ênfase4 12 8" xfId="8590"/>
    <cellStyle name="20% - Ênfase4 13" xfId="226"/>
    <cellStyle name="20% - Ênfase4 13 2" xfId="1319"/>
    <cellStyle name="20% - Ênfase4 13 2 2" xfId="5409"/>
    <cellStyle name="20% - Ênfase4 13 2 2 2" xfId="13686"/>
    <cellStyle name="20% - Ênfase4 13 2 3" xfId="7434"/>
    <cellStyle name="20% - Ênfase4 13 2 3 2" xfId="15711"/>
    <cellStyle name="20% - Ênfase4 13 2 4" xfId="3375"/>
    <cellStyle name="20% - Ênfase4 13 2 4 2" xfId="11652"/>
    <cellStyle name="20% - Ênfase4 13 2 5" xfId="9603"/>
    <cellStyle name="20% - Ênfase4 13 3" xfId="810"/>
    <cellStyle name="20% - Ênfase4 13 3 2" xfId="4913"/>
    <cellStyle name="20% - Ênfase4 13 3 2 2" xfId="13190"/>
    <cellStyle name="20% - Ênfase4 13 3 3" xfId="6938"/>
    <cellStyle name="20% - Ênfase4 13 3 3 2" xfId="15215"/>
    <cellStyle name="20% - Ênfase4 13 3 4" xfId="2870"/>
    <cellStyle name="20% - Ênfase4 13 3 4 2" xfId="11147"/>
    <cellStyle name="20% - Ênfase4 13 3 5" xfId="9099"/>
    <cellStyle name="20% - Ênfase4 13 4" xfId="1860"/>
    <cellStyle name="20% - Ênfase4 13 4 2" xfId="5946"/>
    <cellStyle name="20% - Ênfase4 13 4 2 2" xfId="14223"/>
    <cellStyle name="20% - Ênfase4 13 4 3" xfId="7946"/>
    <cellStyle name="20% - Ênfase4 13 4 3 2" xfId="16223"/>
    <cellStyle name="20% - Ênfase4 13 4 4" xfId="3913"/>
    <cellStyle name="20% - Ênfase4 13 4 4 2" xfId="12190"/>
    <cellStyle name="20% - Ênfase4 13 4 5" xfId="10141"/>
    <cellStyle name="20% - Ênfase4 13 5" xfId="4409"/>
    <cellStyle name="20% - Ênfase4 13 5 2" xfId="12686"/>
    <cellStyle name="20% - Ênfase4 13 6" xfId="6440"/>
    <cellStyle name="20% - Ênfase4 13 6 2" xfId="14717"/>
    <cellStyle name="20% - Ênfase4 13 7" xfId="2361"/>
    <cellStyle name="20% - Ênfase4 13 7 2" xfId="10638"/>
    <cellStyle name="20% - Ênfase4 13 8" xfId="8592"/>
    <cellStyle name="20% - Ênfase4 14" xfId="229"/>
    <cellStyle name="20% - Ênfase4 14 2" xfId="1321"/>
    <cellStyle name="20% - Ênfase4 14 2 2" xfId="5411"/>
    <cellStyle name="20% - Ênfase4 14 2 2 2" xfId="13688"/>
    <cellStyle name="20% - Ênfase4 14 2 3" xfId="7436"/>
    <cellStyle name="20% - Ênfase4 14 2 3 2" xfId="15713"/>
    <cellStyle name="20% - Ênfase4 14 2 4" xfId="3377"/>
    <cellStyle name="20% - Ênfase4 14 2 4 2" xfId="11654"/>
    <cellStyle name="20% - Ênfase4 14 2 5" xfId="9605"/>
    <cellStyle name="20% - Ênfase4 14 3" xfId="812"/>
    <cellStyle name="20% - Ênfase4 14 3 2" xfId="4915"/>
    <cellStyle name="20% - Ênfase4 14 3 2 2" xfId="13192"/>
    <cellStyle name="20% - Ênfase4 14 3 3" xfId="6940"/>
    <cellStyle name="20% - Ênfase4 14 3 3 2" xfId="15217"/>
    <cellStyle name="20% - Ênfase4 14 3 4" xfId="2872"/>
    <cellStyle name="20% - Ênfase4 14 3 4 2" xfId="11149"/>
    <cellStyle name="20% - Ênfase4 14 3 5" xfId="9101"/>
    <cellStyle name="20% - Ênfase4 14 4" xfId="1862"/>
    <cellStyle name="20% - Ênfase4 14 4 2" xfId="5948"/>
    <cellStyle name="20% - Ênfase4 14 4 2 2" xfId="14225"/>
    <cellStyle name="20% - Ênfase4 14 4 3" xfId="7948"/>
    <cellStyle name="20% - Ênfase4 14 4 3 2" xfId="16225"/>
    <cellStyle name="20% - Ênfase4 14 4 4" xfId="3915"/>
    <cellStyle name="20% - Ênfase4 14 4 4 2" xfId="12192"/>
    <cellStyle name="20% - Ênfase4 14 4 5" xfId="10143"/>
    <cellStyle name="20% - Ênfase4 14 5" xfId="4411"/>
    <cellStyle name="20% - Ênfase4 14 5 2" xfId="12688"/>
    <cellStyle name="20% - Ênfase4 14 6" xfId="6442"/>
    <cellStyle name="20% - Ênfase4 14 6 2" xfId="14719"/>
    <cellStyle name="20% - Ênfase4 14 7" xfId="2363"/>
    <cellStyle name="20% - Ênfase4 14 7 2" xfId="10640"/>
    <cellStyle name="20% - Ênfase4 14 8" xfId="8594"/>
    <cellStyle name="20% - Ênfase4 15" xfId="232"/>
    <cellStyle name="20% - Ênfase4 15 2" xfId="1323"/>
    <cellStyle name="20% - Ênfase4 15 2 2" xfId="5413"/>
    <cellStyle name="20% - Ênfase4 15 2 2 2" xfId="13690"/>
    <cellStyle name="20% - Ênfase4 15 2 3" xfId="7438"/>
    <cellStyle name="20% - Ênfase4 15 2 3 2" xfId="15715"/>
    <cellStyle name="20% - Ênfase4 15 2 4" xfId="3379"/>
    <cellStyle name="20% - Ênfase4 15 2 4 2" xfId="11656"/>
    <cellStyle name="20% - Ênfase4 15 2 5" xfId="9607"/>
    <cellStyle name="20% - Ênfase4 15 3" xfId="814"/>
    <cellStyle name="20% - Ênfase4 15 3 2" xfId="4917"/>
    <cellStyle name="20% - Ênfase4 15 3 2 2" xfId="13194"/>
    <cellStyle name="20% - Ênfase4 15 3 3" xfId="6942"/>
    <cellStyle name="20% - Ênfase4 15 3 3 2" xfId="15219"/>
    <cellStyle name="20% - Ênfase4 15 3 4" xfId="2874"/>
    <cellStyle name="20% - Ênfase4 15 3 4 2" xfId="11151"/>
    <cellStyle name="20% - Ênfase4 15 3 5" xfId="9103"/>
    <cellStyle name="20% - Ênfase4 15 4" xfId="1864"/>
    <cellStyle name="20% - Ênfase4 15 4 2" xfId="5950"/>
    <cellStyle name="20% - Ênfase4 15 4 2 2" xfId="14227"/>
    <cellStyle name="20% - Ênfase4 15 4 3" xfId="7950"/>
    <cellStyle name="20% - Ênfase4 15 4 3 2" xfId="16227"/>
    <cellStyle name="20% - Ênfase4 15 4 4" xfId="3917"/>
    <cellStyle name="20% - Ênfase4 15 4 4 2" xfId="12194"/>
    <cellStyle name="20% - Ênfase4 15 4 5" xfId="10145"/>
    <cellStyle name="20% - Ênfase4 15 5" xfId="4413"/>
    <cellStyle name="20% - Ênfase4 15 5 2" xfId="12690"/>
    <cellStyle name="20% - Ênfase4 15 6" xfId="6444"/>
    <cellStyle name="20% - Ênfase4 15 6 2" xfId="14721"/>
    <cellStyle name="20% - Ênfase4 15 7" xfId="2365"/>
    <cellStyle name="20% - Ênfase4 15 7 2" xfId="10642"/>
    <cellStyle name="20% - Ênfase4 15 8" xfId="8596"/>
    <cellStyle name="20% - Ênfase4 16" xfId="236"/>
    <cellStyle name="20% - Ênfase4 16 2" xfId="1326"/>
    <cellStyle name="20% - Ênfase4 16 2 2" xfId="5416"/>
    <cellStyle name="20% - Ênfase4 16 2 2 2" xfId="13693"/>
    <cellStyle name="20% - Ênfase4 16 2 3" xfId="7441"/>
    <cellStyle name="20% - Ênfase4 16 2 3 2" xfId="15718"/>
    <cellStyle name="20% - Ênfase4 16 2 4" xfId="3382"/>
    <cellStyle name="20% - Ênfase4 16 2 4 2" xfId="11659"/>
    <cellStyle name="20% - Ênfase4 16 2 5" xfId="9610"/>
    <cellStyle name="20% - Ênfase4 16 3" xfId="817"/>
    <cellStyle name="20% - Ênfase4 16 3 2" xfId="4920"/>
    <cellStyle name="20% - Ênfase4 16 3 2 2" xfId="13197"/>
    <cellStyle name="20% - Ênfase4 16 3 3" xfId="6945"/>
    <cellStyle name="20% - Ênfase4 16 3 3 2" xfId="15222"/>
    <cellStyle name="20% - Ênfase4 16 3 4" xfId="2877"/>
    <cellStyle name="20% - Ênfase4 16 3 4 2" xfId="11154"/>
    <cellStyle name="20% - Ênfase4 16 3 5" xfId="9106"/>
    <cellStyle name="20% - Ênfase4 16 4" xfId="1867"/>
    <cellStyle name="20% - Ênfase4 16 4 2" xfId="5953"/>
    <cellStyle name="20% - Ênfase4 16 4 2 2" xfId="14230"/>
    <cellStyle name="20% - Ênfase4 16 4 3" xfId="7953"/>
    <cellStyle name="20% - Ênfase4 16 4 3 2" xfId="16230"/>
    <cellStyle name="20% - Ênfase4 16 4 4" xfId="3920"/>
    <cellStyle name="20% - Ênfase4 16 4 4 2" xfId="12197"/>
    <cellStyle name="20% - Ênfase4 16 4 5" xfId="10148"/>
    <cellStyle name="20% - Ênfase4 16 5" xfId="4416"/>
    <cellStyle name="20% - Ênfase4 16 5 2" xfId="12693"/>
    <cellStyle name="20% - Ênfase4 16 6" xfId="6447"/>
    <cellStyle name="20% - Ênfase4 16 6 2" xfId="14724"/>
    <cellStyle name="20% - Ênfase4 16 7" xfId="2368"/>
    <cellStyle name="20% - Ênfase4 16 7 2" xfId="10645"/>
    <cellStyle name="20% - Ênfase4 16 8" xfId="8599"/>
    <cellStyle name="20% - Ênfase4 17" xfId="240"/>
    <cellStyle name="20% - Ênfase4 17 2" xfId="1329"/>
    <cellStyle name="20% - Ênfase4 17 2 2" xfId="5419"/>
    <cellStyle name="20% - Ênfase4 17 2 2 2" xfId="13696"/>
    <cellStyle name="20% - Ênfase4 17 2 3" xfId="7444"/>
    <cellStyle name="20% - Ênfase4 17 2 3 2" xfId="15721"/>
    <cellStyle name="20% - Ênfase4 17 2 4" xfId="3385"/>
    <cellStyle name="20% - Ênfase4 17 2 4 2" xfId="11662"/>
    <cellStyle name="20% - Ênfase4 17 2 5" xfId="9613"/>
    <cellStyle name="20% - Ênfase4 17 3" xfId="820"/>
    <cellStyle name="20% - Ênfase4 17 3 2" xfId="4923"/>
    <cellStyle name="20% - Ênfase4 17 3 2 2" xfId="13200"/>
    <cellStyle name="20% - Ênfase4 17 3 3" xfId="6948"/>
    <cellStyle name="20% - Ênfase4 17 3 3 2" xfId="15225"/>
    <cellStyle name="20% - Ênfase4 17 3 4" xfId="2880"/>
    <cellStyle name="20% - Ênfase4 17 3 4 2" xfId="11157"/>
    <cellStyle name="20% - Ênfase4 17 3 5" xfId="9109"/>
    <cellStyle name="20% - Ênfase4 17 4" xfId="1870"/>
    <cellStyle name="20% - Ênfase4 17 4 2" xfId="5956"/>
    <cellStyle name="20% - Ênfase4 17 4 2 2" xfId="14233"/>
    <cellStyle name="20% - Ênfase4 17 4 3" xfId="7956"/>
    <cellStyle name="20% - Ênfase4 17 4 3 2" xfId="16233"/>
    <cellStyle name="20% - Ênfase4 17 4 4" xfId="3923"/>
    <cellStyle name="20% - Ênfase4 17 4 4 2" xfId="12200"/>
    <cellStyle name="20% - Ênfase4 17 4 5" xfId="10151"/>
    <cellStyle name="20% - Ênfase4 17 5" xfId="4419"/>
    <cellStyle name="20% - Ênfase4 17 5 2" xfId="12696"/>
    <cellStyle name="20% - Ênfase4 17 6" xfId="6450"/>
    <cellStyle name="20% - Ênfase4 17 6 2" xfId="14727"/>
    <cellStyle name="20% - Ênfase4 17 7" xfId="2371"/>
    <cellStyle name="20% - Ênfase4 17 7 2" xfId="10648"/>
    <cellStyle name="20% - Ênfase4 17 8" xfId="8602"/>
    <cellStyle name="20% - Ênfase4 18" xfId="243"/>
    <cellStyle name="20% - Ênfase4 18 2" xfId="1331"/>
    <cellStyle name="20% - Ênfase4 18 2 2" xfId="5421"/>
    <cellStyle name="20% - Ênfase4 18 2 2 2" xfId="13698"/>
    <cellStyle name="20% - Ênfase4 18 2 3" xfId="7446"/>
    <cellStyle name="20% - Ênfase4 18 2 3 2" xfId="15723"/>
    <cellStyle name="20% - Ênfase4 18 2 4" xfId="3387"/>
    <cellStyle name="20% - Ênfase4 18 2 4 2" xfId="11664"/>
    <cellStyle name="20% - Ênfase4 18 2 5" xfId="9615"/>
    <cellStyle name="20% - Ênfase4 18 3" xfId="822"/>
    <cellStyle name="20% - Ênfase4 18 3 2" xfId="4925"/>
    <cellStyle name="20% - Ênfase4 18 3 2 2" xfId="13202"/>
    <cellStyle name="20% - Ênfase4 18 3 3" xfId="6950"/>
    <cellStyle name="20% - Ênfase4 18 3 3 2" xfId="15227"/>
    <cellStyle name="20% - Ênfase4 18 3 4" xfId="2882"/>
    <cellStyle name="20% - Ênfase4 18 3 4 2" xfId="11159"/>
    <cellStyle name="20% - Ênfase4 18 3 5" xfId="9111"/>
    <cellStyle name="20% - Ênfase4 18 4" xfId="1872"/>
    <cellStyle name="20% - Ênfase4 18 4 2" xfId="5958"/>
    <cellStyle name="20% - Ênfase4 18 4 2 2" xfId="14235"/>
    <cellStyle name="20% - Ênfase4 18 4 3" xfId="7958"/>
    <cellStyle name="20% - Ênfase4 18 4 3 2" xfId="16235"/>
    <cellStyle name="20% - Ênfase4 18 4 4" xfId="3925"/>
    <cellStyle name="20% - Ênfase4 18 4 4 2" xfId="12202"/>
    <cellStyle name="20% - Ênfase4 18 4 5" xfId="10153"/>
    <cellStyle name="20% - Ênfase4 18 5" xfId="4421"/>
    <cellStyle name="20% - Ênfase4 18 5 2" xfId="12698"/>
    <cellStyle name="20% - Ênfase4 18 6" xfId="6452"/>
    <cellStyle name="20% - Ênfase4 18 6 2" xfId="14729"/>
    <cellStyle name="20% - Ênfase4 18 7" xfId="2373"/>
    <cellStyle name="20% - Ênfase4 18 7 2" xfId="10650"/>
    <cellStyle name="20% - Ênfase4 18 8" xfId="8604"/>
    <cellStyle name="20% - Ênfase4 19" xfId="245"/>
    <cellStyle name="20% - Ênfase4 19 2" xfId="1333"/>
    <cellStyle name="20% - Ênfase4 19 2 2" xfId="5423"/>
    <cellStyle name="20% - Ênfase4 19 2 2 2" xfId="13700"/>
    <cellStyle name="20% - Ênfase4 19 2 3" xfId="7448"/>
    <cellStyle name="20% - Ênfase4 19 2 3 2" xfId="15725"/>
    <cellStyle name="20% - Ênfase4 19 2 4" xfId="3389"/>
    <cellStyle name="20% - Ênfase4 19 2 4 2" xfId="11666"/>
    <cellStyle name="20% - Ênfase4 19 2 5" xfId="9617"/>
    <cellStyle name="20% - Ênfase4 19 3" xfId="824"/>
    <cellStyle name="20% - Ênfase4 19 3 2" xfId="4927"/>
    <cellStyle name="20% - Ênfase4 19 3 2 2" xfId="13204"/>
    <cellStyle name="20% - Ênfase4 19 3 3" xfId="6952"/>
    <cellStyle name="20% - Ênfase4 19 3 3 2" xfId="15229"/>
    <cellStyle name="20% - Ênfase4 19 3 4" xfId="2884"/>
    <cellStyle name="20% - Ênfase4 19 3 4 2" xfId="11161"/>
    <cellStyle name="20% - Ênfase4 19 3 5" xfId="9113"/>
    <cellStyle name="20% - Ênfase4 19 4" xfId="1874"/>
    <cellStyle name="20% - Ênfase4 19 4 2" xfId="5960"/>
    <cellStyle name="20% - Ênfase4 19 4 2 2" xfId="14237"/>
    <cellStyle name="20% - Ênfase4 19 4 3" xfId="7960"/>
    <cellStyle name="20% - Ênfase4 19 4 3 2" xfId="16237"/>
    <cellStyle name="20% - Ênfase4 19 4 4" xfId="3927"/>
    <cellStyle name="20% - Ênfase4 19 4 4 2" xfId="12204"/>
    <cellStyle name="20% - Ênfase4 19 4 5" xfId="10155"/>
    <cellStyle name="20% - Ênfase4 19 5" xfId="4423"/>
    <cellStyle name="20% - Ênfase4 19 5 2" xfId="12700"/>
    <cellStyle name="20% - Ênfase4 19 6" xfId="6454"/>
    <cellStyle name="20% - Ênfase4 19 6 2" xfId="14731"/>
    <cellStyle name="20% - Ênfase4 19 7" xfId="2375"/>
    <cellStyle name="20% - Ênfase4 19 7 2" xfId="10652"/>
    <cellStyle name="20% - Ênfase4 19 8" xfId="8606"/>
    <cellStyle name="20% - Ênfase4 2" xfId="58"/>
    <cellStyle name="20% - Ênfase4 2 2" xfId="247"/>
    <cellStyle name="20% - Ênfase4 2 2 2" xfId="1335"/>
    <cellStyle name="20% - Ênfase4 2 2 2 2" xfId="5425"/>
    <cellStyle name="20% - Ênfase4 2 2 2 2 2" xfId="13702"/>
    <cellStyle name="20% - Ênfase4 2 2 2 3" xfId="7450"/>
    <cellStyle name="20% - Ênfase4 2 2 2 3 2" xfId="15727"/>
    <cellStyle name="20% - Ênfase4 2 2 2 4" xfId="3391"/>
    <cellStyle name="20% - Ênfase4 2 2 2 4 2" xfId="11668"/>
    <cellStyle name="20% - Ênfase4 2 2 2 5" xfId="9619"/>
    <cellStyle name="20% - Ênfase4 2 2 3" xfId="826"/>
    <cellStyle name="20% - Ênfase4 2 2 3 2" xfId="4929"/>
    <cellStyle name="20% - Ênfase4 2 2 3 2 2" xfId="13206"/>
    <cellStyle name="20% - Ênfase4 2 2 3 3" xfId="6954"/>
    <cellStyle name="20% - Ênfase4 2 2 3 3 2" xfId="15231"/>
    <cellStyle name="20% - Ênfase4 2 2 3 4" xfId="2886"/>
    <cellStyle name="20% - Ênfase4 2 2 3 4 2" xfId="11163"/>
    <cellStyle name="20% - Ênfase4 2 2 3 5" xfId="9115"/>
    <cellStyle name="20% - Ênfase4 2 2 4" xfId="1876"/>
    <cellStyle name="20% - Ênfase4 2 2 4 2" xfId="5962"/>
    <cellStyle name="20% - Ênfase4 2 2 4 2 2" xfId="14239"/>
    <cellStyle name="20% - Ênfase4 2 2 4 3" xfId="7962"/>
    <cellStyle name="20% - Ênfase4 2 2 4 3 2" xfId="16239"/>
    <cellStyle name="20% - Ênfase4 2 2 4 4" xfId="3929"/>
    <cellStyle name="20% - Ênfase4 2 2 4 4 2" xfId="12206"/>
    <cellStyle name="20% - Ênfase4 2 2 4 5" xfId="10157"/>
    <cellStyle name="20% - Ênfase4 2 2 5" xfId="4425"/>
    <cellStyle name="20% - Ênfase4 2 2 5 2" xfId="12702"/>
    <cellStyle name="20% - Ênfase4 2 2 6" xfId="6456"/>
    <cellStyle name="20% - Ênfase4 2 2 6 2" xfId="14733"/>
    <cellStyle name="20% - Ênfase4 2 2 7" xfId="2377"/>
    <cellStyle name="20% - Ênfase4 2 2 7 2" xfId="10654"/>
    <cellStyle name="20% - Ênfase4 2 2 8" xfId="8608"/>
    <cellStyle name="20% - Ênfase4 2 3" xfId="1156"/>
    <cellStyle name="20% - Ênfase4 2 3 2" xfId="5248"/>
    <cellStyle name="20% - Ênfase4 2 3 2 2" xfId="13525"/>
    <cellStyle name="20% - Ênfase4 2 3 3" xfId="7273"/>
    <cellStyle name="20% - Ênfase4 2 3 3 2" xfId="15550"/>
    <cellStyle name="20% - Ênfase4 2 3 4" xfId="3213"/>
    <cellStyle name="20% - Ênfase4 2 3 4 2" xfId="11490"/>
    <cellStyle name="20% - Ênfase4 2 3 5" xfId="9441"/>
    <cellStyle name="20% - Ênfase4 2 4" xfId="647"/>
    <cellStyle name="20% - Ênfase4 2 4 2" xfId="4753"/>
    <cellStyle name="20% - Ênfase4 2 4 2 2" xfId="13030"/>
    <cellStyle name="20% - Ênfase4 2 4 3" xfId="6778"/>
    <cellStyle name="20% - Ênfase4 2 4 3 2" xfId="15055"/>
    <cellStyle name="20% - Ênfase4 2 4 4" xfId="2708"/>
    <cellStyle name="20% - Ênfase4 2 4 4 2" xfId="10985"/>
    <cellStyle name="20% - Ênfase4 2 4 5" xfId="8937"/>
    <cellStyle name="20% - Ênfase4 2 5" xfId="1699"/>
    <cellStyle name="20% - Ênfase4 2 5 2" xfId="5786"/>
    <cellStyle name="20% - Ênfase4 2 5 2 2" xfId="14063"/>
    <cellStyle name="20% - Ênfase4 2 5 3" xfId="7786"/>
    <cellStyle name="20% - Ênfase4 2 5 3 2" xfId="16063"/>
    <cellStyle name="20% - Ênfase4 2 5 4" xfId="3752"/>
    <cellStyle name="20% - Ênfase4 2 5 4 2" xfId="12029"/>
    <cellStyle name="20% - Ênfase4 2 5 5" xfId="9980"/>
    <cellStyle name="20% - Ênfase4 2 6" xfId="4249"/>
    <cellStyle name="20% - Ênfase4 2 6 2" xfId="12526"/>
    <cellStyle name="20% - Ênfase4 2 7" xfId="6280"/>
    <cellStyle name="20% - Ênfase4 2 7 2" xfId="14557"/>
    <cellStyle name="20% - Ênfase4 2 8" xfId="2199"/>
    <cellStyle name="20% - Ênfase4 2 8 2" xfId="10476"/>
    <cellStyle name="20% - Ênfase4 2 9" xfId="8431"/>
    <cellStyle name="20% - Ênfase4 20" xfId="233"/>
    <cellStyle name="20% - Ênfase4 20 2" xfId="1324"/>
    <cellStyle name="20% - Ênfase4 20 2 2" xfId="5414"/>
    <cellStyle name="20% - Ênfase4 20 2 2 2" xfId="13691"/>
    <cellStyle name="20% - Ênfase4 20 2 3" xfId="7439"/>
    <cellStyle name="20% - Ênfase4 20 2 3 2" xfId="15716"/>
    <cellStyle name="20% - Ênfase4 20 2 4" xfId="3380"/>
    <cellStyle name="20% - Ênfase4 20 2 4 2" xfId="11657"/>
    <cellStyle name="20% - Ênfase4 20 2 5" xfId="9608"/>
    <cellStyle name="20% - Ênfase4 20 3" xfId="815"/>
    <cellStyle name="20% - Ênfase4 20 3 2" xfId="4918"/>
    <cellStyle name="20% - Ênfase4 20 3 2 2" xfId="13195"/>
    <cellStyle name="20% - Ênfase4 20 3 3" xfId="6943"/>
    <cellStyle name="20% - Ênfase4 20 3 3 2" xfId="15220"/>
    <cellStyle name="20% - Ênfase4 20 3 4" xfId="2875"/>
    <cellStyle name="20% - Ênfase4 20 3 4 2" xfId="11152"/>
    <cellStyle name="20% - Ênfase4 20 3 5" xfId="9104"/>
    <cellStyle name="20% - Ênfase4 20 4" xfId="1865"/>
    <cellStyle name="20% - Ênfase4 20 4 2" xfId="5951"/>
    <cellStyle name="20% - Ênfase4 20 4 2 2" xfId="14228"/>
    <cellStyle name="20% - Ênfase4 20 4 3" xfId="7951"/>
    <cellStyle name="20% - Ênfase4 20 4 3 2" xfId="16228"/>
    <cellStyle name="20% - Ênfase4 20 4 4" xfId="3918"/>
    <cellStyle name="20% - Ênfase4 20 4 4 2" xfId="12195"/>
    <cellStyle name="20% - Ênfase4 20 4 5" xfId="10146"/>
    <cellStyle name="20% - Ênfase4 20 5" xfId="4414"/>
    <cellStyle name="20% - Ênfase4 20 5 2" xfId="12691"/>
    <cellStyle name="20% - Ênfase4 20 6" xfId="6445"/>
    <cellStyle name="20% - Ênfase4 20 6 2" xfId="14722"/>
    <cellStyle name="20% - Ênfase4 20 7" xfId="2366"/>
    <cellStyle name="20% - Ênfase4 20 7 2" xfId="10643"/>
    <cellStyle name="20% - Ênfase4 20 8" xfId="8597"/>
    <cellStyle name="20% - Ênfase4 21" xfId="237"/>
    <cellStyle name="20% - Ênfase4 21 2" xfId="1327"/>
    <cellStyle name="20% - Ênfase4 21 2 2" xfId="5417"/>
    <cellStyle name="20% - Ênfase4 21 2 2 2" xfId="13694"/>
    <cellStyle name="20% - Ênfase4 21 2 3" xfId="7442"/>
    <cellStyle name="20% - Ênfase4 21 2 3 2" xfId="15719"/>
    <cellStyle name="20% - Ênfase4 21 2 4" xfId="3383"/>
    <cellStyle name="20% - Ênfase4 21 2 4 2" xfId="11660"/>
    <cellStyle name="20% - Ênfase4 21 2 5" xfId="9611"/>
    <cellStyle name="20% - Ênfase4 21 3" xfId="818"/>
    <cellStyle name="20% - Ênfase4 21 3 2" xfId="4921"/>
    <cellStyle name="20% - Ênfase4 21 3 2 2" xfId="13198"/>
    <cellStyle name="20% - Ênfase4 21 3 3" xfId="6946"/>
    <cellStyle name="20% - Ênfase4 21 3 3 2" xfId="15223"/>
    <cellStyle name="20% - Ênfase4 21 3 4" xfId="2878"/>
    <cellStyle name="20% - Ênfase4 21 3 4 2" xfId="11155"/>
    <cellStyle name="20% - Ênfase4 21 3 5" xfId="9107"/>
    <cellStyle name="20% - Ênfase4 21 4" xfId="1868"/>
    <cellStyle name="20% - Ênfase4 21 4 2" xfId="5954"/>
    <cellStyle name="20% - Ênfase4 21 4 2 2" xfId="14231"/>
    <cellStyle name="20% - Ênfase4 21 4 3" xfId="7954"/>
    <cellStyle name="20% - Ênfase4 21 4 3 2" xfId="16231"/>
    <cellStyle name="20% - Ênfase4 21 4 4" xfId="3921"/>
    <cellStyle name="20% - Ênfase4 21 4 4 2" xfId="12198"/>
    <cellStyle name="20% - Ênfase4 21 4 5" xfId="10149"/>
    <cellStyle name="20% - Ênfase4 21 5" xfId="4417"/>
    <cellStyle name="20% - Ênfase4 21 5 2" xfId="12694"/>
    <cellStyle name="20% - Ênfase4 21 6" xfId="6448"/>
    <cellStyle name="20% - Ênfase4 21 6 2" xfId="14725"/>
    <cellStyle name="20% - Ênfase4 21 7" xfId="2369"/>
    <cellStyle name="20% - Ênfase4 21 7 2" xfId="10646"/>
    <cellStyle name="20% - Ênfase4 21 8" xfId="8600"/>
    <cellStyle name="20% - Ênfase4 22" xfId="241"/>
    <cellStyle name="20% - Ênfase4 3" xfId="73"/>
    <cellStyle name="20% - Ênfase4 3 2" xfId="44"/>
    <cellStyle name="20% - Ênfase4 3 2 2" xfId="1144"/>
    <cellStyle name="20% - Ênfase4 3 2 2 2" xfId="5236"/>
    <cellStyle name="20% - Ênfase4 3 2 2 2 2" xfId="13513"/>
    <cellStyle name="20% - Ênfase4 3 2 2 3" xfId="7261"/>
    <cellStyle name="20% - Ênfase4 3 2 2 3 2" xfId="15538"/>
    <cellStyle name="20% - Ênfase4 3 2 2 4" xfId="3201"/>
    <cellStyle name="20% - Ênfase4 3 2 2 4 2" xfId="11478"/>
    <cellStyle name="20% - Ênfase4 3 2 2 5" xfId="9429"/>
    <cellStyle name="20% - Ênfase4 3 2 3" xfId="636"/>
    <cellStyle name="20% - Ênfase4 3 2 3 2" xfId="4742"/>
    <cellStyle name="20% - Ênfase4 3 2 3 2 2" xfId="13019"/>
    <cellStyle name="20% - Ênfase4 3 2 3 3" xfId="6767"/>
    <cellStyle name="20% - Ênfase4 3 2 3 3 2" xfId="15044"/>
    <cellStyle name="20% - Ênfase4 3 2 3 4" xfId="2697"/>
    <cellStyle name="20% - Ênfase4 3 2 3 4 2" xfId="10974"/>
    <cellStyle name="20% - Ênfase4 3 2 3 5" xfId="8926"/>
    <cellStyle name="20% - Ênfase4 3 2 4" xfId="1688"/>
    <cellStyle name="20% - Ênfase4 3 2 4 2" xfId="5775"/>
    <cellStyle name="20% - Ênfase4 3 2 4 2 2" xfId="14052"/>
    <cellStyle name="20% - Ênfase4 3 2 4 3" xfId="7775"/>
    <cellStyle name="20% - Ênfase4 3 2 4 3 2" xfId="16052"/>
    <cellStyle name="20% - Ênfase4 3 2 4 4" xfId="3741"/>
    <cellStyle name="20% - Ênfase4 3 2 4 4 2" xfId="12018"/>
    <cellStyle name="20% - Ênfase4 3 2 4 5" xfId="9969"/>
    <cellStyle name="20% - Ênfase4 3 2 5" xfId="4238"/>
    <cellStyle name="20% - Ênfase4 3 2 5 2" xfId="12515"/>
    <cellStyle name="20% - Ênfase4 3 2 6" xfId="6269"/>
    <cellStyle name="20% - Ênfase4 3 2 6 2" xfId="14546"/>
    <cellStyle name="20% - Ênfase4 3 2 7" xfId="2188"/>
    <cellStyle name="20% - Ênfase4 3 2 7 2" xfId="10465"/>
    <cellStyle name="20% - Ênfase4 3 2 8" xfId="8420"/>
    <cellStyle name="20% - Ênfase4 3 3" xfId="1170"/>
    <cellStyle name="20% - Ênfase4 3 3 2" xfId="5262"/>
    <cellStyle name="20% - Ênfase4 3 3 2 2" xfId="13539"/>
    <cellStyle name="20% - Ênfase4 3 3 3" xfId="7287"/>
    <cellStyle name="20% - Ênfase4 3 3 3 2" xfId="15564"/>
    <cellStyle name="20% - Ênfase4 3 3 4" xfId="3227"/>
    <cellStyle name="20% - Ênfase4 3 3 4 2" xfId="11504"/>
    <cellStyle name="20% - Ênfase4 3 3 5" xfId="9455"/>
    <cellStyle name="20% - Ênfase4 3 4" xfId="660"/>
    <cellStyle name="20% - Ênfase4 3 4 2" xfId="4766"/>
    <cellStyle name="20% - Ênfase4 3 4 2 2" xfId="13043"/>
    <cellStyle name="20% - Ênfase4 3 4 3" xfId="6791"/>
    <cellStyle name="20% - Ênfase4 3 4 3 2" xfId="15068"/>
    <cellStyle name="20% - Ênfase4 3 4 4" xfId="2721"/>
    <cellStyle name="20% - Ênfase4 3 4 4 2" xfId="10998"/>
    <cellStyle name="20% - Ênfase4 3 4 5" xfId="8950"/>
    <cellStyle name="20% - Ênfase4 3 5" xfId="1712"/>
    <cellStyle name="20% - Ênfase4 3 5 2" xfId="5799"/>
    <cellStyle name="20% - Ênfase4 3 5 2 2" xfId="14076"/>
    <cellStyle name="20% - Ênfase4 3 5 3" xfId="7799"/>
    <cellStyle name="20% - Ênfase4 3 5 3 2" xfId="16076"/>
    <cellStyle name="20% - Ênfase4 3 5 4" xfId="3765"/>
    <cellStyle name="20% - Ênfase4 3 5 4 2" xfId="12042"/>
    <cellStyle name="20% - Ênfase4 3 5 5" xfId="9993"/>
    <cellStyle name="20% - Ênfase4 3 6" xfId="4262"/>
    <cellStyle name="20% - Ênfase4 3 6 2" xfId="12539"/>
    <cellStyle name="20% - Ênfase4 3 7" xfId="6293"/>
    <cellStyle name="20% - Ênfase4 3 7 2" xfId="14570"/>
    <cellStyle name="20% - Ênfase4 3 8" xfId="2213"/>
    <cellStyle name="20% - Ênfase4 3 8 2" xfId="10490"/>
    <cellStyle name="20% - Ênfase4 3 9" xfId="8444"/>
    <cellStyle name="20% - Ênfase4 4" xfId="248"/>
    <cellStyle name="20% - Ênfase4 4 2" xfId="249"/>
    <cellStyle name="20% - Ênfase4 4 2 2" xfId="1337"/>
    <cellStyle name="20% - Ênfase4 4 2 2 2" xfId="5427"/>
    <cellStyle name="20% - Ênfase4 4 2 2 2 2" xfId="13704"/>
    <cellStyle name="20% - Ênfase4 4 2 2 3" xfId="7452"/>
    <cellStyle name="20% - Ênfase4 4 2 2 3 2" xfId="15729"/>
    <cellStyle name="20% - Ênfase4 4 2 2 4" xfId="3393"/>
    <cellStyle name="20% - Ênfase4 4 2 2 4 2" xfId="11670"/>
    <cellStyle name="20% - Ênfase4 4 2 2 5" xfId="9621"/>
    <cellStyle name="20% - Ênfase4 4 2 3" xfId="828"/>
    <cellStyle name="20% - Ênfase4 4 2 3 2" xfId="4931"/>
    <cellStyle name="20% - Ênfase4 4 2 3 2 2" xfId="13208"/>
    <cellStyle name="20% - Ênfase4 4 2 3 3" xfId="6956"/>
    <cellStyle name="20% - Ênfase4 4 2 3 3 2" xfId="15233"/>
    <cellStyle name="20% - Ênfase4 4 2 3 4" xfId="2888"/>
    <cellStyle name="20% - Ênfase4 4 2 3 4 2" xfId="11165"/>
    <cellStyle name="20% - Ênfase4 4 2 3 5" xfId="9117"/>
    <cellStyle name="20% - Ênfase4 4 2 4" xfId="1878"/>
    <cellStyle name="20% - Ênfase4 4 2 4 2" xfId="5964"/>
    <cellStyle name="20% - Ênfase4 4 2 4 2 2" xfId="14241"/>
    <cellStyle name="20% - Ênfase4 4 2 4 3" xfId="7964"/>
    <cellStyle name="20% - Ênfase4 4 2 4 3 2" xfId="16241"/>
    <cellStyle name="20% - Ênfase4 4 2 4 4" xfId="3931"/>
    <cellStyle name="20% - Ênfase4 4 2 4 4 2" xfId="12208"/>
    <cellStyle name="20% - Ênfase4 4 2 4 5" xfId="10159"/>
    <cellStyle name="20% - Ênfase4 4 2 5" xfId="4427"/>
    <cellStyle name="20% - Ênfase4 4 2 5 2" xfId="12704"/>
    <cellStyle name="20% - Ênfase4 4 2 6" xfId="6458"/>
    <cellStyle name="20% - Ênfase4 4 2 6 2" xfId="14735"/>
    <cellStyle name="20% - Ênfase4 4 2 7" xfId="2379"/>
    <cellStyle name="20% - Ênfase4 4 2 7 2" xfId="10656"/>
    <cellStyle name="20% - Ênfase4 4 2 8" xfId="8610"/>
    <cellStyle name="20% - Ênfase4 4 3" xfId="1336"/>
    <cellStyle name="20% - Ênfase4 4 3 2" xfId="5426"/>
    <cellStyle name="20% - Ênfase4 4 3 2 2" xfId="13703"/>
    <cellStyle name="20% - Ênfase4 4 3 3" xfId="7451"/>
    <cellStyle name="20% - Ênfase4 4 3 3 2" xfId="15728"/>
    <cellStyle name="20% - Ênfase4 4 3 4" xfId="3392"/>
    <cellStyle name="20% - Ênfase4 4 3 4 2" xfId="11669"/>
    <cellStyle name="20% - Ênfase4 4 3 5" xfId="9620"/>
    <cellStyle name="20% - Ênfase4 4 4" xfId="827"/>
    <cellStyle name="20% - Ênfase4 4 4 2" xfId="4930"/>
    <cellStyle name="20% - Ênfase4 4 4 2 2" xfId="13207"/>
    <cellStyle name="20% - Ênfase4 4 4 3" xfId="6955"/>
    <cellStyle name="20% - Ênfase4 4 4 3 2" xfId="15232"/>
    <cellStyle name="20% - Ênfase4 4 4 4" xfId="2887"/>
    <cellStyle name="20% - Ênfase4 4 4 4 2" xfId="11164"/>
    <cellStyle name="20% - Ênfase4 4 4 5" xfId="9116"/>
    <cellStyle name="20% - Ênfase4 4 5" xfId="1877"/>
    <cellStyle name="20% - Ênfase4 4 5 2" xfId="5963"/>
    <cellStyle name="20% - Ênfase4 4 5 2 2" xfId="14240"/>
    <cellStyle name="20% - Ênfase4 4 5 3" xfId="7963"/>
    <cellStyle name="20% - Ênfase4 4 5 3 2" xfId="16240"/>
    <cellStyle name="20% - Ênfase4 4 5 4" xfId="3930"/>
    <cellStyle name="20% - Ênfase4 4 5 4 2" xfId="12207"/>
    <cellStyle name="20% - Ênfase4 4 5 5" xfId="10158"/>
    <cellStyle name="20% - Ênfase4 4 6" xfId="4426"/>
    <cellStyle name="20% - Ênfase4 4 6 2" xfId="12703"/>
    <cellStyle name="20% - Ênfase4 4 7" xfId="6457"/>
    <cellStyle name="20% - Ênfase4 4 7 2" xfId="14734"/>
    <cellStyle name="20% - Ênfase4 4 8" xfId="2378"/>
    <cellStyle name="20% - Ênfase4 4 8 2" xfId="10655"/>
    <cellStyle name="20% - Ênfase4 4 9" xfId="8609"/>
    <cellStyle name="20% - Ênfase4 5" xfId="250"/>
    <cellStyle name="20% - Ênfase4 5 2" xfId="251"/>
    <cellStyle name="20% - Ênfase4 5 2 2" xfId="1339"/>
    <cellStyle name="20% - Ênfase4 5 2 2 2" xfId="5429"/>
    <cellStyle name="20% - Ênfase4 5 2 2 2 2" xfId="13706"/>
    <cellStyle name="20% - Ênfase4 5 2 2 3" xfId="7454"/>
    <cellStyle name="20% - Ênfase4 5 2 2 3 2" xfId="15731"/>
    <cellStyle name="20% - Ênfase4 5 2 2 4" xfId="3395"/>
    <cellStyle name="20% - Ênfase4 5 2 2 4 2" xfId="11672"/>
    <cellStyle name="20% - Ênfase4 5 2 2 5" xfId="9623"/>
    <cellStyle name="20% - Ênfase4 5 2 3" xfId="830"/>
    <cellStyle name="20% - Ênfase4 5 2 3 2" xfId="4933"/>
    <cellStyle name="20% - Ênfase4 5 2 3 2 2" xfId="13210"/>
    <cellStyle name="20% - Ênfase4 5 2 3 3" xfId="6958"/>
    <cellStyle name="20% - Ênfase4 5 2 3 3 2" xfId="15235"/>
    <cellStyle name="20% - Ênfase4 5 2 3 4" xfId="2890"/>
    <cellStyle name="20% - Ênfase4 5 2 3 4 2" xfId="11167"/>
    <cellStyle name="20% - Ênfase4 5 2 3 5" xfId="9119"/>
    <cellStyle name="20% - Ênfase4 5 2 4" xfId="1880"/>
    <cellStyle name="20% - Ênfase4 5 2 4 2" xfId="5966"/>
    <cellStyle name="20% - Ênfase4 5 2 4 2 2" xfId="14243"/>
    <cellStyle name="20% - Ênfase4 5 2 4 3" xfId="7966"/>
    <cellStyle name="20% - Ênfase4 5 2 4 3 2" xfId="16243"/>
    <cellStyle name="20% - Ênfase4 5 2 4 4" xfId="3933"/>
    <cellStyle name="20% - Ênfase4 5 2 4 4 2" xfId="12210"/>
    <cellStyle name="20% - Ênfase4 5 2 4 5" xfId="10161"/>
    <cellStyle name="20% - Ênfase4 5 2 5" xfId="4429"/>
    <cellStyle name="20% - Ênfase4 5 2 5 2" xfId="12706"/>
    <cellStyle name="20% - Ênfase4 5 2 6" xfId="6460"/>
    <cellStyle name="20% - Ênfase4 5 2 6 2" xfId="14737"/>
    <cellStyle name="20% - Ênfase4 5 2 7" xfId="2381"/>
    <cellStyle name="20% - Ênfase4 5 2 7 2" xfId="10658"/>
    <cellStyle name="20% - Ênfase4 5 2 8" xfId="8612"/>
    <cellStyle name="20% - Ênfase4 5 3" xfId="1338"/>
    <cellStyle name="20% - Ênfase4 5 3 2" xfId="5428"/>
    <cellStyle name="20% - Ênfase4 5 3 2 2" xfId="13705"/>
    <cellStyle name="20% - Ênfase4 5 3 3" xfId="7453"/>
    <cellStyle name="20% - Ênfase4 5 3 3 2" xfId="15730"/>
    <cellStyle name="20% - Ênfase4 5 3 4" xfId="3394"/>
    <cellStyle name="20% - Ênfase4 5 3 4 2" xfId="11671"/>
    <cellStyle name="20% - Ênfase4 5 3 5" xfId="9622"/>
    <cellStyle name="20% - Ênfase4 5 4" xfId="829"/>
    <cellStyle name="20% - Ênfase4 5 4 2" xfId="4932"/>
    <cellStyle name="20% - Ênfase4 5 4 2 2" xfId="13209"/>
    <cellStyle name="20% - Ênfase4 5 4 3" xfId="6957"/>
    <cellStyle name="20% - Ênfase4 5 4 3 2" xfId="15234"/>
    <cellStyle name="20% - Ênfase4 5 4 4" xfId="2889"/>
    <cellStyle name="20% - Ênfase4 5 4 4 2" xfId="11166"/>
    <cellStyle name="20% - Ênfase4 5 4 5" xfId="9118"/>
    <cellStyle name="20% - Ênfase4 5 5" xfId="1879"/>
    <cellStyle name="20% - Ênfase4 5 5 2" xfId="5965"/>
    <cellStyle name="20% - Ênfase4 5 5 2 2" xfId="14242"/>
    <cellStyle name="20% - Ênfase4 5 5 3" xfId="7965"/>
    <cellStyle name="20% - Ênfase4 5 5 3 2" xfId="16242"/>
    <cellStyle name="20% - Ênfase4 5 5 4" xfId="3932"/>
    <cellStyle name="20% - Ênfase4 5 5 4 2" xfId="12209"/>
    <cellStyle name="20% - Ênfase4 5 5 5" xfId="10160"/>
    <cellStyle name="20% - Ênfase4 5 6" xfId="4428"/>
    <cellStyle name="20% - Ênfase4 5 6 2" xfId="12705"/>
    <cellStyle name="20% - Ênfase4 5 7" xfId="6459"/>
    <cellStyle name="20% - Ênfase4 5 7 2" xfId="14736"/>
    <cellStyle name="20% - Ênfase4 5 8" xfId="2380"/>
    <cellStyle name="20% - Ênfase4 5 8 2" xfId="10657"/>
    <cellStyle name="20% - Ênfase4 5 9" xfId="8611"/>
    <cellStyle name="20% - Ênfase4 6" xfId="253"/>
    <cellStyle name="20% - Ênfase4 6 2" xfId="255"/>
    <cellStyle name="20% - Ênfase4 6 2 2" xfId="1343"/>
    <cellStyle name="20% - Ênfase4 6 2 2 2" xfId="5433"/>
    <cellStyle name="20% - Ênfase4 6 2 2 2 2" xfId="13710"/>
    <cellStyle name="20% - Ênfase4 6 2 2 3" xfId="7458"/>
    <cellStyle name="20% - Ênfase4 6 2 2 3 2" xfId="15735"/>
    <cellStyle name="20% - Ênfase4 6 2 2 4" xfId="3399"/>
    <cellStyle name="20% - Ênfase4 6 2 2 4 2" xfId="11676"/>
    <cellStyle name="20% - Ênfase4 6 2 2 5" xfId="9627"/>
    <cellStyle name="20% - Ênfase4 6 2 3" xfId="834"/>
    <cellStyle name="20% - Ênfase4 6 2 3 2" xfId="4937"/>
    <cellStyle name="20% - Ênfase4 6 2 3 2 2" xfId="13214"/>
    <cellStyle name="20% - Ênfase4 6 2 3 3" xfId="6962"/>
    <cellStyle name="20% - Ênfase4 6 2 3 3 2" xfId="15239"/>
    <cellStyle name="20% - Ênfase4 6 2 3 4" xfId="2894"/>
    <cellStyle name="20% - Ênfase4 6 2 3 4 2" xfId="11171"/>
    <cellStyle name="20% - Ênfase4 6 2 3 5" xfId="9123"/>
    <cellStyle name="20% - Ênfase4 6 2 4" xfId="1884"/>
    <cellStyle name="20% - Ênfase4 6 2 4 2" xfId="5970"/>
    <cellStyle name="20% - Ênfase4 6 2 4 2 2" xfId="14247"/>
    <cellStyle name="20% - Ênfase4 6 2 4 3" xfId="7970"/>
    <cellStyle name="20% - Ênfase4 6 2 4 3 2" xfId="16247"/>
    <cellStyle name="20% - Ênfase4 6 2 4 4" xfId="3937"/>
    <cellStyle name="20% - Ênfase4 6 2 4 4 2" xfId="12214"/>
    <cellStyle name="20% - Ênfase4 6 2 4 5" xfId="10165"/>
    <cellStyle name="20% - Ênfase4 6 2 5" xfId="4433"/>
    <cellStyle name="20% - Ênfase4 6 2 5 2" xfId="12710"/>
    <cellStyle name="20% - Ênfase4 6 2 6" xfId="6464"/>
    <cellStyle name="20% - Ênfase4 6 2 6 2" xfId="14741"/>
    <cellStyle name="20% - Ênfase4 6 2 7" xfId="2385"/>
    <cellStyle name="20% - Ênfase4 6 2 7 2" xfId="10662"/>
    <cellStyle name="20% - Ênfase4 6 2 8" xfId="8616"/>
    <cellStyle name="20% - Ênfase4 6 3" xfId="1341"/>
    <cellStyle name="20% - Ênfase4 6 3 2" xfId="5431"/>
    <cellStyle name="20% - Ênfase4 6 3 2 2" xfId="13708"/>
    <cellStyle name="20% - Ênfase4 6 3 3" xfId="7456"/>
    <cellStyle name="20% - Ênfase4 6 3 3 2" xfId="15733"/>
    <cellStyle name="20% - Ênfase4 6 3 4" xfId="3397"/>
    <cellStyle name="20% - Ênfase4 6 3 4 2" xfId="11674"/>
    <cellStyle name="20% - Ênfase4 6 3 5" xfId="9625"/>
    <cellStyle name="20% - Ênfase4 6 4" xfId="832"/>
    <cellStyle name="20% - Ênfase4 6 4 2" xfId="4935"/>
    <cellStyle name="20% - Ênfase4 6 4 2 2" xfId="13212"/>
    <cellStyle name="20% - Ênfase4 6 4 3" xfId="6960"/>
    <cellStyle name="20% - Ênfase4 6 4 3 2" xfId="15237"/>
    <cellStyle name="20% - Ênfase4 6 4 4" xfId="2892"/>
    <cellStyle name="20% - Ênfase4 6 4 4 2" xfId="11169"/>
    <cellStyle name="20% - Ênfase4 6 4 5" xfId="9121"/>
    <cellStyle name="20% - Ênfase4 6 5" xfId="1882"/>
    <cellStyle name="20% - Ênfase4 6 5 2" xfId="5968"/>
    <cellStyle name="20% - Ênfase4 6 5 2 2" xfId="14245"/>
    <cellStyle name="20% - Ênfase4 6 5 3" xfId="7968"/>
    <cellStyle name="20% - Ênfase4 6 5 3 2" xfId="16245"/>
    <cellStyle name="20% - Ênfase4 6 5 4" xfId="3935"/>
    <cellStyle name="20% - Ênfase4 6 5 4 2" xfId="12212"/>
    <cellStyle name="20% - Ênfase4 6 5 5" xfId="10163"/>
    <cellStyle name="20% - Ênfase4 6 6" xfId="4431"/>
    <cellStyle name="20% - Ênfase4 6 6 2" xfId="12708"/>
    <cellStyle name="20% - Ênfase4 6 7" xfId="6462"/>
    <cellStyle name="20% - Ênfase4 6 7 2" xfId="14739"/>
    <cellStyle name="20% - Ênfase4 6 8" xfId="2383"/>
    <cellStyle name="20% - Ênfase4 6 8 2" xfId="10660"/>
    <cellStyle name="20% - Ênfase4 6 9" xfId="8614"/>
    <cellStyle name="20% - Ênfase4 7" xfId="160"/>
    <cellStyle name="20% - Ênfase4 7 2" xfId="257"/>
    <cellStyle name="20% - Ênfase4 7 2 2" xfId="1345"/>
    <cellStyle name="20% - Ênfase4 7 2 2 2" xfId="5435"/>
    <cellStyle name="20% - Ênfase4 7 2 2 2 2" xfId="13712"/>
    <cellStyle name="20% - Ênfase4 7 2 2 3" xfId="7460"/>
    <cellStyle name="20% - Ênfase4 7 2 2 3 2" xfId="15737"/>
    <cellStyle name="20% - Ênfase4 7 2 2 4" xfId="3401"/>
    <cellStyle name="20% - Ênfase4 7 2 2 4 2" xfId="11678"/>
    <cellStyle name="20% - Ênfase4 7 2 2 5" xfId="9629"/>
    <cellStyle name="20% - Ênfase4 7 2 3" xfId="836"/>
    <cellStyle name="20% - Ênfase4 7 2 3 2" xfId="4939"/>
    <cellStyle name="20% - Ênfase4 7 2 3 2 2" xfId="13216"/>
    <cellStyle name="20% - Ênfase4 7 2 3 3" xfId="6964"/>
    <cellStyle name="20% - Ênfase4 7 2 3 3 2" xfId="15241"/>
    <cellStyle name="20% - Ênfase4 7 2 3 4" xfId="2896"/>
    <cellStyle name="20% - Ênfase4 7 2 3 4 2" xfId="11173"/>
    <cellStyle name="20% - Ênfase4 7 2 3 5" xfId="9125"/>
    <cellStyle name="20% - Ênfase4 7 2 4" xfId="1886"/>
    <cellStyle name="20% - Ênfase4 7 2 4 2" xfId="5972"/>
    <cellStyle name="20% - Ênfase4 7 2 4 2 2" xfId="14249"/>
    <cellStyle name="20% - Ênfase4 7 2 4 3" xfId="7972"/>
    <cellStyle name="20% - Ênfase4 7 2 4 3 2" xfId="16249"/>
    <cellStyle name="20% - Ênfase4 7 2 4 4" xfId="3939"/>
    <cellStyle name="20% - Ênfase4 7 2 4 4 2" xfId="12216"/>
    <cellStyle name="20% - Ênfase4 7 2 4 5" xfId="10167"/>
    <cellStyle name="20% - Ênfase4 7 2 5" xfId="4435"/>
    <cellStyle name="20% - Ênfase4 7 2 5 2" xfId="12712"/>
    <cellStyle name="20% - Ênfase4 7 2 6" xfId="6466"/>
    <cellStyle name="20% - Ênfase4 7 2 6 2" xfId="14743"/>
    <cellStyle name="20% - Ênfase4 7 2 7" xfId="2387"/>
    <cellStyle name="20% - Ênfase4 7 2 7 2" xfId="10664"/>
    <cellStyle name="20% - Ênfase4 7 2 8" xfId="8618"/>
    <cellStyle name="20% - Ênfase4 7 3" xfId="1254"/>
    <cellStyle name="20% - Ênfase4 7 3 2" xfId="5345"/>
    <cellStyle name="20% - Ênfase4 7 3 2 2" xfId="13622"/>
    <cellStyle name="20% - Ênfase4 7 3 3" xfId="7370"/>
    <cellStyle name="20% - Ênfase4 7 3 3 2" xfId="15647"/>
    <cellStyle name="20% - Ênfase4 7 3 4" xfId="3310"/>
    <cellStyle name="20% - Ênfase4 7 3 4 2" xfId="11587"/>
    <cellStyle name="20% - Ênfase4 7 3 5" xfId="9538"/>
    <cellStyle name="20% - Ênfase4 7 4" xfId="745"/>
    <cellStyle name="20% - Ênfase4 7 4 2" xfId="4849"/>
    <cellStyle name="20% - Ênfase4 7 4 2 2" xfId="13126"/>
    <cellStyle name="20% - Ênfase4 7 4 3" xfId="6874"/>
    <cellStyle name="20% - Ênfase4 7 4 3 2" xfId="15151"/>
    <cellStyle name="20% - Ênfase4 7 4 4" xfId="2805"/>
    <cellStyle name="20% - Ênfase4 7 4 4 2" xfId="11082"/>
    <cellStyle name="20% - Ênfase4 7 4 5" xfId="9034"/>
    <cellStyle name="20% - Ênfase4 7 5" xfId="1795"/>
    <cellStyle name="20% - Ênfase4 7 5 2" xfId="5882"/>
    <cellStyle name="20% - Ênfase4 7 5 2 2" xfId="14159"/>
    <cellStyle name="20% - Ênfase4 7 5 3" xfId="7882"/>
    <cellStyle name="20% - Ênfase4 7 5 3 2" xfId="16159"/>
    <cellStyle name="20% - Ênfase4 7 5 4" xfId="3848"/>
    <cellStyle name="20% - Ênfase4 7 5 4 2" xfId="12125"/>
    <cellStyle name="20% - Ênfase4 7 5 5" xfId="10076"/>
    <cellStyle name="20% - Ênfase4 7 6" xfId="4345"/>
    <cellStyle name="20% - Ênfase4 7 6 2" xfId="12622"/>
    <cellStyle name="20% - Ênfase4 7 7" xfId="6376"/>
    <cellStyle name="20% - Ênfase4 7 7 2" xfId="14653"/>
    <cellStyle name="20% - Ênfase4 7 8" xfId="2296"/>
    <cellStyle name="20% - Ênfase4 7 8 2" xfId="10573"/>
    <cellStyle name="20% - Ênfase4 7 9" xfId="8527"/>
    <cellStyle name="20% - Ênfase4 8" xfId="259"/>
    <cellStyle name="20% - Ênfase4 8 2" xfId="261"/>
    <cellStyle name="20% - Ênfase4 8 2 2" xfId="1349"/>
    <cellStyle name="20% - Ênfase4 8 2 2 2" xfId="5439"/>
    <cellStyle name="20% - Ênfase4 8 2 2 2 2" xfId="13716"/>
    <cellStyle name="20% - Ênfase4 8 2 2 3" xfId="7464"/>
    <cellStyle name="20% - Ênfase4 8 2 2 3 2" xfId="15741"/>
    <cellStyle name="20% - Ênfase4 8 2 2 4" xfId="3405"/>
    <cellStyle name="20% - Ênfase4 8 2 2 4 2" xfId="11682"/>
    <cellStyle name="20% - Ênfase4 8 2 2 5" xfId="9633"/>
    <cellStyle name="20% - Ênfase4 8 2 3" xfId="840"/>
    <cellStyle name="20% - Ênfase4 8 2 3 2" xfId="4943"/>
    <cellStyle name="20% - Ênfase4 8 2 3 2 2" xfId="13220"/>
    <cellStyle name="20% - Ênfase4 8 2 3 3" xfId="6968"/>
    <cellStyle name="20% - Ênfase4 8 2 3 3 2" xfId="15245"/>
    <cellStyle name="20% - Ênfase4 8 2 3 4" xfId="2900"/>
    <cellStyle name="20% - Ênfase4 8 2 3 4 2" xfId="11177"/>
    <cellStyle name="20% - Ênfase4 8 2 3 5" xfId="9129"/>
    <cellStyle name="20% - Ênfase4 8 2 4" xfId="1890"/>
    <cellStyle name="20% - Ênfase4 8 2 4 2" xfId="5976"/>
    <cellStyle name="20% - Ênfase4 8 2 4 2 2" xfId="14253"/>
    <cellStyle name="20% - Ênfase4 8 2 4 3" xfId="7976"/>
    <cellStyle name="20% - Ênfase4 8 2 4 3 2" xfId="16253"/>
    <cellStyle name="20% - Ênfase4 8 2 4 4" xfId="3943"/>
    <cellStyle name="20% - Ênfase4 8 2 4 4 2" xfId="12220"/>
    <cellStyle name="20% - Ênfase4 8 2 4 5" xfId="10171"/>
    <cellStyle name="20% - Ênfase4 8 2 5" xfId="4439"/>
    <cellStyle name="20% - Ênfase4 8 2 5 2" xfId="12716"/>
    <cellStyle name="20% - Ênfase4 8 2 6" xfId="6470"/>
    <cellStyle name="20% - Ênfase4 8 2 6 2" xfId="14747"/>
    <cellStyle name="20% - Ênfase4 8 2 7" xfId="2391"/>
    <cellStyle name="20% - Ênfase4 8 2 7 2" xfId="10668"/>
    <cellStyle name="20% - Ênfase4 8 2 8" xfId="8622"/>
    <cellStyle name="20% - Ênfase4 8 3" xfId="1347"/>
    <cellStyle name="20% - Ênfase4 8 3 2" xfId="5437"/>
    <cellStyle name="20% - Ênfase4 8 3 2 2" xfId="13714"/>
    <cellStyle name="20% - Ênfase4 8 3 3" xfId="7462"/>
    <cellStyle name="20% - Ênfase4 8 3 3 2" xfId="15739"/>
    <cellStyle name="20% - Ênfase4 8 3 4" xfId="3403"/>
    <cellStyle name="20% - Ênfase4 8 3 4 2" xfId="11680"/>
    <cellStyle name="20% - Ênfase4 8 3 5" xfId="9631"/>
    <cellStyle name="20% - Ênfase4 8 4" xfId="838"/>
    <cellStyle name="20% - Ênfase4 8 4 2" xfId="4941"/>
    <cellStyle name="20% - Ênfase4 8 4 2 2" xfId="13218"/>
    <cellStyle name="20% - Ênfase4 8 4 3" xfId="6966"/>
    <cellStyle name="20% - Ênfase4 8 4 3 2" xfId="15243"/>
    <cellStyle name="20% - Ênfase4 8 4 4" xfId="2898"/>
    <cellStyle name="20% - Ênfase4 8 4 4 2" xfId="11175"/>
    <cellStyle name="20% - Ênfase4 8 4 5" xfId="9127"/>
    <cellStyle name="20% - Ênfase4 8 5" xfId="1888"/>
    <cellStyle name="20% - Ênfase4 8 5 2" xfId="5974"/>
    <cellStyle name="20% - Ênfase4 8 5 2 2" xfId="14251"/>
    <cellStyle name="20% - Ênfase4 8 5 3" xfId="7974"/>
    <cellStyle name="20% - Ênfase4 8 5 3 2" xfId="16251"/>
    <cellStyle name="20% - Ênfase4 8 5 4" xfId="3941"/>
    <cellStyle name="20% - Ênfase4 8 5 4 2" xfId="12218"/>
    <cellStyle name="20% - Ênfase4 8 5 5" xfId="10169"/>
    <cellStyle name="20% - Ênfase4 8 6" xfId="4437"/>
    <cellStyle name="20% - Ênfase4 8 6 2" xfId="12714"/>
    <cellStyle name="20% - Ênfase4 8 7" xfId="6468"/>
    <cellStyle name="20% - Ênfase4 8 7 2" xfId="14745"/>
    <cellStyle name="20% - Ênfase4 8 8" xfId="2389"/>
    <cellStyle name="20% - Ênfase4 8 8 2" xfId="10666"/>
    <cellStyle name="20% - Ênfase4 8 9" xfId="8620"/>
    <cellStyle name="20% - Ênfase4 9" xfId="263"/>
    <cellStyle name="20% - Ênfase4 9 2" xfId="267"/>
    <cellStyle name="20% - Ênfase4 9 2 2" xfId="1355"/>
    <cellStyle name="20% - Ênfase4 9 2 2 2" xfId="5445"/>
    <cellStyle name="20% - Ênfase4 9 2 2 2 2" xfId="13722"/>
    <cellStyle name="20% - Ênfase4 9 2 2 3" xfId="7470"/>
    <cellStyle name="20% - Ênfase4 9 2 2 3 2" xfId="15747"/>
    <cellStyle name="20% - Ênfase4 9 2 2 4" xfId="3411"/>
    <cellStyle name="20% - Ênfase4 9 2 2 4 2" xfId="11688"/>
    <cellStyle name="20% - Ênfase4 9 2 2 5" xfId="9639"/>
    <cellStyle name="20% - Ênfase4 9 2 3" xfId="846"/>
    <cellStyle name="20% - Ênfase4 9 2 3 2" xfId="4949"/>
    <cellStyle name="20% - Ênfase4 9 2 3 2 2" xfId="13226"/>
    <cellStyle name="20% - Ênfase4 9 2 3 3" xfId="6974"/>
    <cellStyle name="20% - Ênfase4 9 2 3 3 2" xfId="15251"/>
    <cellStyle name="20% - Ênfase4 9 2 3 4" xfId="2906"/>
    <cellStyle name="20% - Ênfase4 9 2 3 4 2" xfId="11183"/>
    <cellStyle name="20% - Ênfase4 9 2 3 5" xfId="9135"/>
    <cellStyle name="20% - Ênfase4 9 2 4" xfId="1896"/>
    <cellStyle name="20% - Ênfase4 9 2 4 2" xfId="5982"/>
    <cellStyle name="20% - Ênfase4 9 2 4 2 2" xfId="14259"/>
    <cellStyle name="20% - Ênfase4 9 2 4 3" xfId="7982"/>
    <cellStyle name="20% - Ênfase4 9 2 4 3 2" xfId="16259"/>
    <cellStyle name="20% - Ênfase4 9 2 4 4" xfId="3949"/>
    <cellStyle name="20% - Ênfase4 9 2 4 4 2" xfId="12226"/>
    <cellStyle name="20% - Ênfase4 9 2 4 5" xfId="10177"/>
    <cellStyle name="20% - Ênfase4 9 2 5" xfId="4445"/>
    <cellStyle name="20% - Ênfase4 9 2 5 2" xfId="12722"/>
    <cellStyle name="20% - Ênfase4 9 2 6" xfId="6476"/>
    <cellStyle name="20% - Ênfase4 9 2 6 2" xfId="14753"/>
    <cellStyle name="20% - Ênfase4 9 2 7" xfId="2397"/>
    <cellStyle name="20% - Ênfase4 9 2 7 2" xfId="10674"/>
    <cellStyle name="20% - Ênfase4 9 2 8" xfId="8628"/>
    <cellStyle name="20% - Ênfase4 9 3" xfId="1351"/>
    <cellStyle name="20% - Ênfase4 9 3 2" xfId="5441"/>
    <cellStyle name="20% - Ênfase4 9 3 2 2" xfId="13718"/>
    <cellStyle name="20% - Ênfase4 9 3 3" xfId="7466"/>
    <cellStyle name="20% - Ênfase4 9 3 3 2" xfId="15743"/>
    <cellStyle name="20% - Ênfase4 9 3 4" xfId="3407"/>
    <cellStyle name="20% - Ênfase4 9 3 4 2" xfId="11684"/>
    <cellStyle name="20% - Ênfase4 9 3 5" xfId="9635"/>
    <cellStyle name="20% - Ênfase4 9 4" xfId="842"/>
    <cellStyle name="20% - Ênfase4 9 4 2" xfId="4945"/>
    <cellStyle name="20% - Ênfase4 9 4 2 2" xfId="13222"/>
    <cellStyle name="20% - Ênfase4 9 4 3" xfId="6970"/>
    <cellStyle name="20% - Ênfase4 9 4 3 2" xfId="15247"/>
    <cellStyle name="20% - Ênfase4 9 4 4" xfId="2902"/>
    <cellStyle name="20% - Ênfase4 9 4 4 2" xfId="11179"/>
    <cellStyle name="20% - Ênfase4 9 4 5" xfId="9131"/>
    <cellStyle name="20% - Ênfase4 9 5" xfId="1892"/>
    <cellStyle name="20% - Ênfase4 9 5 2" xfId="5978"/>
    <cellStyle name="20% - Ênfase4 9 5 2 2" xfId="14255"/>
    <cellStyle name="20% - Ênfase4 9 5 3" xfId="7978"/>
    <cellStyle name="20% - Ênfase4 9 5 3 2" xfId="16255"/>
    <cellStyle name="20% - Ênfase4 9 5 4" xfId="3945"/>
    <cellStyle name="20% - Ênfase4 9 5 4 2" xfId="12222"/>
    <cellStyle name="20% - Ênfase4 9 5 5" xfId="10173"/>
    <cellStyle name="20% - Ênfase4 9 6" xfId="4441"/>
    <cellStyle name="20% - Ênfase4 9 6 2" xfId="12718"/>
    <cellStyle name="20% - Ênfase4 9 7" xfId="6472"/>
    <cellStyle name="20% - Ênfase4 9 7 2" xfId="14749"/>
    <cellStyle name="20% - Ênfase4 9 8" xfId="2393"/>
    <cellStyle name="20% - Ênfase4 9 8 2" xfId="10670"/>
    <cellStyle name="20% - Ênfase4 9 9" xfId="8624"/>
    <cellStyle name="20% - Ênfase5 10" xfId="156"/>
    <cellStyle name="20% - Ênfase5 10 2" xfId="110"/>
    <cellStyle name="20% - Ênfase5 10 2 2" xfId="1206"/>
    <cellStyle name="20% - Ênfase5 10 2 2 2" xfId="5297"/>
    <cellStyle name="20% - Ênfase5 10 2 2 2 2" xfId="13574"/>
    <cellStyle name="20% - Ênfase5 10 2 2 3" xfId="7322"/>
    <cellStyle name="20% - Ênfase5 10 2 2 3 2" xfId="15599"/>
    <cellStyle name="20% - Ênfase5 10 2 2 4" xfId="3262"/>
    <cellStyle name="20% - Ênfase5 10 2 2 4 2" xfId="11539"/>
    <cellStyle name="20% - Ênfase5 10 2 2 5" xfId="9490"/>
    <cellStyle name="20% - Ênfase5 10 2 3" xfId="696"/>
    <cellStyle name="20% - Ênfase5 10 2 3 2" xfId="4801"/>
    <cellStyle name="20% - Ênfase5 10 2 3 2 2" xfId="13078"/>
    <cellStyle name="20% - Ênfase5 10 2 3 3" xfId="6826"/>
    <cellStyle name="20% - Ênfase5 10 2 3 3 2" xfId="15103"/>
    <cellStyle name="20% - Ênfase5 10 2 3 4" xfId="2756"/>
    <cellStyle name="20% - Ênfase5 10 2 3 4 2" xfId="11033"/>
    <cellStyle name="20% - Ênfase5 10 2 3 5" xfId="8985"/>
    <cellStyle name="20% - Ênfase5 10 2 4" xfId="1747"/>
    <cellStyle name="20% - Ênfase5 10 2 4 2" xfId="5834"/>
    <cellStyle name="20% - Ênfase5 10 2 4 2 2" xfId="14111"/>
    <cellStyle name="20% - Ênfase5 10 2 4 3" xfId="7834"/>
    <cellStyle name="20% - Ênfase5 10 2 4 3 2" xfId="16111"/>
    <cellStyle name="20% - Ênfase5 10 2 4 4" xfId="3800"/>
    <cellStyle name="20% - Ênfase5 10 2 4 4 2" xfId="12077"/>
    <cellStyle name="20% - Ênfase5 10 2 4 5" xfId="10028"/>
    <cellStyle name="20% - Ênfase5 10 2 5" xfId="4297"/>
    <cellStyle name="20% - Ênfase5 10 2 5 2" xfId="12574"/>
    <cellStyle name="20% - Ênfase5 10 2 6" xfId="6328"/>
    <cellStyle name="20% - Ênfase5 10 2 6 2" xfId="14605"/>
    <cellStyle name="20% - Ênfase5 10 2 7" xfId="2248"/>
    <cellStyle name="20% - Ênfase5 10 2 7 2" xfId="10525"/>
    <cellStyle name="20% - Ênfase5 10 2 8" xfId="8479"/>
    <cellStyle name="20% - Ênfase5 10 3" xfId="1250"/>
    <cellStyle name="20% - Ênfase5 10 3 2" xfId="5341"/>
    <cellStyle name="20% - Ênfase5 10 3 2 2" xfId="13618"/>
    <cellStyle name="20% - Ênfase5 10 3 3" xfId="7366"/>
    <cellStyle name="20% - Ênfase5 10 3 3 2" xfId="15643"/>
    <cellStyle name="20% - Ênfase5 10 3 4" xfId="3306"/>
    <cellStyle name="20% - Ênfase5 10 3 4 2" xfId="11583"/>
    <cellStyle name="20% - Ênfase5 10 3 5" xfId="9534"/>
    <cellStyle name="20% - Ênfase5 10 4" xfId="741"/>
    <cellStyle name="20% - Ênfase5 10 4 2" xfId="4845"/>
    <cellStyle name="20% - Ênfase5 10 4 2 2" xfId="13122"/>
    <cellStyle name="20% - Ênfase5 10 4 3" xfId="6870"/>
    <cellStyle name="20% - Ênfase5 10 4 3 2" xfId="15147"/>
    <cellStyle name="20% - Ênfase5 10 4 4" xfId="2801"/>
    <cellStyle name="20% - Ênfase5 10 4 4 2" xfId="11078"/>
    <cellStyle name="20% - Ênfase5 10 4 5" xfId="9030"/>
    <cellStyle name="20% - Ênfase5 10 5" xfId="1791"/>
    <cellStyle name="20% - Ênfase5 10 5 2" xfId="5878"/>
    <cellStyle name="20% - Ênfase5 10 5 2 2" xfId="14155"/>
    <cellStyle name="20% - Ênfase5 10 5 3" xfId="7878"/>
    <cellStyle name="20% - Ênfase5 10 5 3 2" xfId="16155"/>
    <cellStyle name="20% - Ênfase5 10 5 4" xfId="3844"/>
    <cellStyle name="20% - Ênfase5 10 5 4 2" xfId="12121"/>
    <cellStyle name="20% - Ênfase5 10 5 5" xfId="10072"/>
    <cellStyle name="20% - Ênfase5 10 6" xfId="4341"/>
    <cellStyle name="20% - Ênfase5 10 6 2" xfId="12618"/>
    <cellStyle name="20% - Ênfase5 10 7" xfId="6372"/>
    <cellStyle name="20% - Ênfase5 10 7 2" xfId="14649"/>
    <cellStyle name="20% - Ênfase5 10 8" xfId="2292"/>
    <cellStyle name="20% - Ênfase5 10 8 2" xfId="10569"/>
    <cellStyle name="20% - Ênfase5 10 9" xfId="8523"/>
    <cellStyle name="20% - Ênfase5 11" xfId="208"/>
    <cellStyle name="20% - Ênfase5 11 2" xfId="1301"/>
    <cellStyle name="20% - Ênfase5 11 2 2" xfId="5391"/>
    <cellStyle name="20% - Ênfase5 11 2 2 2" xfId="13668"/>
    <cellStyle name="20% - Ênfase5 11 2 3" xfId="7416"/>
    <cellStyle name="20% - Ênfase5 11 2 3 2" xfId="15693"/>
    <cellStyle name="20% - Ênfase5 11 2 4" xfId="3357"/>
    <cellStyle name="20% - Ênfase5 11 2 4 2" xfId="11634"/>
    <cellStyle name="20% - Ênfase5 11 2 5" xfId="9585"/>
    <cellStyle name="20% - Ênfase5 11 3" xfId="792"/>
    <cellStyle name="20% - Ênfase5 11 3 2" xfId="4895"/>
    <cellStyle name="20% - Ênfase5 11 3 2 2" xfId="13172"/>
    <cellStyle name="20% - Ênfase5 11 3 3" xfId="6920"/>
    <cellStyle name="20% - Ênfase5 11 3 3 2" xfId="15197"/>
    <cellStyle name="20% - Ênfase5 11 3 4" xfId="2852"/>
    <cellStyle name="20% - Ênfase5 11 3 4 2" xfId="11129"/>
    <cellStyle name="20% - Ênfase5 11 3 5" xfId="9081"/>
    <cellStyle name="20% - Ênfase5 11 4" xfId="1842"/>
    <cellStyle name="20% - Ênfase5 11 4 2" xfId="5928"/>
    <cellStyle name="20% - Ênfase5 11 4 2 2" xfId="14205"/>
    <cellStyle name="20% - Ênfase5 11 4 3" xfId="7928"/>
    <cellStyle name="20% - Ênfase5 11 4 3 2" xfId="16205"/>
    <cellStyle name="20% - Ênfase5 11 4 4" xfId="3895"/>
    <cellStyle name="20% - Ênfase5 11 4 4 2" xfId="12172"/>
    <cellStyle name="20% - Ênfase5 11 4 5" xfId="10123"/>
    <cellStyle name="20% - Ênfase5 11 5" xfId="4391"/>
    <cellStyle name="20% - Ênfase5 11 5 2" xfId="12668"/>
    <cellStyle name="20% - Ênfase5 11 6" xfId="6422"/>
    <cellStyle name="20% - Ênfase5 11 6 2" xfId="14699"/>
    <cellStyle name="20% - Ênfase5 11 7" xfId="2343"/>
    <cellStyle name="20% - Ênfase5 11 7 2" xfId="10620"/>
    <cellStyle name="20% - Ênfase5 11 8" xfId="8574"/>
    <cellStyle name="20% - Ênfase5 12" xfId="216"/>
    <cellStyle name="20% - Ênfase5 12 2" xfId="1309"/>
    <cellStyle name="20% - Ênfase5 12 2 2" xfId="5399"/>
    <cellStyle name="20% - Ênfase5 12 2 2 2" xfId="13676"/>
    <cellStyle name="20% - Ênfase5 12 2 3" xfId="7424"/>
    <cellStyle name="20% - Ênfase5 12 2 3 2" xfId="15701"/>
    <cellStyle name="20% - Ênfase5 12 2 4" xfId="3365"/>
    <cellStyle name="20% - Ênfase5 12 2 4 2" xfId="11642"/>
    <cellStyle name="20% - Ênfase5 12 2 5" xfId="9593"/>
    <cellStyle name="20% - Ênfase5 12 3" xfId="800"/>
    <cellStyle name="20% - Ênfase5 12 3 2" xfId="4903"/>
    <cellStyle name="20% - Ênfase5 12 3 2 2" xfId="13180"/>
    <cellStyle name="20% - Ênfase5 12 3 3" xfId="6928"/>
    <cellStyle name="20% - Ênfase5 12 3 3 2" xfId="15205"/>
    <cellStyle name="20% - Ênfase5 12 3 4" xfId="2860"/>
    <cellStyle name="20% - Ênfase5 12 3 4 2" xfId="11137"/>
    <cellStyle name="20% - Ênfase5 12 3 5" xfId="9089"/>
    <cellStyle name="20% - Ênfase5 12 4" xfId="1850"/>
    <cellStyle name="20% - Ênfase5 12 4 2" xfId="5936"/>
    <cellStyle name="20% - Ênfase5 12 4 2 2" xfId="14213"/>
    <cellStyle name="20% - Ênfase5 12 4 3" xfId="7936"/>
    <cellStyle name="20% - Ênfase5 12 4 3 2" xfId="16213"/>
    <cellStyle name="20% - Ênfase5 12 4 4" xfId="3903"/>
    <cellStyle name="20% - Ênfase5 12 4 4 2" xfId="12180"/>
    <cellStyle name="20% - Ênfase5 12 4 5" xfId="10131"/>
    <cellStyle name="20% - Ênfase5 12 5" xfId="4399"/>
    <cellStyle name="20% - Ênfase5 12 5 2" xfId="12676"/>
    <cellStyle name="20% - Ênfase5 12 6" xfId="6430"/>
    <cellStyle name="20% - Ênfase5 12 6 2" xfId="14707"/>
    <cellStyle name="20% - Ênfase5 12 7" xfId="2351"/>
    <cellStyle name="20% - Ênfase5 12 7 2" xfId="10628"/>
    <cellStyle name="20% - Ênfase5 12 8" xfId="8582"/>
    <cellStyle name="20% - Ênfase5 13" xfId="269"/>
    <cellStyle name="20% - Ênfase5 13 2" xfId="1357"/>
    <cellStyle name="20% - Ênfase5 13 2 2" xfId="5447"/>
    <cellStyle name="20% - Ênfase5 13 2 2 2" xfId="13724"/>
    <cellStyle name="20% - Ênfase5 13 2 3" xfId="7472"/>
    <cellStyle name="20% - Ênfase5 13 2 3 2" xfId="15749"/>
    <cellStyle name="20% - Ênfase5 13 2 4" xfId="3413"/>
    <cellStyle name="20% - Ênfase5 13 2 4 2" xfId="11690"/>
    <cellStyle name="20% - Ênfase5 13 2 5" xfId="9641"/>
    <cellStyle name="20% - Ênfase5 13 3" xfId="848"/>
    <cellStyle name="20% - Ênfase5 13 3 2" xfId="4951"/>
    <cellStyle name="20% - Ênfase5 13 3 2 2" xfId="13228"/>
    <cellStyle name="20% - Ênfase5 13 3 3" xfId="6976"/>
    <cellStyle name="20% - Ênfase5 13 3 3 2" xfId="15253"/>
    <cellStyle name="20% - Ênfase5 13 3 4" xfId="2908"/>
    <cellStyle name="20% - Ênfase5 13 3 4 2" xfId="11185"/>
    <cellStyle name="20% - Ênfase5 13 3 5" xfId="9137"/>
    <cellStyle name="20% - Ênfase5 13 4" xfId="1898"/>
    <cellStyle name="20% - Ênfase5 13 4 2" xfId="5984"/>
    <cellStyle name="20% - Ênfase5 13 4 2 2" xfId="14261"/>
    <cellStyle name="20% - Ênfase5 13 4 3" xfId="7984"/>
    <cellStyle name="20% - Ênfase5 13 4 3 2" xfId="16261"/>
    <cellStyle name="20% - Ênfase5 13 4 4" xfId="3951"/>
    <cellStyle name="20% - Ênfase5 13 4 4 2" xfId="12228"/>
    <cellStyle name="20% - Ênfase5 13 4 5" xfId="10179"/>
    <cellStyle name="20% - Ênfase5 13 5" xfId="4447"/>
    <cellStyle name="20% - Ênfase5 13 5 2" xfId="12724"/>
    <cellStyle name="20% - Ênfase5 13 6" xfId="6478"/>
    <cellStyle name="20% - Ênfase5 13 6 2" xfId="14755"/>
    <cellStyle name="20% - Ênfase5 13 7" xfId="2399"/>
    <cellStyle name="20% - Ênfase5 13 7 2" xfId="10676"/>
    <cellStyle name="20% - Ênfase5 13 8" xfId="8630"/>
    <cellStyle name="20% - Ênfase5 14" xfId="271"/>
    <cellStyle name="20% - Ênfase5 14 2" xfId="1359"/>
    <cellStyle name="20% - Ênfase5 14 2 2" xfId="5449"/>
    <cellStyle name="20% - Ênfase5 14 2 2 2" xfId="13726"/>
    <cellStyle name="20% - Ênfase5 14 2 3" xfId="7474"/>
    <cellStyle name="20% - Ênfase5 14 2 3 2" xfId="15751"/>
    <cellStyle name="20% - Ênfase5 14 2 4" xfId="3415"/>
    <cellStyle name="20% - Ênfase5 14 2 4 2" xfId="11692"/>
    <cellStyle name="20% - Ênfase5 14 2 5" xfId="9643"/>
    <cellStyle name="20% - Ênfase5 14 3" xfId="850"/>
    <cellStyle name="20% - Ênfase5 14 3 2" xfId="4953"/>
    <cellStyle name="20% - Ênfase5 14 3 2 2" xfId="13230"/>
    <cellStyle name="20% - Ênfase5 14 3 3" xfId="6978"/>
    <cellStyle name="20% - Ênfase5 14 3 3 2" xfId="15255"/>
    <cellStyle name="20% - Ênfase5 14 3 4" xfId="2910"/>
    <cellStyle name="20% - Ênfase5 14 3 4 2" xfId="11187"/>
    <cellStyle name="20% - Ênfase5 14 3 5" xfId="9139"/>
    <cellStyle name="20% - Ênfase5 14 4" xfId="1900"/>
    <cellStyle name="20% - Ênfase5 14 4 2" xfId="5986"/>
    <cellStyle name="20% - Ênfase5 14 4 2 2" xfId="14263"/>
    <cellStyle name="20% - Ênfase5 14 4 3" xfId="7986"/>
    <cellStyle name="20% - Ênfase5 14 4 3 2" xfId="16263"/>
    <cellStyle name="20% - Ênfase5 14 4 4" xfId="3953"/>
    <cellStyle name="20% - Ênfase5 14 4 4 2" xfId="12230"/>
    <cellStyle name="20% - Ênfase5 14 4 5" xfId="10181"/>
    <cellStyle name="20% - Ênfase5 14 5" xfId="4449"/>
    <cellStyle name="20% - Ênfase5 14 5 2" xfId="12726"/>
    <cellStyle name="20% - Ênfase5 14 6" xfId="6480"/>
    <cellStyle name="20% - Ênfase5 14 6 2" xfId="14757"/>
    <cellStyle name="20% - Ênfase5 14 7" xfId="2401"/>
    <cellStyle name="20% - Ênfase5 14 7 2" xfId="10678"/>
    <cellStyle name="20% - Ênfase5 14 8" xfId="8632"/>
    <cellStyle name="20% - Ênfase5 15" xfId="273"/>
    <cellStyle name="20% - Ênfase5 15 2" xfId="1361"/>
    <cellStyle name="20% - Ênfase5 15 2 2" xfId="5451"/>
    <cellStyle name="20% - Ênfase5 15 2 2 2" xfId="13728"/>
    <cellStyle name="20% - Ênfase5 15 2 3" xfId="7476"/>
    <cellStyle name="20% - Ênfase5 15 2 3 2" xfId="15753"/>
    <cellStyle name="20% - Ênfase5 15 2 4" xfId="3417"/>
    <cellStyle name="20% - Ênfase5 15 2 4 2" xfId="11694"/>
    <cellStyle name="20% - Ênfase5 15 2 5" xfId="9645"/>
    <cellStyle name="20% - Ênfase5 15 3" xfId="852"/>
    <cellStyle name="20% - Ênfase5 15 3 2" xfId="4955"/>
    <cellStyle name="20% - Ênfase5 15 3 2 2" xfId="13232"/>
    <cellStyle name="20% - Ênfase5 15 3 3" xfId="6980"/>
    <cellStyle name="20% - Ênfase5 15 3 3 2" xfId="15257"/>
    <cellStyle name="20% - Ênfase5 15 3 4" xfId="2912"/>
    <cellStyle name="20% - Ênfase5 15 3 4 2" xfId="11189"/>
    <cellStyle name="20% - Ênfase5 15 3 5" xfId="9141"/>
    <cellStyle name="20% - Ênfase5 15 4" xfId="1902"/>
    <cellStyle name="20% - Ênfase5 15 4 2" xfId="5988"/>
    <cellStyle name="20% - Ênfase5 15 4 2 2" xfId="14265"/>
    <cellStyle name="20% - Ênfase5 15 4 3" xfId="7988"/>
    <cellStyle name="20% - Ênfase5 15 4 3 2" xfId="16265"/>
    <cellStyle name="20% - Ênfase5 15 4 4" xfId="3955"/>
    <cellStyle name="20% - Ênfase5 15 4 4 2" xfId="12232"/>
    <cellStyle name="20% - Ênfase5 15 4 5" xfId="10183"/>
    <cellStyle name="20% - Ênfase5 15 5" xfId="4451"/>
    <cellStyle name="20% - Ênfase5 15 5 2" xfId="12728"/>
    <cellStyle name="20% - Ênfase5 15 6" xfId="6482"/>
    <cellStyle name="20% - Ênfase5 15 6 2" xfId="14759"/>
    <cellStyle name="20% - Ênfase5 15 7" xfId="2403"/>
    <cellStyle name="20% - Ênfase5 15 7 2" xfId="10680"/>
    <cellStyle name="20% - Ênfase5 15 8" xfId="8634"/>
    <cellStyle name="20% - Ênfase5 16" xfId="276"/>
    <cellStyle name="20% - Ênfase5 16 2" xfId="1364"/>
    <cellStyle name="20% - Ênfase5 16 2 2" xfId="5454"/>
    <cellStyle name="20% - Ênfase5 16 2 2 2" xfId="13731"/>
    <cellStyle name="20% - Ênfase5 16 2 3" xfId="7479"/>
    <cellStyle name="20% - Ênfase5 16 2 3 2" xfId="15756"/>
    <cellStyle name="20% - Ênfase5 16 2 4" xfId="3420"/>
    <cellStyle name="20% - Ênfase5 16 2 4 2" xfId="11697"/>
    <cellStyle name="20% - Ênfase5 16 2 5" xfId="9648"/>
    <cellStyle name="20% - Ênfase5 16 3" xfId="855"/>
    <cellStyle name="20% - Ênfase5 16 3 2" xfId="4958"/>
    <cellStyle name="20% - Ênfase5 16 3 2 2" xfId="13235"/>
    <cellStyle name="20% - Ênfase5 16 3 3" xfId="6983"/>
    <cellStyle name="20% - Ênfase5 16 3 3 2" xfId="15260"/>
    <cellStyle name="20% - Ênfase5 16 3 4" xfId="2915"/>
    <cellStyle name="20% - Ênfase5 16 3 4 2" xfId="11192"/>
    <cellStyle name="20% - Ênfase5 16 3 5" xfId="9144"/>
    <cellStyle name="20% - Ênfase5 16 4" xfId="1905"/>
    <cellStyle name="20% - Ênfase5 16 4 2" xfId="5991"/>
    <cellStyle name="20% - Ênfase5 16 4 2 2" xfId="14268"/>
    <cellStyle name="20% - Ênfase5 16 4 3" xfId="7991"/>
    <cellStyle name="20% - Ênfase5 16 4 3 2" xfId="16268"/>
    <cellStyle name="20% - Ênfase5 16 4 4" xfId="3958"/>
    <cellStyle name="20% - Ênfase5 16 4 4 2" xfId="12235"/>
    <cellStyle name="20% - Ênfase5 16 4 5" xfId="10186"/>
    <cellStyle name="20% - Ênfase5 16 5" xfId="4454"/>
    <cellStyle name="20% - Ênfase5 16 5 2" xfId="12731"/>
    <cellStyle name="20% - Ênfase5 16 6" xfId="6485"/>
    <cellStyle name="20% - Ênfase5 16 6 2" xfId="14762"/>
    <cellStyle name="20% - Ênfase5 16 7" xfId="2406"/>
    <cellStyle name="20% - Ênfase5 16 7 2" xfId="10683"/>
    <cellStyle name="20% - Ênfase5 16 8" xfId="8637"/>
    <cellStyle name="20% - Ênfase5 17" xfId="42"/>
    <cellStyle name="20% - Ênfase5 17 2" xfId="1143"/>
    <cellStyle name="20% - Ênfase5 17 2 2" xfId="5235"/>
    <cellStyle name="20% - Ênfase5 17 2 2 2" xfId="13512"/>
    <cellStyle name="20% - Ênfase5 17 2 3" xfId="7260"/>
    <cellStyle name="20% - Ênfase5 17 2 3 2" xfId="15537"/>
    <cellStyle name="20% - Ênfase5 17 2 4" xfId="3200"/>
    <cellStyle name="20% - Ênfase5 17 2 4 2" xfId="11477"/>
    <cellStyle name="20% - Ênfase5 17 2 5" xfId="9428"/>
    <cellStyle name="20% - Ênfase5 17 3" xfId="635"/>
    <cellStyle name="20% - Ênfase5 17 3 2" xfId="4741"/>
    <cellStyle name="20% - Ênfase5 17 3 2 2" xfId="13018"/>
    <cellStyle name="20% - Ênfase5 17 3 3" xfId="6766"/>
    <cellStyle name="20% - Ênfase5 17 3 3 2" xfId="15043"/>
    <cellStyle name="20% - Ênfase5 17 3 4" xfId="2696"/>
    <cellStyle name="20% - Ênfase5 17 3 4 2" xfId="10973"/>
    <cellStyle name="20% - Ênfase5 17 3 5" xfId="8925"/>
    <cellStyle name="20% - Ênfase5 17 4" xfId="1687"/>
    <cellStyle name="20% - Ênfase5 17 4 2" xfId="5774"/>
    <cellStyle name="20% - Ênfase5 17 4 2 2" xfId="14051"/>
    <cellStyle name="20% - Ênfase5 17 4 3" xfId="7774"/>
    <cellStyle name="20% - Ênfase5 17 4 3 2" xfId="16051"/>
    <cellStyle name="20% - Ênfase5 17 4 4" xfId="3740"/>
    <cellStyle name="20% - Ênfase5 17 4 4 2" xfId="12017"/>
    <cellStyle name="20% - Ênfase5 17 4 5" xfId="9968"/>
    <cellStyle name="20% - Ênfase5 17 5" xfId="4237"/>
    <cellStyle name="20% - Ênfase5 17 5 2" xfId="12514"/>
    <cellStyle name="20% - Ênfase5 17 6" xfId="6268"/>
    <cellStyle name="20% - Ênfase5 17 6 2" xfId="14545"/>
    <cellStyle name="20% - Ênfase5 17 7" xfId="2187"/>
    <cellStyle name="20% - Ênfase5 17 7 2" xfId="10464"/>
    <cellStyle name="20% - Ênfase5 17 8" xfId="8419"/>
    <cellStyle name="20% - Ênfase5 18" xfId="46"/>
    <cellStyle name="20% - Ênfase5 18 2" xfId="1146"/>
    <cellStyle name="20% - Ênfase5 18 2 2" xfId="5238"/>
    <cellStyle name="20% - Ênfase5 18 2 2 2" xfId="13515"/>
    <cellStyle name="20% - Ênfase5 18 2 3" xfId="7263"/>
    <cellStyle name="20% - Ênfase5 18 2 3 2" xfId="15540"/>
    <cellStyle name="20% - Ênfase5 18 2 4" xfId="3203"/>
    <cellStyle name="20% - Ênfase5 18 2 4 2" xfId="11480"/>
    <cellStyle name="20% - Ênfase5 18 2 5" xfId="9431"/>
    <cellStyle name="20% - Ênfase5 18 3" xfId="638"/>
    <cellStyle name="20% - Ênfase5 18 3 2" xfId="4744"/>
    <cellStyle name="20% - Ênfase5 18 3 2 2" xfId="13021"/>
    <cellStyle name="20% - Ênfase5 18 3 3" xfId="6769"/>
    <cellStyle name="20% - Ênfase5 18 3 3 2" xfId="15046"/>
    <cellStyle name="20% - Ênfase5 18 3 4" xfId="2699"/>
    <cellStyle name="20% - Ênfase5 18 3 4 2" xfId="10976"/>
    <cellStyle name="20% - Ênfase5 18 3 5" xfId="8928"/>
    <cellStyle name="20% - Ênfase5 18 4" xfId="1690"/>
    <cellStyle name="20% - Ênfase5 18 4 2" xfId="5777"/>
    <cellStyle name="20% - Ênfase5 18 4 2 2" xfId="14054"/>
    <cellStyle name="20% - Ênfase5 18 4 3" xfId="7777"/>
    <cellStyle name="20% - Ênfase5 18 4 3 2" xfId="16054"/>
    <cellStyle name="20% - Ênfase5 18 4 4" xfId="3743"/>
    <cellStyle name="20% - Ênfase5 18 4 4 2" xfId="12020"/>
    <cellStyle name="20% - Ênfase5 18 4 5" xfId="9971"/>
    <cellStyle name="20% - Ênfase5 18 5" xfId="4240"/>
    <cellStyle name="20% - Ênfase5 18 5 2" xfId="12517"/>
    <cellStyle name="20% - Ênfase5 18 6" xfId="6271"/>
    <cellStyle name="20% - Ênfase5 18 6 2" xfId="14548"/>
    <cellStyle name="20% - Ênfase5 18 7" xfId="2190"/>
    <cellStyle name="20% - Ênfase5 18 7 2" xfId="10467"/>
    <cellStyle name="20% - Ênfase5 18 8" xfId="8422"/>
    <cellStyle name="20% - Ênfase5 19" xfId="28"/>
    <cellStyle name="20% - Ênfase5 19 2" xfId="1132"/>
    <cellStyle name="20% - Ênfase5 19 2 2" xfId="5224"/>
    <cellStyle name="20% - Ênfase5 19 2 2 2" xfId="13501"/>
    <cellStyle name="20% - Ênfase5 19 2 3" xfId="7249"/>
    <cellStyle name="20% - Ênfase5 19 2 3 2" xfId="15526"/>
    <cellStyle name="20% - Ênfase5 19 2 4" xfId="3189"/>
    <cellStyle name="20% - Ênfase5 19 2 4 2" xfId="11466"/>
    <cellStyle name="20% - Ênfase5 19 2 5" xfId="9417"/>
    <cellStyle name="20% - Ênfase5 19 3" xfId="624"/>
    <cellStyle name="20% - Ênfase5 19 3 2" xfId="4730"/>
    <cellStyle name="20% - Ênfase5 19 3 2 2" xfId="13007"/>
    <cellStyle name="20% - Ênfase5 19 3 3" xfId="6755"/>
    <cellStyle name="20% - Ênfase5 19 3 3 2" xfId="15032"/>
    <cellStyle name="20% - Ênfase5 19 3 4" xfId="2685"/>
    <cellStyle name="20% - Ênfase5 19 3 4 2" xfId="10962"/>
    <cellStyle name="20% - Ênfase5 19 3 5" xfId="8914"/>
    <cellStyle name="20% - Ênfase5 19 4" xfId="1676"/>
    <cellStyle name="20% - Ênfase5 19 4 2" xfId="5763"/>
    <cellStyle name="20% - Ênfase5 19 4 2 2" xfId="14040"/>
    <cellStyle name="20% - Ênfase5 19 4 3" xfId="7763"/>
    <cellStyle name="20% - Ênfase5 19 4 3 2" xfId="16040"/>
    <cellStyle name="20% - Ênfase5 19 4 4" xfId="3729"/>
    <cellStyle name="20% - Ênfase5 19 4 4 2" xfId="12006"/>
    <cellStyle name="20% - Ênfase5 19 4 5" xfId="9957"/>
    <cellStyle name="20% - Ênfase5 19 5" xfId="4226"/>
    <cellStyle name="20% - Ênfase5 19 5 2" xfId="12503"/>
    <cellStyle name="20% - Ênfase5 19 6" xfId="6257"/>
    <cellStyle name="20% - Ênfase5 19 6 2" xfId="14534"/>
    <cellStyle name="20% - Ênfase5 19 7" xfId="2176"/>
    <cellStyle name="20% - Ênfase5 19 7 2" xfId="10453"/>
    <cellStyle name="20% - Ênfase5 19 8" xfId="8408"/>
    <cellStyle name="20% - Ênfase5 2" xfId="279"/>
    <cellStyle name="20% - Ênfase5 2 2" xfId="281"/>
    <cellStyle name="20% - Ênfase5 2 2 2" xfId="1369"/>
    <cellStyle name="20% - Ênfase5 2 2 2 2" xfId="5459"/>
    <cellStyle name="20% - Ênfase5 2 2 2 2 2" xfId="13736"/>
    <cellStyle name="20% - Ênfase5 2 2 2 3" xfId="7484"/>
    <cellStyle name="20% - Ênfase5 2 2 2 3 2" xfId="15761"/>
    <cellStyle name="20% - Ênfase5 2 2 2 4" xfId="3425"/>
    <cellStyle name="20% - Ênfase5 2 2 2 4 2" xfId="11702"/>
    <cellStyle name="20% - Ênfase5 2 2 2 5" xfId="9653"/>
    <cellStyle name="20% - Ênfase5 2 2 3" xfId="860"/>
    <cellStyle name="20% - Ênfase5 2 2 3 2" xfId="4963"/>
    <cellStyle name="20% - Ênfase5 2 2 3 2 2" xfId="13240"/>
    <cellStyle name="20% - Ênfase5 2 2 3 3" xfId="6988"/>
    <cellStyle name="20% - Ênfase5 2 2 3 3 2" xfId="15265"/>
    <cellStyle name="20% - Ênfase5 2 2 3 4" xfId="2920"/>
    <cellStyle name="20% - Ênfase5 2 2 3 4 2" xfId="11197"/>
    <cellStyle name="20% - Ênfase5 2 2 3 5" xfId="9149"/>
    <cellStyle name="20% - Ênfase5 2 2 4" xfId="1910"/>
    <cellStyle name="20% - Ênfase5 2 2 4 2" xfId="5996"/>
    <cellStyle name="20% - Ênfase5 2 2 4 2 2" xfId="14273"/>
    <cellStyle name="20% - Ênfase5 2 2 4 3" xfId="7996"/>
    <cellStyle name="20% - Ênfase5 2 2 4 3 2" xfId="16273"/>
    <cellStyle name="20% - Ênfase5 2 2 4 4" xfId="3963"/>
    <cellStyle name="20% - Ênfase5 2 2 4 4 2" xfId="12240"/>
    <cellStyle name="20% - Ênfase5 2 2 4 5" xfId="10191"/>
    <cellStyle name="20% - Ênfase5 2 2 5" xfId="4459"/>
    <cellStyle name="20% - Ênfase5 2 2 5 2" xfId="12736"/>
    <cellStyle name="20% - Ênfase5 2 2 6" xfId="6490"/>
    <cellStyle name="20% - Ênfase5 2 2 6 2" xfId="14767"/>
    <cellStyle name="20% - Ênfase5 2 2 7" xfId="2411"/>
    <cellStyle name="20% - Ênfase5 2 2 7 2" xfId="10688"/>
    <cellStyle name="20% - Ênfase5 2 2 8" xfId="8642"/>
    <cellStyle name="20% - Ênfase5 2 3" xfId="1367"/>
    <cellStyle name="20% - Ênfase5 2 3 2" xfId="5457"/>
    <cellStyle name="20% - Ênfase5 2 3 2 2" xfId="13734"/>
    <cellStyle name="20% - Ênfase5 2 3 3" xfId="7482"/>
    <cellStyle name="20% - Ênfase5 2 3 3 2" xfId="15759"/>
    <cellStyle name="20% - Ênfase5 2 3 4" xfId="3423"/>
    <cellStyle name="20% - Ênfase5 2 3 4 2" xfId="11700"/>
    <cellStyle name="20% - Ênfase5 2 3 5" xfId="9651"/>
    <cellStyle name="20% - Ênfase5 2 4" xfId="858"/>
    <cellStyle name="20% - Ênfase5 2 4 2" xfId="4961"/>
    <cellStyle name="20% - Ênfase5 2 4 2 2" xfId="13238"/>
    <cellStyle name="20% - Ênfase5 2 4 3" xfId="6986"/>
    <cellStyle name="20% - Ênfase5 2 4 3 2" xfId="15263"/>
    <cellStyle name="20% - Ênfase5 2 4 4" xfId="2918"/>
    <cellStyle name="20% - Ênfase5 2 4 4 2" xfId="11195"/>
    <cellStyle name="20% - Ênfase5 2 4 5" xfId="9147"/>
    <cellStyle name="20% - Ênfase5 2 5" xfId="1908"/>
    <cellStyle name="20% - Ênfase5 2 5 2" xfId="5994"/>
    <cellStyle name="20% - Ênfase5 2 5 2 2" xfId="14271"/>
    <cellStyle name="20% - Ênfase5 2 5 3" xfId="7994"/>
    <cellStyle name="20% - Ênfase5 2 5 3 2" xfId="16271"/>
    <cellStyle name="20% - Ênfase5 2 5 4" xfId="3961"/>
    <cellStyle name="20% - Ênfase5 2 5 4 2" xfId="12238"/>
    <cellStyle name="20% - Ênfase5 2 5 5" xfId="10189"/>
    <cellStyle name="20% - Ênfase5 2 6" xfId="4457"/>
    <cellStyle name="20% - Ênfase5 2 6 2" xfId="12734"/>
    <cellStyle name="20% - Ênfase5 2 7" xfId="6488"/>
    <cellStyle name="20% - Ênfase5 2 7 2" xfId="14765"/>
    <cellStyle name="20% - Ênfase5 2 8" xfId="2409"/>
    <cellStyle name="20% - Ênfase5 2 8 2" xfId="10686"/>
    <cellStyle name="20% - Ênfase5 2 9" xfId="8640"/>
    <cellStyle name="20% - Ênfase5 20" xfId="274"/>
    <cellStyle name="20% - Ênfase5 20 2" xfId="1362"/>
    <cellStyle name="20% - Ênfase5 20 2 2" xfId="5452"/>
    <cellStyle name="20% - Ênfase5 20 2 2 2" xfId="13729"/>
    <cellStyle name="20% - Ênfase5 20 2 3" xfId="7477"/>
    <cellStyle name="20% - Ênfase5 20 2 3 2" xfId="15754"/>
    <cellStyle name="20% - Ênfase5 20 2 4" xfId="3418"/>
    <cellStyle name="20% - Ênfase5 20 2 4 2" xfId="11695"/>
    <cellStyle name="20% - Ênfase5 20 2 5" xfId="9646"/>
    <cellStyle name="20% - Ênfase5 20 3" xfId="853"/>
    <cellStyle name="20% - Ênfase5 20 3 2" xfId="4956"/>
    <cellStyle name="20% - Ênfase5 20 3 2 2" xfId="13233"/>
    <cellStyle name="20% - Ênfase5 20 3 3" xfId="6981"/>
    <cellStyle name="20% - Ênfase5 20 3 3 2" xfId="15258"/>
    <cellStyle name="20% - Ênfase5 20 3 4" xfId="2913"/>
    <cellStyle name="20% - Ênfase5 20 3 4 2" xfId="11190"/>
    <cellStyle name="20% - Ênfase5 20 3 5" xfId="9142"/>
    <cellStyle name="20% - Ênfase5 20 4" xfId="1903"/>
    <cellStyle name="20% - Ênfase5 20 4 2" xfId="5989"/>
    <cellStyle name="20% - Ênfase5 20 4 2 2" xfId="14266"/>
    <cellStyle name="20% - Ênfase5 20 4 3" xfId="7989"/>
    <cellStyle name="20% - Ênfase5 20 4 3 2" xfId="16266"/>
    <cellStyle name="20% - Ênfase5 20 4 4" xfId="3956"/>
    <cellStyle name="20% - Ênfase5 20 4 4 2" xfId="12233"/>
    <cellStyle name="20% - Ênfase5 20 4 5" xfId="10184"/>
    <cellStyle name="20% - Ênfase5 20 5" xfId="4452"/>
    <cellStyle name="20% - Ênfase5 20 5 2" xfId="12729"/>
    <cellStyle name="20% - Ênfase5 20 6" xfId="6483"/>
    <cellStyle name="20% - Ênfase5 20 6 2" xfId="14760"/>
    <cellStyle name="20% - Ênfase5 20 7" xfId="2404"/>
    <cellStyle name="20% - Ênfase5 20 7 2" xfId="10681"/>
    <cellStyle name="20% - Ênfase5 20 8" xfId="8635"/>
    <cellStyle name="20% - Ênfase5 21" xfId="277"/>
    <cellStyle name="20% - Ênfase5 21 2" xfId="1365"/>
    <cellStyle name="20% - Ênfase5 21 2 2" xfId="5455"/>
    <cellStyle name="20% - Ênfase5 21 2 2 2" xfId="13732"/>
    <cellStyle name="20% - Ênfase5 21 2 3" xfId="7480"/>
    <cellStyle name="20% - Ênfase5 21 2 3 2" xfId="15757"/>
    <cellStyle name="20% - Ênfase5 21 2 4" xfId="3421"/>
    <cellStyle name="20% - Ênfase5 21 2 4 2" xfId="11698"/>
    <cellStyle name="20% - Ênfase5 21 2 5" xfId="9649"/>
    <cellStyle name="20% - Ênfase5 21 3" xfId="856"/>
    <cellStyle name="20% - Ênfase5 21 3 2" xfId="4959"/>
    <cellStyle name="20% - Ênfase5 21 3 2 2" xfId="13236"/>
    <cellStyle name="20% - Ênfase5 21 3 3" xfId="6984"/>
    <cellStyle name="20% - Ênfase5 21 3 3 2" xfId="15261"/>
    <cellStyle name="20% - Ênfase5 21 3 4" xfId="2916"/>
    <cellStyle name="20% - Ênfase5 21 3 4 2" xfId="11193"/>
    <cellStyle name="20% - Ênfase5 21 3 5" xfId="9145"/>
    <cellStyle name="20% - Ênfase5 21 4" xfId="1906"/>
    <cellStyle name="20% - Ênfase5 21 4 2" xfId="5992"/>
    <cellStyle name="20% - Ênfase5 21 4 2 2" xfId="14269"/>
    <cellStyle name="20% - Ênfase5 21 4 3" xfId="7992"/>
    <cellStyle name="20% - Ênfase5 21 4 3 2" xfId="16269"/>
    <cellStyle name="20% - Ênfase5 21 4 4" xfId="3959"/>
    <cellStyle name="20% - Ênfase5 21 4 4 2" xfId="12236"/>
    <cellStyle name="20% - Ênfase5 21 4 5" xfId="10187"/>
    <cellStyle name="20% - Ênfase5 21 5" xfId="4455"/>
    <cellStyle name="20% - Ênfase5 21 5 2" xfId="12732"/>
    <cellStyle name="20% - Ênfase5 21 6" xfId="6486"/>
    <cellStyle name="20% - Ênfase5 21 6 2" xfId="14763"/>
    <cellStyle name="20% - Ênfase5 21 7" xfId="2407"/>
    <cellStyle name="20% - Ênfase5 21 7 2" xfId="10684"/>
    <cellStyle name="20% - Ênfase5 21 8" xfId="8638"/>
    <cellStyle name="20% - Ênfase5 22" xfId="43"/>
    <cellStyle name="20% - Ênfase5 3" xfId="283"/>
    <cellStyle name="20% - Ênfase5 3 2" xfId="180"/>
    <cellStyle name="20% - Ênfase5 3 2 2" xfId="1274"/>
    <cellStyle name="20% - Ênfase5 3 2 2 2" xfId="5365"/>
    <cellStyle name="20% - Ênfase5 3 2 2 2 2" xfId="13642"/>
    <cellStyle name="20% - Ênfase5 3 2 2 3" xfId="7390"/>
    <cellStyle name="20% - Ênfase5 3 2 2 3 2" xfId="15667"/>
    <cellStyle name="20% - Ênfase5 3 2 2 4" xfId="3330"/>
    <cellStyle name="20% - Ênfase5 3 2 2 4 2" xfId="11607"/>
    <cellStyle name="20% - Ênfase5 3 2 2 5" xfId="9558"/>
    <cellStyle name="20% - Ênfase5 3 2 3" xfId="765"/>
    <cellStyle name="20% - Ênfase5 3 2 3 2" xfId="4869"/>
    <cellStyle name="20% - Ênfase5 3 2 3 2 2" xfId="13146"/>
    <cellStyle name="20% - Ênfase5 3 2 3 3" xfId="6894"/>
    <cellStyle name="20% - Ênfase5 3 2 3 3 2" xfId="15171"/>
    <cellStyle name="20% - Ênfase5 3 2 3 4" xfId="2825"/>
    <cellStyle name="20% - Ênfase5 3 2 3 4 2" xfId="11102"/>
    <cellStyle name="20% - Ênfase5 3 2 3 5" xfId="9054"/>
    <cellStyle name="20% - Ênfase5 3 2 4" xfId="1815"/>
    <cellStyle name="20% - Ênfase5 3 2 4 2" xfId="5902"/>
    <cellStyle name="20% - Ênfase5 3 2 4 2 2" xfId="14179"/>
    <cellStyle name="20% - Ênfase5 3 2 4 3" xfId="7902"/>
    <cellStyle name="20% - Ênfase5 3 2 4 3 2" xfId="16179"/>
    <cellStyle name="20% - Ênfase5 3 2 4 4" xfId="3868"/>
    <cellStyle name="20% - Ênfase5 3 2 4 4 2" xfId="12145"/>
    <cellStyle name="20% - Ênfase5 3 2 4 5" xfId="10096"/>
    <cellStyle name="20% - Ênfase5 3 2 5" xfId="4365"/>
    <cellStyle name="20% - Ênfase5 3 2 5 2" xfId="12642"/>
    <cellStyle name="20% - Ênfase5 3 2 6" xfId="6396"/>
    <cellStyle name="20% - Ênfase5 3 2 6 2" xfId="14673"/>
    <cellStyle name="20% - Ênfase5 3 2 7" xfId="2316"/>
    <cellStyle name="20% - Ênfase5 3 2 7 2" xfId="10593"/>
    <cellStyle name="20% - Ênfase5 3 2 8" xfId="8547"/>
    <cellStyle name="20% - Ênfase5 3 3" xfId="1371"/>
    <cellStyle name="20% - Ênfase5 3 3 2" xfId="5461"/>
    <cellStyle name="20% - Ênfase5 3 3 2 2" xfId="13738"/>
    <cellStyle name="20% - Ênfase5 3 3 3" xfId="7486"/>
    <cellStyle name="20% - Ênfase5 3 3 3 2" xfId="15763"/>
    <cellStyle name="20% - Ênfase5 3 3 4" xfId="3427"/>
    <cellStyle name="20% - Ênfase5 3 3 4 2" xfId="11704"/>
    <cellStyle name="20% - Ênfase5 3 3 5" xfId="9655"/>
    <cellStyle name="20% - Ênfase5 3 4" xfId="862"/>
    <cellStyle name="20% - Ênfase5 3 4 2" xfId="4965"/>
    <cellStyle name="20% - Ênfase5 3 4 2 2" xfId="13242"/>
    <cellStyle name="20% - Ênfase5 3 4 3" xfId="6990"/>
    <cellStyle name="20% - Ênfase5 3 4 3 2" xfId="15267"/>
    <cellStyle name="20% - Ênfase5 3 4 4" xfId="2922"/>
    <cellStyle name="20% - Ênfase5 3 4 4 2" xfId="11199"/>
    <cellStyle name="20% - Ênfase5 3 4 5" xfId="9151"/>
    <cellStyle name="20% - Ênfase5 3 5" xfId="1912"/>
    <cellStyle name="20% - Ênfase5 3 5 2" xfId="5998"/>
    <cellStyle name="20% - Ênfase5 3 5 2 2" xfId="14275"/>
    <cellStyle name="20% - Ênfase5 3 5 3" xfId="7998"/>
    <cellStyle name="20% - Ênfase5 3 5 3 2" xfId="16275"/>
    <cellStyle name="20% - Ênfase5 3 5 4" xfId="3965"/>
    <cellStyle name="20% - Ênfase5 3 5 4 2" xfId="12242"/>
    <cellStyle name="20% - Ênfase5 3 5 5" xfId="10193"/>
    <cellStyle name="20% - Ênfase5 3 6" xfId="4461"/>
    <cellStyle name="20% - Ênfase5 3 6 2" xfId="12738"/>
    <cellStyle name="20% - Ênfase5 3 7" xfId="6492"/>
    <cellStyle name="20% - Ênfase5 3 7 2" xfId="14769"/>
    <cellStyle name="20% - Ênfase5 3 8" xfId="2413"/>
    <cellStyle name="20% - Ênfase5 3 8 2" xfId="10690"/>
    <cellStyle name="20% - Ênfase5 3 9" xfId="8644"/>
    <cellStyle name="20% - Ênfase5 4" xfId="285"/>
    <cellStyle name="20% - Ênfase5 4 2" xfId="289"/>
    <cellStyle name="20% - Ênfase5 4 2 2" xfId="1376"/>
    <cellStyle name="20% - Ênfase5 4 2 2 2" xfId="5466"/>
    <cellStyle name="20% - Ênfase5 4 2 2 2 2" xfId="13743"/>
    <cellStyle name="20% - Ênfase5 4 2 2 3" xfId="7491"/>
    <cellStyle name="20% - Ênfase5 4 2 2 3 2" xfId="15768"/>
    <cellStyle name="20% - Ênfase5 4 2 2 4" xfId="3432"/>
    <cellStyle name="20% - Ênfase5 4 2 2 4 2" xfId="11709"/>
    <cellStyle name="20% - Ênfase5 4 2 2 5" xfId="9660"/>
    <cellStyle name="20% - Ênfase5 4 2 3" xfId="867"/>
    <cellStyle name="20% - Ênfase5 4 2 3 2" xfId="4970"/>
    <cellStyle name="20% - Ênfase5 4 2 3 2 2" xfId="13247"/>
    <cellStyle name="20% - Ênfase5 4 2 3 3" xfId="6995"/>
    <cellStyle name="20% - Ênfase5 4 2 3 3 2" xfId="15272"/>
    <cellStyle name="20% - Ênfase5 4 2 3 4" xfId="2927"/>
    <cellStyle name="20% - Ênfase5 4 2 3 4 2" xfId="11204"/>
    <cellStyle name="20% - Ênfase5 4 2 3 5" xfId="9156"/>
    <cellStyle name="20% - Ênfase5 4 2 4" xfId="1917"/>
    <cellStyle name="20% - Ênfase5 4 2 4 2" xfId="6003"/>
    <cellStyle name="20% - Ênfase5 4 2 4 2 2" xfId="14280"/>
    <cellStyle name="20% - Ênfase5 4 2 4 3" xfId="8003"/>
    <cellStyle name="20% - Ênfase5 4 2 4 3 2" xfId="16280"/>
    <cellStyle name="20% - Ênfase5 4 2 4 4" xfId="3970"/>
    <cellStyle name="20% - Ênfase5 4 2 4 4 2" xfId="12247"/>
    <cellStyle name="20% - Ênfase5 4 2 4 5" xfId="10198"/>
    <cellStyle name="20% - Ênfase5 4 2 5" xfId="4466"/>
    <cellStyle name="20% - Ênfase5 4 2 5 2" xfId="12743"/>
    <cellStyle name="20% - Ênfase5 4 2 6" xfId="6497"/>
    <cellStyle name="20% - Ênfase5 4 2 6 2" xfId="14774"/>
    <cellStyle name="20% - Ênfase5 4 2 7" xfId="2418"/>
    <cellStyle name="20% - Ênfase5 4 2 7 2" xfId="10695"/>
    <cellStyle name="20% - Ênfase5 4 2 8" xfId="8649"/>
    <cellStyle name="20% - Ênfase5 4 3" xfId="1373"/>
    <cellStyle name="20% - Ênfase5 4 3 2" xfId="5463"/>
    <cellStyle name="20% - Ênfase5 4 3 2 2" xfId="13740"/>
    <cellStyle name="20% - Ênfase5 4 3 3" xfId="7488"/>
    <cellStyle name="20% - Ênfase5 4 3 3 2" xfId="15765"/>
    <cellStyle name="20% - Ênfase5 4 3 4" xfId="3429"/>
    <cellStyle name="20% - Ênfase5 4 3 4 2" xfId="11706"/>
    <cellStyle name="20% - Ênfase5 4 3 5" xfId="9657"/>
    <cellStyle name="20% - Ênfase5 4 4" xfId="864"/>
    <cellStyle name="20% - Ênfase5 4 4 2" xfId="4967"/>
    <cellStyle name="20% - Ênfase5 4 4 2 2" xfId="13244"/>
    <cellStyle name="20% - Ênfase5 4 4 3" xfId="6992"/>
    <cellStyle name="20% - Ênfase5 4 4 3 2" xfId="15269"/>
    <cellStyle name="20% - Ênfase5 4 4 4" xfId="2924"/>
    <cellStyle name="20% - Ênfase5 4 4 4 2" xfId="11201"/>
    <cellStyle name="20% - Ênfase5 4 4 5" xfId="9153"/>
    <cellStyle name="20% - Ênfase5 4 5" xfId="1914"/>
    <cellStyle name="20% - Ênfase5 4 5 2" xfId="6000"/>
    <cellStyle name="20% - Ênfase5 4 5 2 2" xfId="14277"/>
    <cellStyle name="20% - Ênfase5 4 5 3" xfId="8000"/>
    <cellStyle name="20% - Ênfase5 4 5 3 2" xfId="16277"/>
    <cellStyle name="20% - Ênfase5 4 5 4" xfId="3967"/>
    <cellStyle name="20% - Ênfase5 4 5 4 2" xfId="12244"/>
    <cellStyle name="20% - Ênfase5 4 5 5" xfId="10195"/>
    <cellStyle name="20% - Ênfase5 4 6" xfId="4463"/>
    <cellStyle name="20% - Ênfase5 4 6 2" xfId="12740"/>
    <cellStyle name="20% - Ênfase5 4 7" xfId="6494"/>
    <cellStyle name="20% - Ênfase5 4 7 2" xfId="14771"/>
    <cellStyle name="20% - Ênfase5 4 8" xfId="2415"/>
    <cellStyle name="20% - Ênfase5 4 8 2" xfId="10692"/>
    <cellStyle name="20% - Ênfase5 4 9" xfId="8646"/>
    <cellStyle name="20% - Ênfase5 5" xfId="291"/>
    <cellStyle name="20% - Ênfase5 5 2" xfId="293"/>
    <cellStyle name="20% - Ênfase5 5 2 2" xfId="1380"/>
    <cellStyle name="20% - Ênfase5 5 2 2 2" xfId="5470"/>
    <cellStyle name="20% - Ênfase5 5 2 2 2 2" xfId="13747"/>
    <cellStyle name="20% - Ênfase5 5 2 2 3" xfId="7495"/>
    <cellStyle name="20% - Ênfase5 5 2 2 3 2" xfId="15772"/>
    <cellStyle name="20% - Ênfase5 5 2 2 4" xfId="3436"/>
    <cellStyle name="20% - Ênfase5 5 2 2 4 2" xfId="11713"/>
    <cellStyle name="20% - Ênfase5 5 2 2 5" xfId="9664"/>
    <cellStyle name="20% - Ênfase5 5 2 3" xfId="871"/>
    <cellStyle name="20% - Ênfase5 5 2 3 2" xfId="4974"/>
    <cellStyle name="20% - Ênfase5 5 2 3 2 2" xfId="13251"/>
    <cellStyle name="20% - Ênfase5 5 2 3 3" xfId="6999"/>
    <cellStyle name="20% - Ênfase5 5 2 3 3 2" xfId="15276"/>
    <cellStyle name="20% - Ênfase5 5 2 3 4" xfId="2931"/>
    <cellStyle name="20% - Ênfase5 5 2 3 4 2" xfId="11208"/>
    <cellStyle name="20% - Ênfase5 5 2 3 5" xfId="9160"/>
    <cellStyle name="20% - Ênfase5 5 2 4" xfId="1921"/>
    <cellStyle name="20% - Ênfase5 5 2 4 2" xfId="6007"/>
    <cellStyle name="20% - Ênfase5 5 2 4 2 2" xfId="14284"/>
    <cellStyle name="20% - Ênfase5 5 2 4 3" xfId="8007"/>
    <cellStyle name="20% - Ênfase5 5 2 4 3 2" xfId="16284"/>
    <cellStyle name="20% - Ênfase5 5 2 4 4" xfId="3974"/>
    <cellStyle name="20% - Ênfase5 5 2 4 4 2" xfId="12251"/>
    <cellStyle name="20% - Ênfase5 5 2 4 5" xfId="10202"/>
    <cellStyle name="20% - Ênfase5 5 2 5" xfId="4470"/>
    <cellStyle name="20% - Ênfase5 5 2 5 2" xfId="12747"/>
    <cellStyle name="20% - Ênfase5 5 2 6" xfId="6501"/>
    <cellStyle name="20% - Ênfase5 5 2 6 2" xfId="14778"/>
    <cellStyle name="20% - Ênfase5 5 2 7" xfId="2422"/>
    <cellStyle name="20% - Ênfase5 5 2 7 2" xfId="10699"/>
    <cellStyle name="20% - Ênfase5 5 2 8" xfId="8653"/>
    <cellStyle name="20% - Ênfase5 5 3" xfId="1378"/>
    <cellStyle name="20% - Ênfase5 5 3 2" xfId="5468"/>
    <cellStyle name="20% - Ênfase5 5 3 2 2" xfId="13745"/>
    <cellStyle name="20% - Ênfase5 5 3 3" xfId="7493"/>
    <cellStyle name="20% - Ênfase5 5 3 3 2" xfId="15770"/>
    <cellStyle name="20% - Ênfase5 5 3 4" xfId="3434"/>
    <cellStyle name="20% - Ênfase5 5 3 4 2" xfId="11711"/>
    <cellStyle name="20% - Ênfase5 5 3 5" xfId="9662"/>
    <cellStyle name="20% - Ênfase5 5 4" xfId="869"/>
    <cellStyle name="20% - Ênfase5 5 4 2" xfId="4972"/>
    <cellStyle name="20% - Ênfase5 5 4 2 2" xfId="13249"/>
    <cellStyle name="20% - Ênfase5 5 4 3" xfId="6997"/>
    <cellStyle name="20% - Ênfase5 5 4 3 2" xfId="15274"/>
    <cellStyle name="20% - Ênfase5 5 4 4" xfId="2929"/>
    <cellStyle name="20% - Ênfase5 5 4 4 2" xfId="11206"/>
    <cellStyle name="20% - Ênfase5 5 4 5" xfId="9158"/>
    <cellStyle name="20% - Ênfase5 5 5" xfId="1919"/>
    <cellStyle name="20% - Ênfase5 5 5 2" xfId="6005"/>
    <cellStyle name="20% - Ênfase5 5 5 2 2" xfId="14282"/>
    <cellStyle name="20% - Ênfase5 5 5 3" xfId="8005"/>
    <cellStyle name="20% - Ênfase5 5 5 3 2" xfId="16282"/>
    <cellStyle name="20% - Ênfase5 5 5 4" xfId="3972"/>
    <cellStyle name="20% - Ênfase5 5 5 4 2" xfId="12249"/>
    <cellStyle name="20% - Ênfase5 5 5 5" xfId="10200"/>
    <cellStyle name="20% - Ênfase5 5 6" xfId="4468"/>
    <cellStyle name="20% - Ênfase5 5 6 2" xfId="12745"/>
    <cellStyle name="20% - Ênfase5 5 7" xfId="6499"/>
    <cellStyle name="20% - Ênfase5 5 7 2" xfId="14776"/>
    <cellStyle name="20% - Ênfase5 5 8" xfId="2420"/>
    <cellStyle name="20% - Ênfase5 5 8 2" xfId="10697"/>
    <cellStyle name="20% - Ênfase5 5 9" xfId="8651"/>
    <cellStyle name="20% - Ênfase5 6" xfId="295"/>
    <cellStyle name="20% - Ênfase5 6 2" xfId="297"/>
    <cellStyle name="20% - Ênfase5 6 2 2" xfId="1384"/>
    <cellStyle name="20% - Ênfase5 6 2 2 2" xfId="5474"/>
    <cellStyle name="20% - Ênfase5 6 2 2 2 2" xfId="13751"/>
    <cellStyle name="20% - Ênfase5 6 2 2 3" xfId="7499"/>
    <cellStyle name="20% - Ênfase5 6 2 2 3 2" xfId="15776"/>
    <cellStyle name="20% - Ênfase5 6 2 2 4" xfId="3440"/>
    <cellStyle name="20% - Ênfase5 6 2 2 4 2" xfId="11717"/>
    <cellStyle name="20% - Ênfase5 6 2 2 5" xfId="9668"/>
    <cellStyle name="20% - Ênfase5 6 2 3" xfId="875"/>
    <cellStyle name="20% - Ênfase5 6 2 3 2" xfId="4978"/>
    <cellStyle name="20% - Ênfase5 6 2 3 2 2" xfId="13255"/>
    <cellStyle name="20% - Ênfase5 6 2 3 3" xfId="7003"/>
    <cellStyle name="20% - Ênfase5 6 2 3 3 2" xfId="15280"/>
    <cellStyle name="20% - Ênfase5 6 2 3 4" xfId="2935"/>
    <cellStyle name="20% - Ênfase5 6 2 3 4 2" xfId="11212"/>
    <cellStyle name="20% - Ênfase5 6 2 3 5" xfId="9164"/>
    <cellStyle name="20% - Ênfase5 6 2 4" xfId="1925"/>
    <cellStyle name="20% - Ênfase5 6 2 4 2" xfId="6011"/>
    <cellStyle name="20% - Ênfase5 6 2 4 2 2" xfId="14288"/>
    <cellStyle name="20% - Ênfase5 6 2 4 3" xfId="8011"/>
    <cellStyle name="20% - Ênfase5 6 2 4 3 2" xfId="16288"/>
    <cellStyle name="20% - Ênfase5 6 2 4 4" xfId="3978"/>
    <cellStyle name="20% - Ênfase5 6 2 4 4 2" xfId="12255"/>
    <cellStyle name="20% - Ênfase5 6 2 4 5" xfId="10206"/>
    <cellStyle name="20% - Ênfase5 6 2 5" xfId="4474"/>
    <cellStyle name="20% - Ênfase5 6 2 5 2" xfId="12751"/>
    <cellStyle name="20% - Ênfase5 6 2 6" xfId="6505"/>
    <cellStyle name="20% - Ênfase5 6 2 6 2" xfId="14782"/>
    <cellStyle name="20% - Ênfase5 6 2 7" xfId="2426"/>
    <cellStyle name="20% - Ênfase5 6 2 7 2" xfId="10703"/>
    <cellStyle name="20% - Ênfase5 6 2 8" xfId="8657"/>
    <cellStyle name="20% - Ênfase5 6 3" xfId="1382"/>
    <cellStyle name="20% - Ênfase5 6 3 2" xfId="5472"/>
    <cellStyle name="20% - Ênfase5 6 3 2 2" xfId="13749"/>
    <cellStyle name="20% - Ênfase5 6 3 3" xfId="7497"/>
    <cellStyle name="20% - Ênfase5 6 3 3 2" xfId="15774"/>
    <cellStyle name="20% - Ênfase5 6 3 4" xfId="3438"/>
    <cellStyle name="20% - Ênfase5 6 3 4 2" xfId="11715"/>
    <cellStyle name="20% - Ênfase5 6 3 5" xfId="9666"/>
    <cellStyle name="20% - Ênfase5 6 4" xfId="873"/>
    <cellStyle name="20% - Ênfase5 6 4 2" xfId="4976"/>
    <cellStyle name="20% - Ênfase5 6 4 2 2" xfId="13253"/>
    <cellStyle name="20% - Ênfase5 6 4 3" xfId="7001"/>
    <cellStyle name="20% - Ênfase5 6 4 3 2" xfId="15278"/>
    <cellStyle name="20% - Ênfase5 6 4 4" xfId="2933"/>
    <cellStyle name="20% - Ênfase5 6 4 4 2" xfId="11210"/>
    <cellStyle name="20% - Ênfase5 6 4 5" xfId="9162"/>
    <cellStyle name="20% - Ênfase5 6 5" xfId="1923"/>
    <cellStyle name="20% - Ênfase5 6 5 2" xfId="6009"/>
    <cellStyle name="20% - Ênfase5 6 5 2 2" xfId="14286"/>
    <cellStyle name="20% - Ênfase5 6 5 3" xfId="8009"/>
    <cellStyle name="20% - Ênfase5 6 5 3 2" xfId="16286"/>
    <cellStyle name="20% - Ênfase5 6 5 4" xfId="3976"/>
    <cellStyle name="20% - Ênfase5 6 5 4 2" xfId="12253"/>
    <cellStyle name="20% - Ênfase5 6 5 5" xfId="10204"/>
    <cellStyle name="20% - Ênfase5 6 6" xfId="4472"/>
    <cellStyle name="20% - Ênfase5 6 6 2" xfId="12749"/>
    <cellStyle name="20% - Ênfase5 6 7" xfId="6503"/>
    <cellStyle name="20% - Ênfase5 6 7 2" xfId="14780"/>
    <cellStyle name="20% - Ênfase5 6 8" xfId="2424"/>
    <cellStyle name="20% - Ênfase5 6 8 2" xfId="10701"/>
    <cellStyle name="20% - Ênfase5 6 9" xfId="8655"/>
    <cellStyle name="20% - Ênfase5 7" xfId="166"/>
    <cellStyle name="20% - Ênfase5 7 2" xfId="299"/>
    <cellStyle name="20% - Ênfase5 7 2 2" xfId="1386"/>
    <cellStyle name="20% - Ênfase5 7 2 2 2" xfId="5476"/>
    <cellStyle name="20% - Ênfase5 7 2 2 2 2" xfId="13753"/>
    <cellStyle name="20% - Ênfase5 7 2 2 3" xfId="7501"/>
    <cellStyle name="20% - Ênfase5 7 2 2 3 2" xfId="15778"/>
    <cellStyle name="20% - Ênfase5 7 2 2 4" xfId="3442"/>
    <cellStyle name="20% - Ênfase5 7 2 2 4 2" xfId="11719"/>
    <cellStyle name="20% - Ênfase5 7 2 2 5" xfId="9670"/>
    <cellStyle name="20% - Ênfase5 7 2 3" xfId="877"/>
    <cellStyle name="20% - Ênfase5 7 2 3 2" xfId="4980"/>
    <cellStyle name="20% - Ênfase5 7 2 3 2 2" xfId="13257"/>
    <cellStyle name="20% - Ênfase5 7 2 3 3" xfId="7005"/>
    <cellStyle name="20% - Ênfase5 7 2 3 3 2" xfId="15282"/>
    <cellStyle name="20% - Ênfase5 7 2 3 4" xfId="2937"/>
    <cellStyle name="20% - Ênfase5 7 2 3 4 2" xfId="11214"/>
    <cellStyle name="20% - Ênfase5 7 2 3 5" xfId="9166"/>
    <cellStyle name="20% - Ênfase5 7 2 4" xfId="1927"/>
    <cellStyle name="20% - Ênfase5 7 2 4 2" xfId="6013"/>
    <cellStyle name="20% - Ênfase5 7 2 4 2 2" xfId="14290"/>
    <cellStyle name="20% - Ênfase5 7 2 4 3" xfId="8013"/>
    <cellStyle name="20% - Ênfase5 7 2 4 3 2" xfId="16290"/>
    <cellStyle name="20% - Ênfase5 7 2 4 4" xfId="3980"/>
    <cellStyle name="20% - Ênfase5 7 2 4 4 2" xfId="12257"/>
    <cellStyle name="20% - Ênfase5 7 2 4 5" xfId="10208"/>
    <cellStyle name="20% - Ênfase5 7 2 5" xfId="4476"/>
    <cellStyle name="20% - Ênfase5 7 2 5 2" xfId="12753"/>
    <cellStyle name="20% - Ênfase5 7 2 6" xfId="6507"/>
    <cellStyle name="20% - Ênfase5 7 2 6 2" xfId="14784"/>
    <cellStyle name="20% - Ênfase5 7 2 7" xfId="2428"/>
    <cellStyle name="20% - Ênfase5 7 2 7 2" xfId="10705"/>
    <cellStyle name="20% - Ênfase5 7 2 8" xfId="8659"/>
    <cellStyle name="20% - Ênfase5 7 3" xfId="1260"/>
    <cellStyle name="20% - Ênfase5 7 3 2" xfId="5351"/>
    <cellStyle name="20% - Ênfase5 7 3 2 2" xfId="13628"/>
    <cellStyle name="20% - Ênfase5 7 3 3" xfId="7376"/>
    <cellStyle name="20% - Ênfase5 7 3 3 2" xfId="15653"/>
    <cellStyle name="20% - Ênfase5 7 3 4" xfId="3316"/>
    <cellStyle name="20% - Ênfase5 7 3 4 2" xfId="11593"/>
    <cellStyle name="20% - Ênfase5 7 3 5" xfId="9544"/>
    <cellStyle name="20% - Ênfase5 7 4" xfId="751"/>
    <cellStyle name="20% - Ênfase5 7 4 2" xfId="4855"/>
    <cellStyle name="20% - Ênfase5 7 4 2 2" xfId="13132"/>
    <cellStyle name="20% - Ênfase5 7 4 3" xfId="6880"/>
    <cellStyle name="20% - Ênfase5 7 4 3 2" xfId="15157"/>
    <cellStyle name="20% - Ênfase5 7 4 4" xfId="2811"/>
    <cellStyle name="20% - Ênfase5 7 4 4 2" xfId="11088"/>
    <cellStyle name="20% - Ênfase5 7 4 5" xfId="9040"/>
    <cellStyle name="20% - Ênfase5 7 5" xfId="1801"/>
    <cellStyle name="20% - Ênfase5 7 5 2" xfId="5888"/>
    <cellStyle name="20% - Ênfase5 7 5 2 2" xfId="14165"/>
    <cellStyle name="20% - Ênfase5 7 5 3" xfId="7888"/>
    <cellStyle name="20% - Ênfase5 7 5 3 2" xfId="16165"/>
    <cellStyle name="20% - Ênfase5 7 5 4" xfId="3854"/>
    <cellStyle name="20% - Ênfase5 7 5 4 2" xfId="12131"/>
    <cellStyle name="20% - Ênfase5 7 5 5" xfId="10082"/>
    <cellStyle name="20% - Ênfase5 7 6" xfId="4351"/>
    <cellStyle name="20% - Ênfase5 7 6 2" xfId="12628"/>
    <cellStyle name="20% - Ênfase5 7 7" xfId="6382"/>
    <cellStyle name="20% - Ênfase5 7 7 2" xfId="14659"/>
    <cellStyle name="20% - Ênfase5 7 8" xfId="2302"/>
    <cellStyle name="20% - Ênfase5 7 8 2" xfId="10579"/>
    <cellStyle name="20% - Ênfase5 7 9" xfId="8533"/>
    <cellStyle name="20% - Ênfase5 8" xfId="301"/>
    <cellStyle name="20% - Ênfase5 8 2" xfId="223"/>
    <cellStyle name="20% - Ênfase5 8 2 2" xfId="1316"/>
    <cellStyle name="20% - Ênfase5 8 2 2 2" xfId="5406"/>
    <cellStyle name="20% - Ênfase5 8 2 2 2 2" xfId="13683"/>
    <cellStyle name="20% - Ênfase5 8 2 2 3" xfId="7431"/>
    <cellStyle name="20% - Ênfase5 8 2 2 3 2" xfId="15708"/>
    <cellStyle name="20% - Ênfase5 8 2 2 4" xfId="3372"/>
    <cellStyle name="20% - Ênfase5 8 2 2 4 2" xfId="11649"/>
    <cellStyle name="20% - Ênfase5 8 2 2 5" xfId="9600"/>
    <cellStyle name="20% - Ênfase5 8 2 3" xfId="807"/>
    <cellStyle name="20% - Ênfase5 8 2 3 2" xfId="4910"/>
    <cellStyle name="20% - Ênfase5 8 2 3 2 2" xfId="13187"/>
    <cellStyle name="20% - Ênfase5 8 2 3 3" xfId="6935"/>
    <cellStyle name="20% - Ênfase5 8 2 3 3 2" xfId="15212"/>
    <cellStyle name="20% - Ênfase5 8 2 3 4" xfId="2867"/>
    <cellStyle name="20% - Ênfase5 8 2 3 4 2" xfId="11144"/>
    <cellStyle name="20% - Ênfase5 8 2 3 5" xfId="9096"/>
    <cellStyle name="20% - Ênfase5 8 2 4" xfId="1857"/>
    <cellStyle name="20% - Ênfase5 8 2 4 2" xfId="5943"/>
    <cellStyle name="20% - Ênfase5 8 2 4 2 2" xfId="14220"/>
    <cellStyle name="20% - Ênfase5 8 2 4 3" xfId="7943"/>
    <cellStyle name="20% - Ênfase5 8 2 4 3 2" xfId="16220"/>
    <cellStyle name="20% - Ênfase5 8 2 4 4" xfId="3910"/>
    <cellStyle name="20% - Ênfase5 8 2 4 4 2" xfId="12187"/>
    <cellStyle name="20% - Ênfase5 8 2 4 5" xfId="10138"/>
    <cellStyle name="20% - Ênfase5 8 2 5" xfId="4406"/>
    <cellStyle name="20% - Ênfase5 8 2 5 2" xfId="12683"/>
    <cellStyle name="20% - Ênfase5 8 2 6" xfId="6437"/>
    <cellStyle name="20% - Ênfase5 8 2 6 2" xfId="14714"/>
    <cellStyle name="20% - Ênfase5 8 2 7" xfId="2358"/>
    <cellStyle name="20% - Ênfase5 8 2 7 2" xfId="10635"/>
    <cellStyle name="20% - Ênfase5 8 2 8" xfId="8589"/>
    <cellStyle name="20% - Ênfase5 8 3" xfId="1388"/>
    <cellStyle name="20% - Ênfase5 8 3 2" xfId="5478"/>
    <cellStyle name="20% - Ênfase5 8 3 2 2" xfId="13755"/>
    <cellStyle name="20% - Ênfase5 8 3 3" xfId="7503"/>
    <cellStyle name="20% - Ênfase5 8 3 3 2" xfId="15780"/>
    <cellStyle name="20% - Ênfase5 8 3 4" xfId="3444"/>
    <cellStyle name="20% - Ênfase5 8 3 4 2" xfId="11721"/>
    <cellStyle name="20% - Ênfase5 8 3 5" xfId="9672"/>
    <cellStyle name="20% - Ênfase5 8 4" xfId="879"/>
    <cellStyle name="20% - Ênfase5 8 4 2" xfId="4982"/>
    <cellStyle name="20% - Ênfase5 8 4 2 2" xfId="13259"/>
    <cellStyle name="20% - Ênfase5 8 4 3" xfId="7007"/>
    <cellStyle name="20% - Ênfase5 8 4 3 2" xfId="15284"/>
    <cellStyle name="20% - Ênfase5 8 4 4" xfId="2939"/>
    <cellStyle name="20% - Ênfase5 8 4 4 2" xfId="11216"/>
    <cellStyle name="20% - Ênfase5 8 4 5" xfId="9168"/>
    <cellStyle name="20% - Ênfase5 8 5" xfId="1929"/>
    <cellStyle name="20% - Ênfase5 8 5 2" xfId="6015"/>
    <cellStyle name="20% - Ênfase5 8 5 2 2" xfId="14292"/>
    <cellStyle name="20% - Ênfase5 8 5 3" xfId="8015"/>
    <cellStyle name="20% - Ênfase5 8 5 3 2" xfId="16292"/>
    <cellStyle name="20% - Ênfase5 8 5 4" xfId="3982"/>
    <cellStyle name="20% - Ênfase5 8 5 4 2" xfId="12259"/>
    <cellStyle name="20% - Ênfase5 8 5 5" xfId="10210"/>
    <cellStyle name="20% - Ênfase5 8 6" xfId="4478"/>
    <cellStyle name="20% - Ênfase5 8 6 2" xfId="12755"/>
    <cellStyle name="20% - Ênfase5 8 7" xfId="6509"/>
    <cellStyle name="20% - Ênfase5 8 7 2" xfId="14786"/>
    <cellStyle name="20% - Ênfase5 8 8" xfId="2430"/>
    <cellStyle name="20% - Ênfase5 8 8 2" xfId="10707"/>
    <cellStyle name="20% - Ênfase5 8 9" xfId="8661"/>
    <cellStyle name="20% - Ênfase5 9" xfId="302"/>
    <cellStyle name="20% - Ênfase5 9 2" xfId="306"/>
    <cellStyle name="20% - Ênfase5 9 2 2" xfId="1392"/>
    <cellStyle name="20% - Ênfase5 9 2 2 2" xfId="5482"/>
    <cellStyle name="20% - Ênfase5 9 2 2 2 2" xfId="13759"/>
    <cellStyle name="20% - Ênfase5 9 2 2 3" xfId="7507"/>
    <cellStyle name="20% - Ênfase5 9 2 2 3 2" xfId="15784"/>
    <cellStyle name="20% - Ênfase5 9 2 2 4" xfId="3448"/>
    <cellStyle name="20% - Ênfase5 9 2 2 4 2" xfId="11725"/>
    <cellStyle name="20% - Ênfase5 9 2 2 5" xfId="9676"/>
    <cellStyle name="20% - Ênfase5 9 2 3" xfId="883"/>
    <cellStyle name="20% - Ênfase5 9 2 3 2" xfId="4986"/>
    <cellStyle name="20% - Ênfase5 9 2 3 2 2" xfId="13263"/>
    <cellStyle name="20% - Ênfase5 9 2 3 3" xfId="7011"/>
    <cellStyle name="20% - Ênfase5 9 2 3 3 2" xfId="15288"/>
    <cellStyle name="20% - Ênfase5 9 2 3 4" xfId="2943"/>
    <cellStyle name="20% - Ênfase5 9 2 3 4 2" xfId="11220"/>
    <cellStyle name="20% - Ênfase5 9 2 3 5" xfId="9172"/>
    <cellStyle name="20% - Ênfase5 9 2 4" xfId="1933"/>
    <cellStyle name="20% - Ênfase5 9 2 4 2" xfId="6019"/>
    <cellStyle name="20% - Ênfase5 9 2 4 2 2" xfId="14296"/>
    <cellStyle name="20% - Ênfase5 9 2 4 3" xfId="8019"/>
    <cellStyle name="20% - Ênfase5 9 2 4 3 2" xfId="16296"/>
    <cellStyle name="20% - Ênfase5 9 2 4 4" xfId="3986"/>
    <cellStyle name="20% - Ênfase5 9 2 4 4 2" xfId="12263"/>
    <cellStyle name="20% - Ênfase5 9 2 4 5" xfId="10214"/>
    <cellStyle name="20% - Ênfase5 9 2 5" xfId="4482"/>
    <cellStyle name="20% - Ênfase5 9 2 5 2" xfId="12759"/>
    <cellStyle name="20% - Ênfase5 9 2 6" xfId="6513"/>
    <cellStyle name="20% - Ênfase5 9 2 6 2" xfId="14790"/>
    <cellStyle name="20% - Ênfase5 9 2 7" xfId="2434"/>
    <cellStyle name="20% - Ênfase5 9 2 7 2" xfId="10711"/>
    <cellStyle name="20% - Ênfase5 9 2 8" xfId="8665"/>
    <cellStyle name="20% - Ênfase5 9 3" xfId="1389"/>
    <cellStyle name="20% - Ênfase5 9 3 2" xfId="5479"/>
    <cellStyle name="20% - Ênfase5 9 3 2 2" xfId="13756"/>
    <cellStyle name="20% - Ênfase5 9 3 3" xfId="7504"/>
    <cellStyle name="20% - Ênfase5 9 3 3 2" xfId="15781"/>
    <cellStyle name="20% - Ênfase5 9 3 4" xfId="3445"/>
    <cellStyle name="20% - Ênfase5 9 3 4 2" xfId="11722"/>
    <cellStyle name="20% - Ênfase5 9 3 5" xfId="9673"/>
    <cellStyle name="20% - Ênfase5 9 4" xfId="880"/>
    <cellStyle name="20% - Ênfase5 9 4 2" xfId="4983"/>
    <cellStyle name="20% - Ênfase5 9 4 2 2" xfId="13260"/>
    <cellStyle name="20% - Ênfase5 9 4 3" xfId="7008"/>
    <cellStyle name="20% - Ênfase5 9 4 3 2" xfId="15285"/>
    <cellStyle name="20% - Ênfase5 9 4 4" xfId="2940"/>
    <cellStyle name="20% - Ênfase5 9 4 4 2" xfId="11217"/>
    <cellStyle name="20% - Ênfase5 9 4 5" xfId="9169"/>
    <cellStyle name="20% - Ênfase5 9 5" xfId="1930"/>
    <cellStyle name="20% - Ênfase5 9 5 2" xfId="6016"/>
    <cellStyle name="20% - Ênfase5 9 5 2 2" xfId="14293"/>
    <cellStyle name="20% - Ênfase5 9 5 3" xfId="8016"/>
    <cellStyle name="20% - Ênfase5 9 5 3 2" xfId="16293"/>
    <cellStyle name="20% - Ênfase5 9 5 4" xfId="3983"/>
    <cellStyle name="20% - Ênfase5 9 5 4 2" xfId="12260"/>
    <cellStyle name="20% - Ênfase5 9 5 5" xfId="10211"/>
    <cellStyle name="20% - Ênfase5 9 6" xfId="4479"/>
    <cellStyle name="20% - Ênfase5 9 6 2" xfId="12756"/>
    <cellStyle name="20% - Ênfase5 9 7" xfId="6510"/>
    <cellStyle name="20% - Ênfase5 9 7 2" xfId="14787"/>
    <cellStyle name="20% - Ênfase5 9 8" xfId="2431"/>
    <cellStyle name="20% - Ênfase5 9 8 2" xfId="10708"/>
    <cellStyle name="20% - Ênfase5 9 9" xfId="8662"/>
    <cellStyle name="20% - Ênfase6 10" xfId="308"/>
    <cellStyle name="20% - Ênfase6 10 2" xfId="309"/>
    <cellStyle name="20% - Ênfase6 10 2 2" xfId="1395"/>
    <cellStyle name="20% - Ênfase6 10 2 2 2" xfId="5485"/>
    <cellStyle name="20% - Ênfase6 10 2 2 2 2" xfId="13762"/>
    <cellStyle name="20% - Ênfase6 10 2 2 3" xfId="7510"/>
    <cellStyle name="20% - Ênfase6 10 2 2 3 2" xfId="15787"/>
    <cellStyle name="20% - Ênfase6 10 2 2 4" xfId="3451"/>
    <cellStyle name="20% - Ênfase6 10 2 2 4 2" xfId="11728"/>
    <cellStyle name="20% - Ênfase6 10 2 2 5" xfId="9679"/>
    <cellStyle name="20% - Ênfase6 10 2 3" xfId="886"/>
    <cellStyle name="20% - Ênfase6 10 2 3 2" xfId="4989"/>
    <cellStyle name="20% - Ênfase6 10 2 3 2 2" xfId="13266"/>
    <cellStyle name="20% - Ênfase6 10 2 3 3" xfId="7014"/>
    <cellStyle name="20% - Ênfase6 10 2 3 3 2" xfId="15291"/>
    <cellStyle name="20% - Ênfase6 10 2 3 4" xfId="2946"/>
    <cellStyle name="20% - Ênfase6 10 2 3 4 2" xfId="11223"/>
    <cellStyle name="20% - Ênfase6 10 2 3 5" xfId="9175"/>
    <cellStyle name="20% - Ênfase6 10 2 4" xfId="1936"/>
    <cellStyle name="20% - Ênfase6 10 2 4 2" xfId="6022"/>
    <cellStyle name="20% - Ênfase6 10 2 4 2 2" xfId="14299"/>
    <cellStyle name="20% - Ênfase6 10 2 4 3" xfId="8022"/>
    <cellStyle name="20% - Ênfase6 10 2 4 3 2" xfId="16299"/>
    <cellStyle name="20% - Ênfase6 10 2 4 4" xfId="3989"/>
    <cellStyle name="20% - Ênfase6 10 2 4 4 2" xfId="12266"/>
    <cellStyle name="20% - Ênfase6 10 2 4 5" xfId="10217"/>
    <cellStyle name="20% - Ênfase6 10 2 5" xfId="4485"/>
    <cellStyle name="20% - Ênfase6 10 2 5 2" xfId="12762"/>
    <cellStyle name="20% - Ênfase6 10 2 6" xfId="6516"/>
    <cellStyle name="20% - Ênfase6 10 2 6 2" xfId="14793"/>
    <cellStyle name="20% - Ênfase6 10 2 7" xfId="2437"/>
    <cellStyle name="20% - Ênfase6 10 2 7 2" xfId="10714"/>
    <cellStyle name="20% - Ênfase6 10 2 8" xfId="8668"/>
    <cellStyle name="20% - Ênfase6 10 3" xfId="1394"/>
    <cellStyle name="20% - Ênfase6 10 3 2" xfId="5484"/>
    <cellStyle name="20% - Ênfase6 10 3 2 2" xfId="13761"/>
    <cellStyle name="20% - Ênfase6 10 3 3" xfId="7509"/>
    <cellStyle name="20% - Ênfase6 10 3 3 2" xfId="15786"/>
    <cellStyle name="20% - Ênfase6 10 3 4" xfId="3450"/>
    <cellStyle name="20% - Ênfase6 10 3 4 2" xfId="11727"/>
    <cellStyle name="20% - Ênfase6 10 3 5" xfId="9678"/>
    <cellStyle name="20% - Ênfase6 10 4" xfId="885"/>
    <cellStyle name="20% - Ênfase6 10 4 2" xfId="4988"/>
    <cellStyle name="20% - Ênfase6 10 4 2 2" xfId="13265"/>
    <cellStyle name="20% - Ênfase6 10 4 3" xfId="7013"/>
    <cellStyle name="20% - Ênfase6 10 4 3 2" xfId="15290"/>
    <cellStyle name="20% - Ênfase6 10 4 4" xfId="2945"/>
    <cellStyle name="20% - Ênfase6 10 4 4 2" xfId="11222"/>
    <cellStyle name="20% - Ênfase6 10 4 5" xfId="9174"/>
    <cellStyle name="20% - Ênfase6 10 5" xfId="1935"/>
    <cellStyle name="20% - Ênfase6 10 5 2" xfId="6021"/>
    <cellStyle name="20% - Ênfase6 10 5 2 2" xfId="14298"/>
    <cellStyle name="20% - Ênfase6 10 5 3" xfId="8021"/>
    <cellStyle name="20% - Ênfase6 10 5 3 2" xfId="16298"/>
    <cellStyle name="20% - Ênfase6 10 5 4" xfId="3988"/>
    <cellStyle name="20% - Ênfase6 10 5 4 2" xfId="12265"/>
    <cellStyle name="20% - Ênfase6 10 5 5" xfId="10216"/>
    <cellStyle name="20% - Ênfase6 10 6" xfId="4484"/>
    <cellStyle name="20% - Ênfase6 10 6 2" xfId="12761"/>
    <cellStyle name="20% - Ênfase6 10 7" xfId="6515"/>
    <cellStyle name="20% - Ênfase6 10 7 2" xfId="14792"/>
    <cellStyle name="20% - Ênfase6 10 8" xfId="2436"/>
    <cellStyle name="20% - Ênfase6 10 8 2" xfId="10713"/>
    <cellStyle name="20% - Ênfase6 10 9" xfId="8667"/>
    <cellStyle name="20% - Ênfase6 11" xfId="246"/>
    <cellStyle name="20% - Ênfase6 11 2" xfId="1334"/>
    <cellStyle name="20% - Ênfase6 11 2 2" xfId="5424"/>
    <cellStyle name="20% - Ênfase6 11 2 2 2" xfId="13701"/>
    <cellStyle name="20% - Ênfase6 11 2 3" xfId="7449"/>
    <cellStyle name="20% - Ênfase6 11 2 3 2" xfId="15726"/>
    <cellStyle name="20% - Ênfase6 11 2 4" xfId="3390"/>
    <cellStyle name="20% - Ênfase6 11 2 4 2" xfId="11667"/>
    <cellStyle name="20% - Ênfase6 11 2 5" xfId="9618"/>
    <cellStyle name="20% - Ênfase6 11 3" xfId="825"/>
    <cellStyle name="20% - Ênfase6 11 3 2" xfId="4928"/>
    <cellStyle name="20% - Ênfase6 11 3 2 2" xfId="13205"/>
    <cellStyle name="20% - Ênfase6 11 3 3" xfId="6953"/>
    <cellStyle name="20% - Ênfase6 11 3 3 2" xfId="15230"/>
    <cellStyle name="20% - Ênfase6 11 3 4" xfId="2885"/>
    <cellStyle name="20% - Ênfase6 11 3 4 2" xfId="11162"/>
    <cellStyle name="20% - Ênfase6 11 3 5" xfId="9114"/>
    <cellStyle name="20% - Ênfase6 11 4" xfId="1875"/>
    <cellStyle name="20% - Ênfase6 11 4 2" xfId="5961"/>
    <cellStyle name="20% - Ênfase6 11 4 2 2" xfId="14238"/>
    <cellStyle name="20% - Ênfase6 11 4 3" xfId="7961"/>
    <cellStyle name="20% - Ênfase6 11 4 3 2" xfId="16238"/>
    <cellStyle name="20% - Ênfase6 11 4 4" xfId="3928"/>
    <cellStyle name="20% - Ênfase6 11 4 4 2" xfId="12205"/>
    <cellStyle name="20% - Ênfase6 11 4 5" xfId="10156"/>
    <cellStyle name="20% - Ênfase6 11 5" xfId="4424"/>
    <cellStyle name="20% - Ênfase6 11 5 2" xfId="12701"/>
    <cellStyle name="20% - Ênfase6 11 6" xfId="6455"/>
    <cellStyle name="20% - Ênfase6 11 6 2" xfId="14732"/>
    <cellStyle name="20% - Ênfase6 11 7" xfId="2376"/>
    <cellStyle name="20% - Ênfase6 11 7 2" xfId="10653"/>
    <cellStyle name="20% - Ênfase6 11 8" xfId="8607"/>
    <cellStyle name="20% - Ênfase6 12" xfId="310"/>
    <cellStyle name="20% - Ênfase6 12 2" xfId="1396"/>
    <cellStyle name="20% - Ênfase6 12 2 2" xfId="5486"/>
    <cellStyle name="20% - Ênfase6 12 2 2 2" xfId="13763"/>
    <cellStyle name="20% - Ênfase6 12 2 3" xfId="7511"/>
    <cellStyle name="20% - Ênfase6 12 2 3 2" xfId="15788"/>
    <cellStyle name="20% - Ênfase6 12 2 4" xfId="3452"/>
    <cellStyle name="20% - Ênfase6 12 2 4 2" xfId="11729"/>
    <cellStyle name="20% - Ênfase6 12 2 5" xfId="9680"/>
    <cellStyle name="20% - Ênfase6 12 3" xfId="887"/>
    <cellStyle name="20% - Ênfase6 12 3 2" xfId="4990"/>
    <cellStyle name="20% - Ênfase6 12 3 2 2" xfId="13267"/>
    <cellStyle name="20% - Ênfase6 12 3 3" xfId="7015"/>
    <cellStyle name="20% - Ênfase6 12 3 3 2" xfId="15292"/>
    <cellStyle name="20% - Ênfase6 12 3 4" xfId="2947"/>
    <cellStyle name="20% - Ênfase6 12 3 4 2" xfId="11224"/>
    <cellStyle name="20% - Ênfase6 12 3 5" xfId="9176"/>
    <cellStyle name="20% - Ênfase6 12 4" xfId="1937"/>
    <cellStyle name="20% - Ênfase6 12 4 2" xfId="6023"/>
    <cellStyle name="20% - Ênfase6 12 4 2 2" xfId="14300"/>
    <cellStyle name="20% - Ênfase6 12 4 3" xfId="8023"/>
    <cellStyle name="20% - Ênfase6 12 4 3 2" xfId="16300"/>
    <cellStyle name="20% - Ênfase6 12 4 4" xfId="3990"/>
    <cellStyle name="20% - Ênfase6 12 4 4 2" xfId="12267"/>
    <cellStyle name="20% - Ênfase6 12 4 5" xfId="10218"/>
    <cellStyle name="20% - Ênfase6 12 5" xfId="4486"/>
    <cellStyle name="20% - Ênfase6 12 5 2" xfId="12763"/>
    <cellStyle name="20% - Ênfase6 12 6" xfId="6517"/>
    <cellStyle name="20% - Ênfase6 12 6 2" xfId="14794"/>
    <cellStyle name="20% - Ênfase6 12 7" xfId="2438"/>
    <cellStyle name="20% - Ênfase6 12 7 2" xfId="10715"/>
    <cellStyle name="20% - Ênfase6 12 8" xfId="8669"/>
    <cellStyle name="20% - Ênfase6 13" xfId="311"/>
    <cellStyle name="20% - Ênfase6 13 2" xfId="1397"/>
    <cellStyle name="20% - Ênfase6 13 2 2" xfId="5487"/>
    <cellStyle name="20% - Ênfase6 13 2 2 2" xfId="13764"/>
    <cellStyle name="20% - Ênfase6 13 2 3" xfId="7512"/>
    <cellStyle name="20% - Ênfase6 13 2 3 2" xfId="15789"/>
    <cellStyle name="20% - Ênfase6 13 2 4" xfId="3453"/>
    <cellStyle name="20% - Ênfase6 13 2 4 2" xfId="11730"/>
    <cellStyle name="20% - Ênfase6 13 2 5" xfId="9681"/>
    <cellStyle name="20% - Ênfase6 13 3" xfId="888"/>
    <cellStyle name="20% - Ênfase6 13 3 2" xfId="4991"/>
    <cellStyle name="20% - Ênfase6 13 3 2 2" xfId="13268"/>
    <cellStyle name="20% - Ênfase6 13 3 3" xfId="7016"/>
    <cellStyle name="20% - Ênfase6 13 3 3 2" xfId="15293"/>
    <cellStyle name="20% - Ênfase6 13 3 4" xfId="2948"/>
    <cellStyle name="20% - Ênfase6 13 3 4 2" xfId="11225"/>
    <cellStyle name="20% - Ênfase6 13 3 5" xfId="9177"/>
    <cellStyle name="20% - Ênfase6 13 4" xfId="1938"/>
    <cellStyle name="20% - Ênfase6 13 4 2" xfId="6024"/>
    <cellStyle name="20% - Ênfase6 13 4 2 2" xfId="14301"/>
    <cellStyle name="20% - Ênfase6 13 4 3" xfId="8024"/>
    <cellStyle name="20% - Ênfase6 13 4 3 2" xfId="16301"/>
    <cellStyle name="20% - Ênfase6 13 4 4" xfId="3991"/>
    <cellStyle name="20% - Ênfase6 13 4 4 2" xfId="12268"/>
    <cellStyle name="20% - Ênfase6 13 4 5" xfId="10219"/>
    <cellStyle name="20% - Ênfase6 13 5" xfId="4487"/>
    <cellStyle name="20% - Ênfase6 13 5 2" xfId="12764"/>
    <cellStyle name="20% - Ênfase6 13 6" xfId="6518"/>
    <cellStyle name="20% - Ênfase6 13 6 2" xfId="14795"/>
    <cellStyle name="20% - Ênfase6 13 7" xfId="2439"/>
    <cellStyle name="20% - Ênfase6 13 7 2" xfId="10716"/>
    <cellStyle name="20% - Ênfase6 13 8" xfId="8670"/>
    <cellStyle name="20% - Ênfase6 14" xfId="312"/>
    <cellStyle name="20% - Ênfase6 14 2" xfId="1398"/>
    <cellStyle name="20% - Ênfase6 14 2 2" xfId="5488"/>
    <cellStyle name="20% - Ênfase6 14 2 2 2" xfId="13765"/>
    <cellStyle name="20% - Ênfase6 14 2 3" xfId="7513"/>
    <cellStyle name="20% - Ênfase6 14 2 3 2" xfId="15790"/>
    <cellStyle name="20% - Ênfase6 14 2 4" xfId="3454"/>
    <cellStyle name="20% - Ênfase6 14 2 4 2" xfId="11731"/>
    <cellStyle name="20% - Ênfase6 14 2 5" xfId="9682"/>
    <cellStyle name="20% - Ênfase6 14 3" xfId="889"/>
    <cellStyle name="20% - Ênfase6 14 3 2" xfId="4992"/>
    <cellStyle name="20% - Ênfase6 14 3 2 2" xfId="13269"/>
    <cellStyle name="20% - Ênfase6 14 3 3" xfId="7017"/>
    <cellStyle name="20% - Ênfase6 14 3 3 2" xfId="15294"/>
    <cellStyle name="20% - Ênfase6 14 3 4" xfId="2949"/>
    <cellStyle name="20% - Ênfase6 14 3 4 2" xfId="11226"/>
    <cellStyle name="20% - Ênfase6 14 3 5" xfId="9178"/>
    <cellStyle name="20% - Ênfase6 14 4" xfId="1939"/>
    <cellStyle name="20% - Ênfase6 14 4 2" xfId="6025"/>
    <cellStyle name="20% - Ênfase6 14 4 2 2" xfId="14302"/>
    <cellStyle name="20% - Ênfase6 14 4 3" xfId="8025"/>
    <cellStyle name="20% - Ênfase6 14 4 3 2" xfId="16302"/>
    <cellStyle name="20% - Ênfase6 14 4 4" xfId="3992"/>
    <cellStyle name="20% - Ênfase6 14 4 4 2" xfId="12269"/>
    <cellStyle name="20% - Ênfase6 14 4 5" xfId="10220"/>
    <cellStyle name="20% - Ênfase6 14 5" xfId="4488"/>
    <cellStyle name="20% - Ênfase6 14 5 2" xfId="12765"/>
    <cellStyle name="20% - Ênfase6 14 6" xfId="6519"/>
    <cellStyle name="20% - Ênfase6 14 6 2" xfId="14796"/>
    <cellStyle name="20% - Ênfase6 14 7" xfId="2440"/>
    <cellStyle name="20% - Ênfase6 14 7 2" xfId="10717"/>
    <cellStyle name="20% - Ênfase6 14 8" xfId="8671"/>
    <cellStyle name="20% - Ênfase6 15" xfId="313"/>
    <cellStyle name="20% - Ênfase6 15 2" xfId="1399"/>
    <cellStyle name="20% - Ênfase6 15 2 2" xfId="5489"/>
    <cellStyle name="20% - Ênfase6 15 2 2 2" xfId="13766"/>
    <cellStyle name="20% - Ênfase6 15 2 3" xfId="7514"/>
    <cellStyle name="20% - Ênfase6 15 2 3 2" xfId="15791"/>
    <cellStyle name="20% - Ênfase6 15 2 4" xfId="3455"/>
    <cellStyle name="20% - Ênfase6 15 2 4 2" xfId="11732"/>
    <cellStyle name="20% - Ênfase6 15 2 5" xfId="9683"/>
    <cellStyle name="20% - Ênfase6 15 3" xfId="890"/>
    <cellStyle name="20% - Ênfase6 15 3 2" xfId="4993"/>
    <cellStyle name="20% - Ênfase6 15 3 2 2" xfId="13270"/>
    <cellStyle name="20% - Ênfase6 15 3 3" xfId="7018"/>
    <cellStyle name="20% - Ênfase6 15 3 3 2" xfId="15295"/>
    <cellStyle name="20% - Ênfase6 15 3 4" xfId="2950"/>
    <cellStyle name="20% - Ênfase6 15 3 4 2" xfId="11227"/>
    <cellStyle name="20% - Ênfase6 15 3 5" xfId="9179"/>
    <cellStyle name="20% - Ênfase6 15 4" xfId="1940"/>
    <cellStyle name="20% - Ênfase6 15 4 2" xfId="6026"/>
    <cellStyle name="20% - Ênfase6 15 4 2 2" xfId="14303"/>
    <cellStyle name="20% - Ênfase6 15 4 3" xfId="8026"/>
    <cellStyle name="20% - Ênfase6 15 4 3 2" xfId="16303"/>
    <cellStyle name="20% - Ênfase6 15 4 4" xfId="3993"/>
    <cellStyle name="20% - Ênfase6 15 4 4 2" xfId="12270"/>
    <cellStyle name="20% - Ênfase6 15 4 5" xfId="10221"/>
    <cellStyle name="20% - Ênfase6 15 5" xfId="4489"/>
    <cellStyle name="20% - Ênfase6 15 5 2" xfId="12766"/>
    <cellStyle name="20% - Ênfase6 15 6" xfId="6520"/>
    <cellStyle name="20% - Ênfase6 15 6 2" xfId="14797"/>
    <cellStyle name="20% - Ênfase6 15 7" xfId="2441"/>
    <cellStyle name="20% - Ênfase6 15 7 2" xfId="10718"/>
    <cellStyle name="20% - Ênfase6 15 8" xfId="8672"/>
    <cellStyle name="20% - Ênfase6 16" xfId="315"/>
    <cellStyle name="20% - Ênfase6 16 2" xfId="1401"/>
    <cellStyle name="20% - Ênfase6 16 2 2" xfId="5491"/>
    <cellStyle name="20% - Ênfase6 16 2 2 2" xfId="13768"/>
    <cellStyle name="20% - Ênfase6 16 2 3" xfId="7516"/>
    <cellStyle name="20% - Ênfase6 16 2 3 2" xfId="15793"/>
    <cellStyle name="20% - Ênfase6 16 2 4" xfId="3457"/>
    <cellStyle name="20% - Ênfase6 16 2 4 2" xfId="11734"/>
    <cellStyle name="20% - Ênfase6 16 2 5" xfId="9685"/>
    <cellStyle name="20% - Ênfase6 16 3" xfId="892"/>
    <cellStyle name="20% - Ênfase6 16 3 2" xfId="4995"/>
    <cellStyle name="20% - Ênfase6 16 3 2 2" xfId="13272"/>
    <cellStyle name="20% - Ênfase6 16 3 3" xfId="7020"/>
    <cellStyle name="20% - Ênfase6 16 3 3 2" xfId="15297"/>
    <cellStyle name="20% - Ênfase6 16 3 4" xfId="2952"/>
    <cellStyle name="20% - Ênfase6 16 3 4 2" xfId="11229"/>
    <cellStyle name="20% - Ênfase6 16 3 5" xfId="9181"/>
    <cellStyle name="20% - Ênfase6 16 4" xfId="1942"/>
    <cellStyle name="20% - Ênfase6 16 4 2" xfId="6028"/>
    <cellStyle name="20% - Ênfase6 16 4 2 2" xfId="14305"/>
    <cellStyle name="20% - Ênfase6 16 4 3" xfId="8028"/>
    <cellStyle name="20% - Ênfase6 16 4 3 2" xfId="16305"/>
    <cellStyle name="20% - Ênfase6 16 4 4" xfId="3995"/>
    <cellStyle name="20% - Ênfase6 16 4 4 2" xfId="12272"/>
    <cellStyle name="20% - Ênfase6 16 4 5" xfId="10223"/>
    <cellStyle name="20% - Ênfase6 16 5" xfId="4491"/>
    <cellStyle name="20% - Ênfase6 16 5 2" xfId="12768"/>
    <cellStyle name="20% - Ênfase6 16 6" xfId="6522"/>
    <cellStyle name="20% - Ênfase6 16 6 2" xfId="14799"/>
    <cellStyle name="20% - Ênfase6 16 7" xfId="2443"/>
    <cellStyle name="20% - Ênfase6 16 7 2" xfId="10720"/>
    <cellStyle name="20% - Ênfase6 16 8" xfId="8674"/>
    <cellStyle name="20% - Ênfase6 17" xfId="317"/>
    <cellStyle name="20% - Ênfase6 17 2" xfId="1403"/>
    <cellStyle name="20% - Ênfase6 17 2 2" xfId="5493"/>
    <cellStyle name="20% - Ênfase6 17 2 2 2" xfId="13770"/>
    <cellStyle name="20% - Ênfase6 17 2 3" xfId="7518"/>
    <cellStyle name="20% - Ênfase6 17 2 3 2" xfId="15795"/>
    <cellStyle name="20% - Ênfase6 17 2 4" xfId="3459"/>
    <cellStyle name="20% - Ênfase6 17 2 4 2" xfId="11736"/>
    <cellStyle name="20% - Ênfase6 17 2 5" xfId="9687"/>
    <cellStyle name="20% - Ênfase6 17 3" xfId="894"/>
    <cellStyle name="20% - Ênfase6 17 3 2" xfId="4997"/>
    <cellStyle name="20% - Ênfase6 17 3 2 2" xfId="13274"/>
    <cellStyle name="20% - Ênfase6 17 3 3" xfId="7022"/>
    <cellStyle name="20% - Ênfase6 17 3 3 2" xfId="15299"/>
    <cellStyle name="20% - Ênfase6 17 3 4" xfId="2954"/>
    <cellStyle name="20% - Ênfase6 17 3 4 2" xfId="11231"/>
    <cellStyle name="20% - Ênfase6 17 3 5" xfId="9183"/>
    <cellStyle name="20% - Ênfase6 17 4" xfId="1944"/>
    <cellStyle name="20% - Ênfase6 17 4 2" xfId="6030"/>
    <cellStyle name="20% - Ênfase6 17 4 2 2" xfId="14307"/>
    <cellStyle name="20% - Ênfase6 17 4 3" xfId="8030"/>
    <cellStyle name="20% - Ênfase6 17 4 3 2" xfId="16307"/>
    <cellStyle name="20% - Ênfase6 17 4 4" xfId="3997"/>
    <cellStyle name="20% - Ênfase6 17 4 4 2" xfId="12274"/>
    <cellStyle name="20% - Ênfase6 17 4 5" xfId="10225"/>
    <cellStyle name="20% - Ênfase6 17 5" xfId="4493"/>
    <cellStyle name="20% - Ênfase6 17 5 2" xfId="12770"/>
    <cellStyle name="20% - Ênfase6 17 6" xfId="6524"/>
    <cellStyle name="20% - Ênfase6 17 6 2" xfId="14801"/>
    <cellStyle name="20% - Ênfase6 17 7" xfId="2445"/>
    <cellStyle name="20% - Ênfase6 17 7 2" xfId="10722"/>
    <cellStyle name="20% - Ênfase6 17 8" xfId="8676"/>
    <cellStyle name="20% - Ênfase6 18" xfId="319"/>
    <cellStyle name="20% - Ênfase6 18 2" xfId="1404"/>
    <cellStyle name="20% - Ênfase6 18 2 2" xfId="5494"/>
    <cellStyle name="20% - Ênfase6 18 2 2 2" xfId="13771"/>
    <cellStyle name="20% - Ênfase6 18 2 3" xfId="7519"/>
    <cellStyle name="20% - Ênfase6 18 2 3 2" xfId="15796"/>
    <cellStyle name="20% - Ênfase6 18 2 4" xfId="3460"/>
    <cellStyle name="20% - Ênfase6 18 2 4 2" xfId="11737"/>
    <cellStyle name="20% - Ênfase6 18 2 5" xfId="9688"/>
    <cellStyle name="20% - Ênfase6 18 3" xfId="895"/>
    <cellStyle name="20% - Ênfase6 18 3 2" xfId="4998"/>
    <cellStyle name="20% - Ênfase6 18 3 2 2" xfId="13275"/>
    <cellStyle name="20% - Ênfase6 18 3 3" xfId="7023"/>
    <cellStyle name="20% - Ênfase6 18 3 3 2" xfId="15300"/>
    <cellStyle name="20% - Ênfase6 18 3 4" xfId="2955"/>
    <cellStyle name="20% - Ênfase6 18 3 4 2" xfId="11232"/>
    <cellStyle name="20% - Ênfase6 18 3 5" xfId="9184"/>
    <cellStyle name="20% - Ênfase6 18 4" xfId="1945"/>
    <cellStyle name="20% - Ênfase6 18 4 2" xfId="6031"/>
    <cellStyle name="20% - Ênfase6 18 4 2 2" xfId="14308"/>
    <cellStyle name="20% - Ênfase6 18 4 3" xfId="8031"/>
    <cellStyle name="20% - Ênfase6 18 4 3 2" xfId="16308"/>
    <cellStyle name="20% - Ênfase6 18 4 4" xfId="3998"/>
    <cellStyle name="20% - Ênfase6 18 4 4 2" xfId="12275"/>
    <cellStyle name="20% - Ênfase6 18 4 5" xfId="10226"/>
    <cellStyle name="20% - Ênfase6 18 5" xfId="4494"/>
    <cellStyle name="20% - Ênfase6 18 5 2" xfId="12771"/>
    <cellStyle name="20% - Ênfase6 18 6" xfId="6525"/>
    <cellStyle name="20% - Ênfase6 18 6 2" xfId="14802"/>
    <cellStyle name="20% - Ênfase6 18 7" xfId="2446"/>
    <cellStyle name="20% - Ênfase6 18 7 2" xfId="10723"/>
    <cellStyle name="20% - Ênfase6 18 8" xfId="8677"/>
    <cellStyle name="20% - Ênfase6 19" xfId="320"/>
    <cellStyle name="20% - Ênfase6 19 2" xfId="1405"/>
    <cellStyle name="20% - Ênfase6 19 2 2" xfId="5495"/>
    <cellStyle name="20% - Ênfase6 19 2 2 2" xfId="13772"/>
    <cellStyle name="20% - Ênfase6 19 2 3" xfId="7520"/>
    <cellStyle name="20% - Ênfase6 19 2 3 2" xfId="15797"/>
    <cellStyle name="20% - Ênfase6 19 2 4" xfId="3461"/>
    <cellStyle name="20% - Ênfase6 19 2 4 2" xfId="11738"/>
    <cellStyle name="20% - Ênfase6 19 2 5" xfId="9689"/>
    <cellStyle name="20% - Ênfase6 19 3" xfId="896"/>
    <cellStyle name="20% - Ênfase6 19 3 2" xfId="4999"/>
    <cellStyle name="20% - Ênfase6 19 3 2 2" xfId="13276"/>
    <cellStyle name="20% - Ênfase6 19 3 3" xfId="7024"/>
    <cellStyle name="20% - Ênfase6 19 3 3 2" xfId="15301"/>
    <cellStyle name="20% - Ênfase6 19 3 4" xfId="2956"/>
    <cellStyle name="20% - Ênfase6 19 3 4 2" xfId="11233"/>
    <cellStyle name="20% - Ênfase6 19 3 5" xfId="9185"/>
    <cellStyle name="20% - Ênfase6 19 4" xfId="1946"/>
    <cellStyle name="20% - Ênfase6 19 4 2" xfId="6032"/>
    <cellStyle name="20% - Ênfase6 19 4 2 2" xfId="14309"/>
    <cellStyle name="20% - Ênfase6 19 4 3" xfId="8032"/>
    <cellStyle name="20% - Ênfase6 19 4 3 2" xfId="16309"/>
    <cellStyle name="20% - Ênfase6 19 4 4" xfId="3999"/>
    <cellStyle name="20% - Ênfase6 19 4 4 2" xfId="12276"/>
    <cellStyle name="20% - Ênfase6 19 4 5" xfId="10227"/>
    <cellStyle name="20% - Ênfase6 19 5" xfId="4495"/>
    <cellStyle name="20% - Ênfase6 19 5 2" xfId="12772"/>
    <cellStyle name="20% - Ênfase6 19 6" xfId="6526"/>
    <cellStyle name="20% - Ênfase6 19 6 2" xfId="14803"/>
    <cellStyle name="20% - Ênfase6 19 7" xfId="2447"/>
    <cellStyle name="20% - Ênfase6 19 7 2" xfId="10724"/>
    <cellStyle name="20% - Ênfase6 19 8" xfId="8678"/>
    <cellStyle name="20% - Ênfase6 2" xfId="47"/>
    <cellStyle name="20% - Ênfase6 2 2" xfId="321"/>
    <cellStyle name="20% - Ênfase6 2 2 2" xfId="1406"/>
    <cellStyle name="20% - Ênfase6 2 2 2 2" xfId="5496"/>
    <cellStyle name="20% - Ênfase6 2 2 2 2 2" xfId="13773"/>
    <cellStyle name="20% - Ênfase6 2 2 2 3" xfId="7521"/>
    <cellStyle name="20% - Ênfase6 2 2 2 3 2" xfId="15798"/>
    <cellStyle name="20% - Ênfase6 2 2 2 4" xfId="3462"/>
    <cellStyle name="20% - Ênfase6 2 2 2 4 2" xfId="11739"/>
    <cellStyle name="20% - Ênfase6 2 2 2 5" xfId="9690"/>
    <cellStyle name="20% - Ênfase6 2 2 3" xfId="897"/>
    <cellStyle name="20% - Ênfase6 2 2 3 2" xfId="5000"/>
    <cellStyle name="20% - Ênfase6 2 2 3 2 2" xfId="13277"/>
    <cellStyle name="20% - Ênfase6 2 2 3 3" xfId="7025"/>
    <cellStyle name="20% - Ênfase6 2 2 3 3 2" xfId="15302"/>
    <cellStyle name="20% - Ênfase6 2 2 3 4" xfId="2957"/>
    <cellStyle name="20% - Ênfase6 2 2 3 4 2" xfId="11234"/>
    <cellStyle name="20% - Ênfase6 2 2 3 5" xfId="9186"/>
    <cellStyle name="20% - Ênfase6 2 2 4" xfId="1947"/>
    <cellStyle name="20% - Ênfase6 2 2 4 2" xfId="6033"/>
    <cellStyle name="20% - Ênfase6 2 2 4 2 2" xfId="14310"/>
    <cellStyle name="20% - Ênfase6 2 2 4 3" xfId="8033"/>
    <cellStyle name="20% - Ênfase6 2 2 4 3 2" xfId="16310"/>
    <cellStyle name="20% - Ênfase6 2 2 4 4" xfId="4000"/>
    <cellStyle name="20% - Ênfase6 2 2 4 4 2" xfId="12277"/>
    <cellStyle name="20% - Ênfase6 2 2 4 5" xfId="10228"/>
    <cellStyle name="20% - Ênfase6 2 2 5" xfId="4496"/>
    <cellStyle name="20% - Ênfase6 2 2 5 2" xfId="12773"/>
    <cellStyle name="20% - Ênfase6 2 2 6" xfId="6527"/>
    <cellStyle name="20% - Ênfase6 2 2 6 2" xfId="14804"/>
    <cellStyle name="20% - Ênfase6 2 2 7" xfId="2448"/>
    <cellStyle name="20% - Ênfase6 2 2 7 2" xfId="10725"/>
    <cellStyle name="20% - Ênfase6 2 2 8" xfId="8679"/>
    <cellStyle name="20% - Ênfase6 2 3" xfId="1147"/>
    <cellStyle name="20% - Ênfase6 2 3 2" xfId="5239"/>
    <cellStyle name="20% - Ênfase6 2 3 2 2" xfId="13516"/>
    <cellStyle name="20% - Ênfase6 2 3 3" xfId="7264"/>
    <cellStyle name="20% - Ênfase6 2 3 3 2" xfId="15541"/>
    <cellStyle name="20% - Ênfase6 2 3 4" xfId="3204"/>
    <cellStyle name="20% - Ênfase6 2 3 4 2" xfId="11481"/>
    <cellStyle name="20% - Ênfase6 2 3 5" xfId="9432"/>
    <cellStyle name="20% - Ênfase6 2 4" xfId="639"/>
    <cellStyle name="20% - Ênfase6 2 4 2" xfId="4745"/>
    <cellStyle name="20% - Ênfase6 2 4 2 2" xfId="13022"/>
    <cellStyle name="20% - Ênfase6 2 4 3" xfId="6770"/>
    <cellStyle name="20% - Ênfase6 2 4 3 2" xfId="15047"/>
    <cellStyle name="20% - Ênfase6 2 4 4" xfId="2700"/>
    <cellStyle name="20% - Ênfase6 2 4 4 2" xfId="10977"/>
    <cellStyle name="20% - Ênfase6 2 4 5" xfId="8929"/>
    <cellStyle name="20% - Ênfase6 2 5" xfId="1691"/>
    <cellStyle name="20% - Ênfase6 2 5 2" xfId="5778"/>
    <cellStyle name="20% - Ênfase6 2 5 2 2" xfId="14055"/>
    <cellStyle name="20% - Ênfase6 2 5 3" xfId="7778"/>
    <cellStyle name="20% - Ênfase6 2 5 3 2" xfId="16055"/>
    <cellStyle name="20% - Ênfase6 2 5 4" xfId="3744"/>
    <cellStyle name="20% - Ênfase6 2 5 4 2" xfId="12021"/>
    <cellStyle name="20% - Ênfase6 2 5 5" xfId="9972"/>
    <cellStyle name="20% - Ênfase6 2 6" xfId="4241"/>
    <cellStyle name="20% - Ênfase6 2 6 2" xfId="12518"/>
    <cellStyle name="20% - Ênfase6 2 7" xfId="6272"/>
    <cellStyle name="20% - Ênfase6 2 7 2" xfId="14549"/>
    <cellStyle name="20% - Ênfase6 2 8" xfId="2191"/>
    <cellStyle name="20% - Ênfase6 2 8 2" xfId="10468"/>
    <cellStyle name="20% - Ênfase6 2 9" xfId="8423"/>
    <cellStyle name="20% - Ênfase6 20" xfId="314"/>
    <cellStyle name="20% - Ênfase6 20 2" xfId="1400"/>
    <cellStyle name="20% - Ênfase6 20 2 2" xfId="5490"/>
    <cellStyle name="20% - Ênfase6 20 2 2 2" xfId="13767"/>
    <cellStyle name="20% - Ênfase6 20 2 3" xfId="7515"/>
    <cellStyle name="20% - Ênfase6 20 2 3 2" xfId="15792"/>
    <cellStyle name="20% - Ênfase6 20 2 4" xfId="3456"/>
    <cellStyle name="20% - Ênfase6 20 2 4 2" xfId="11733"/>
    <cellStyle name="20% - Ênfase6 20 2 5" xfId="9684"/>
    <cellStyle name="20% - Ênfase6 20 3" xfId="891"/>
    <cellStyle name="20% - Ênfase6 20 3 2" xfId="4994"/>
    <cellStyle name="20% - Ênfase6 20 3 2 2" xfId="13271"/>
    <cellStyle name="20% - Ênfase6 20 3 3" xfId="7019"/>
    <cellStyle name="20% - Ênfase6 20 3 3 2" xfId="15296"/>
    <cellStyle name="20% - Ênfase6 20 3 4" xfId="2951"/>
    <cellStyle name="20% - Ênfase6 20 3 4 2" xfId="11228"/>
    <cellStyle name="20% - Ênfase6 20 3 5" xfId="9180"/>
    <cellStyle name="20% - Ênfase6 20 4" xfId="1941"/>
    <cellStyle name="20% - Ênfase6 20 4 2" xfId="6027"/>
    <cellStyle name="20% - Ênfase6 20 4 2 2" xfId="14304"/>
    <cellStyle name="20% - Ênfase6 20 4 3" xfId="8027"/>
    <cellStyle name="20% - Ênfase6 20 4 3 2" xfId="16304"/>
    <cellStyle name="20% - Ênfase6 20 4 4" xfId="3994"/>
    <cellStyle name="20% - Ênfase6 20 4 4 2" xfId="12271"/>
    <cellStyle name="20% - Ênfase6 20 4 5" xfId="10222"/>
    <cellStyle name="20% - Ênfase6 20 5" xfId="4490"/>
    <cellStyle name="20% - Ênfase6 20 5 2" xfId="12767"/>
    <cellStyle name="20% - Ênfase6 20 6" xfId="6521"/>
    <cellStyle name="20% - Ênfase6 20 6 2" xfId="14798"/>
    <cellStyle name="20% - Ênfase6 20 7" xfId="2442"/>
    <cellStyle name="20% - Ênfase6 20 7 2" xfId="10719"/>
    <cellStyle name="20% - Ênfase6 20 8" xfId="8673"/>
    <cellStyle name="20% - Ênfase6 21" xfId="316"/>
    <cellStyle name="20% - Ênfase6 21 2" xfId="1402"/>
    <cellStyle name="20% - Ênfase6 21 2 2" xfId="5492"/>
    <cellStyle name="20% - Ênfase6 21 2 2 2" xfId="13769"/>
    <cellStyle name="20% - Ênfase6 21 2 3" xfId="7517"/>
    <cellStyle name="20% - Ênfase6 21 2 3 2" xfId="15794"/>
    <cellStyle name="20% - Ênfase6 21 2 4" xfId="3458"/>
    <cellStyle name="20% - Ênfase6 21 2 4 2" xfId="11735"/>
    <cellStyle name="20% - Ênfase6 21 2 5" xfId="9686"/>
    <cellStyle name="20% - Ênfase6 21 3" xfId="893"/>
    <cellStyle name="20% - Ênfase6 21 3 2" xfId="4996"/>
    <cellStyle name="20% - Ênfase6 21 3 2 2" xfId="13273"/>
    <cellStyle name="20% - Ênfase6 21 3 3" xfId="7021"/>
    <cellStyle name="20% - Ênfase6 21 3 3 2" xfId="15298"/>
    <cellStyle name="20% - Ênfase6 21 3 4" xfId="2953"/>
    <cellStyle name="20% - Ênfase6 21 3 4 2" xfId="11230"/>
    <cellStyle name="20% - Ênfase6 21 3 5" xfId="9182"/>
    <cellStyle name="20% - Ênfase6 21 4" xfId="1943"/>
    <cellStyle name="20% - Ênfase6 21 4 2" xfId="6029"/>
    <cellStyle name="20% - Ênfase6 21 4 2 2" xfId="14306"/>
    <cellStyle name="20% - Ênfase6 21 4 3" xfId="8029"/>
    <cellStyle name="20% - Ênfase6 21 4 3 2" xfId="16306"/>
    <cellStyle name="20% - Ênfase6 21 4 4" xfId="3996"/>
    <cellStyle name="20% - Ênfase6 21 4 4 2" xfId="12273"/>
    <cellStyle name="20% - Ênfase6 21 4 5" xfId="10224"/>
    <cellStyle name="20% - Ênfase6 21 5" xfId="4492"/>
    <cellStyle name="20% - Ênfase6 21 5 2" xfId="12769"/>
    <cellStyle name="20% - Ênfase6 21 6" xfId="6523"/>
    <cellStyle name="20% - Ênfase6 21 6 2" xfId="14800"/>
    <cellStyle name="20% - Ênfase6 21 7" xfId="2444"/>
    <cellStyle name="20% - Ênfase6 21 7 2" xfId="10721"/>
    <cellStyle name="20% - Ênfase6 21 8" xfId="8675"/>
    <cellStyle name="20% - Ênfase6 22" xfId="318"/>
    <cellStyle name="20% - Ênfase6 3" xfId="41"/>
    <cellStyle name="20% - Ênfase6 3 2" xfId="322"/>
    <cellStyle name="20% - Ênfase6 3 2 2" xfId="1407"/>
    <cellStyle name="20% - Ênfase6 3 2 2 2" xfId="5497"/>
    <cellStyle name="20% - Ênfase6 3 2 2 2 2" xfId="13774"/>
    <cellStyle name="20% - Ênfase6 3 2 2 3" xfId="7522"/>
    <cellStyle name="20% - Ênfase6 3 2 2 3 2" xfId="15799"/>
    <cellStyle name="20% - Ênfase6 3 2 2 4" xfId="3463"/>
    <cellStyle name="20% - Ênfase6 3 2 2 4 2" xfId="11740"/>
    <cellStyle name="20% - Ênfase6 3 2 2 5" xfId="9691"/>
    <cellStyle name="20% - Ênfase6 3 2 3" xfId="898"/>
    <cellStyle name="20% - Ênfase6 3 2 3 2" xfId="5001"/>
    <cellStyle name="20% - Ênfase6 3 2 3 2 2" xfId="13278"/>
    <cellStyle name="20% - Ênfase6 3 2 3 3" xfId="7026"/>
    <cellStyle name="20% - Ênfase6 3 2 3 3 2" xfId="15303"/>
    <cellStyle name="20% - Ênfase6 3 2 3 4" xfId="2958"/>
    <cellStyle name="20% - Ênfase6 3 2 3 4 2" xfId="11235"/>
    <cellStyle name="20% - Ênfase6 3 2 3 5" xfId="9187"/>
    <cellStyle name="20% - Ênfase6 3 2 4" xfId="1948"/>
    <cellStyle name="20% - Ênfase6 3 2 4 2" xfId="6034"/>
    <cellStyle name="20% - Ênfase6 3 2 4 2 2" xfId="14311"/>
    <cellStyle name="20% - Ênfase6 3 2 4 3" xfId="8034"/>
    <cellStyle name="20% - Ênfase6 3 2 4 3 2" xfId="16311"/>
    <cellStyle name="20% - Ênfase6 3 2 4 4" xfId="4001"/>
    <cellStyle name="20% - Ênfase6 3 2 4 4 2" xfId="12278"/>
    <cellStyle name="20% - Ênfase6 3 2 4 5" xfId="10229"/>
    <cellStyle name="20% - Ênfase6 3 2 5" xfId="4497"/>
    <cellStyle name="20% - Ênfase6 3 2 5 2" xfId="12774"/>
    <cellStyle name="20% - Ênfase6 3 2 6" xfId="6528"/>
    <cellStyle name="20% - Ênfase6 3 2 6 2" xfId="14805"/>
    <cellStyle name="20% - Ênfase6 3 2 7" xfId="2449"/>
    <cellStyle name="20% - Ênfase6 3 2 7 2" xfId="10726"/>
    <cellStyle name="20% - Ênfase6 3 2 8" xfId="8680"/>
    <cellStyle name="20% - Ênfase6 3 3" xfId="1142"/>
    <cellStyle name="20% - Ênfase6 3 3 2" xfId="5234"/>
    <cellStyle name="20% - Ênfase6 3 3 2 2" xfId="13511"/>
    <cellStyle name="20% - Ênfase6 3 3 3" xfId="7259"/>
    <cellStyle name="20% - Ênfase6 3 3 3 2" xfId="15536"/>
    <cellStyle name="20% - Ênfase6 3 3 4" xfId="3199"/>
    <cellStyle name="20% - Ênfase6 3 3 4 2" xfId="11476"/>
    <cellStyle name="20% - Ênfase6 3 3 5" xfId="9427"/>
    <cellStyle name="20% - Ênfase6 3 4" xfId="634"/>
    <cellStyle name="20% - Ênfase6 3 4 2" xfId="4740"/>
    <cellStyle name="20% - Ênfase6 3 4 2 2" xfId="13017"/>
    <cellStyle name="20% - Ênfase6 3 4 3" xfId="6765"/>
    <cellStyle name="20% - Ênfase6 3 4 3 2" xfId="15042"/>
    <cellStyle name="20% - Ênfase6 3 4 4" xfId="2695"/>
    <cellStyle name="20% - Ênfase6 3 4 4 2" xfId="10972"/>
    <cellStyle name="20% - Ênfase6 3 4 5" xfId="8924"/>
    <cellStyle name="20% - Ênfase6 3 5" xfId="1686"/>
    <cellStyle name="20% - Ênfase6 3 5 2" xfId="5773"/>
    <cellStyle name="20% - Ênfase6 3 5 2 2" xfId="14050"/>
    <cellStyle name="20% - Ênfase6 3 5 3" xfId="7773"/>
    <cellStyle name="20% - Ênfase6 3 5 3 2" xfId="16050"/>
    <cellStyle name="20% - Ênfase6 3 5 4" xfId="3739"/>
    <cellStyle name="20% - Ênfase6 3 5 4 2" xfId="12016"/>
    <cellStyle name="20% - Ênfase6 3 5 5" xfId="9967"/>
    <cellStyle name="20% - Ênfase6 3 6" xfId="4236"/>
    <cellStyle name="20% - Ênfase6 3 6 2" xfId="12513"/>
    <cellStyle name="20% - Ênfase6 3 7" xfId="6267"/>
    <cellStyle name="20% - Ênfase6 3 7 2" xfId="14544"/>
    <cellStyle name="20% - Ênfase6 3 8" xfId="2186"/>
    <cellStyle name="20% - Ênfase6 3 8 2" xfId="10463"/>
    <cellStyle name="20% - Ênfase6 3 9" xfId="8418"/>
    <cellStyle name="20% - Ênfase6 4" xfId="45"/>
    <cellStyle name="20% - Ênfase6 4 2" xfId="323"/>
    <cellStyle name="20% - Ênfase6 4 2 2" xfId="1408"/>
    <cellStyle name="20% - Ênfase6 4 2 2 2" xfId="5498"/>
    <cellStyle name="20% - Ênfase6 4 2 2 2 2" xfId="13775"/>
    <cellStyle name="20% - Ênfase6 4 2 2 3" xfId="7523"/>
    <cellStyle name="20% - Ênfase6 4 2 2 3 2" xfId="15800"/>
    <cellStyle name="20% - Ênfase6 4 2 2 4" xfId="3464"/>
    <cellStyle name="20% - Ênfase6 4 2 2 4 2" xfId="11741"/>
    <cellStyle name="20% - Ênfase6 4 2 2 5" xfId="9692"/>
    <cellStyle name="20% - Ênfase6 4 2 3" xfId="899"/>
    <cellStyle name="20% - Ênfase6 4 2 3 2" xfId="5002"/>
    <cellStyle name="20% - Ênfase6 4 2 3 2 2" xfId="13279"/>
    <cellStyle name="20% - Ênfase6 4 2 3 3" xfId="7027"/>
    <cellStyle name="20% - Ênfase6 4 2 3 3 2" xfId="15304"/>
    <cellStyle name="20% - Ênfase6 4 2 3 4" xfId="2959"/>
    <cellStyle name="20% - Ênfase6 4 2 3 4 2" xfId="11236"/>
    <cellStyle name="20% - Ênfase6 4 2 3 5" xfId="9188"/>
    <cellStyle name="20% - Ênfase6 4 2 4" xfId="1949"/>
    <cellStyle name="20% - Ênfase6 4 2 4 2" xfId="6035"/>
    <cellStyle name="20% - Ênfase6 4 2 4 2 2" xfId="14312"/>
    <cellStyle name="20% - Ênfase6 4 2 4 3" xfId="8035"/>
    <cellStyle name="20% - Ênfase6 4 2 4 3 2" xfId="16312"/>
    <cellStyle name="20% - Ênfase6 4 2 4 4" xfId="4002"/>
    <cellStyle name="20% - Ênfase6 4 2 4 4 2" xfId="12279"/>
    <cellStyle name="20% - Ênfase6 4 2 4 5" xfId="10230"/>
    <cellStyle name="20% - Ênfase6 4 2 5" xfId="4498"/>
    <cellStyle name="20% - Ênfase6 4 2 5 2" xfId="12775"/>
    <cellStyle name="20% - Ênfase6 4 2 6" xfId="6529"/>
    <cellStyle name="20% - Ênfase6 4 2 6 2" xfId="14806"/>
    <cellStyle name="20% - Ênfase6 4 2 7" xfId="2450"/>
    <cellStyle name="20% - Ênfase6 4 2 7 2" xfId="10727"/>
    <cellStyle name="20% - Ênfase6 4 2 8" xfId="8681"/>
    <cellStyle name="20% - Ênfase6 4 3" xfId="1145"/>
    <cellStyle name="20% - Ênfase6 4 3 2" xfId="5237"/>
    <cellStyle name="20% - Ênfase6 4 3 2 2" xfId="13514"/>
    <cellStyle name="20% - Ênfase6 4 3 3" xfId="7262"/>
    <cellStyle name="20% - Ênfase6 4 3 3 2" xfId="15539"/>
    <cellStyle name="20% - Ênfase6 4 3 4" xfId="3202"/>
    <cellStyle name="20% - Ênfase6 4 3 4 2" xfId="11479"/>
    <cellStyle name="20% - Ênfase6 4 3 5" xfId="9430"/>
    <cellStyle name="20% - Ênfase6 4 4" xfId="637"/>
    <cellStyle name="20% - Ênfase6 4 4 2" xfId="4743"/>
    <cellStyle name="20% - Ênfase6 4 4 2 2" xfId="13020"/>
    <cellStyle name="20% - Ênfase6 4 4 3" xfId="6768"/>
    <cellStyle name="20% - Ênfase6 4 4 3 2" xfId="15045"/>
    <cellStyle name="20% - Ênfase6 4 4 4" xfId="2698"/>
    <cellStyle name="20% - Ênfase6 4 4 4 2" xfId="10975"/>
    <cellStyle name="20% - Ênfase6 4 4 5" xfId="8927"/>
    <cellStyle name="20% - Ênfase6 4 5" xfId="1689"/>
    <cellStyle name="20% - Ênfase6 4 5 2" xfId="5776"/>
    <cellStyle name="20% - Ênfase6 4 5 2 2" xfId="14053"/>
    <cellStyle name="20% - Ênfase6 4 5 3" xfId="7776"/>
    <cellStyle name="20% - Ênfase6 4 5 3 2" xfId="16053"/>
    <cellStyle name="20% - Ênfase6 4 5 4" xfId="3742"/>
    <cellStyle name="20% - Ênfase6 4 5 4 2" xfId="12019"/>
    <cellStyle name="20% - Ênfase6 4 5 5" xfId="9970"/>
    <cellStyle name="20% - Ênfase6 4 6" xfId="4239"/>
    <cellStyle name="20% - Ênfase6 4 6 2" xfId="12516"/>
    <cellStyle name="20% - Ênfase6 4 7" xfId="6270"/>
    <cellStyle name="20% - Ênfase6 4 7 2" xfId="14547"/>
    <cellStyle name="20% - Ênfase6 4 8" xfId="2189"/>
    <cellStyle name="20% - Ênfase6 4 8 2" xfId="10466"/>
    <cellStyle name="20% - Ênfase6 4 9" xfId="8421"/>
    <cellStyle name="20% - Ênfase6 5" xfId="325"/>
    <cellStyle name="20% - Ênfase6 5 2" xfId="327"/>
    <cellStyle name="20% - Ênfase6 5 2 2" xfId="1412"/>
    <cellStyle name="20% - Ênfase6 5 2 2 2" xfId="5502"/>
    <cellStyle name="20% - Ênfase6 5 2 2 2 2" xfId="13779"/>
    <cellStyle name="20% - Ênfase6 5 2 2 3" xfId="7527"/>
    <cellStyle name="20% - Ênfase6 5 2 2 3 2" xfId="15804"/>
    <cellStyle name="20% - Ênfase6 5 2 2 4" xfId="3468"/>
    <cellStyle name="20% - Ênfase6 5 2 2 4 2" xfId="11745"/>
    <cellStyle name="20% - Ênfase6 5 2 2 5" xfId="9696"/>
    <cellStyle name="20% - Ênfase6 5 2 3" xfId="903"/>
    <cellStyle name="20% - Ênfase6 5 2 3 2" xfId="5006"/>
    <cellStyle name="20% - Ênfase6 5 2 3 2 2" xfId="13283"/>
    <cellStyle name="20% - Ênfase6 5 2 3 3" xfId="7031"/>
    <cellStyle name="20% - Ênfase6 5 2 3 3 2" xfId="15308"/>
    <cellStyle name="20% - Ênfase6 5 2 3 4" xfId="2963"/>
    <cellStyle name="20% - Ênfase6 5 2 3 4 2" xfId="11240"/>
    <cellStyle name="20% - Ênfase6 5 2 3 5" xfId="9192"/>
    <cellStyle name="20% - Ênfase6 5 2 4" xfId="1953"/>
    <cellStyle name="20% - Ênfase6 5 2 4 2" xfId="6039"/>
    <cellStyle name="20% - Ênfase6 5 2 4 2 2" xfId="14316"/>
    <cellStyle name="20% - Ênfase6 5 2 4 3" xfId="8039"/>
    <cellStyle name="20% - Ênfase6 5 2 4 3 2" xfId="16316"/>
    <cellStyle name="20% - Ênfase6 5 2 4 4" xfId="4006"/>
    <cellStyle name="20% - Ênfase6 5 2 4 4 2" xfId="12283"/>
    <cellStyle name="20% - Ênfase6 5 2 4 5" xfId="10234"/>
    <cellStyle name="20% - Ênfase6 5 2 5" xfId="4502"/>
    <cellStyle name="20% - Ênfase6 5 2 5 2" xfId="12779"/>
    <cellStyle name="20% - Ênfase6 5 2 6" xfId="6533"/>
    <cellStyle name="20% - Ênfase6 5 2 6 2" xfId="14810"/>
    <cellStyle name="20% - Ênfase6 5 2 7" xfId="2454"/>
    <cellStyle name="20% - Ênfase6 5 2 7 2" xfId="10731"/>
    <cellStyle name="20% - Ênfase6 5 2 8" xfId="8685"/>
    <cellStyle name="20% - Ênfase6 5 3" xfId="1410"/>
    <cellStyle name="20% - Ênfase6 5 3 2" xfId="5500"/>
    <cellStyle name="20% - Ênfase6 5 3 2 2" xfId="13777"/>
    <cellStyle name="20% - Ênfase6 5 3 3" xfId="7525"/>
    <cellStyle name="20% - Ênfase6 5 3 3 2" xfId="15802"/>
    <cellStyle name="20% - Ênfase6 5 3 4" xfId="3466"/>
    <cellStyle name="20% - Ênfase6 5 3 4 2" xfId="11743"/>
    <cellStyle name="20% - Ênfase6 5 3 5" xfId="9694"/>
    <cellStyle name="20% - Ênfase6 5 4" xfId="901"/>
    <cellStyle name="20% - Ênfase6 5 4 2" xfId="5004"/>
    <cellStyle name="20% - Ênfase6 5 4 2 2" xfId="13281"/>
    <cellStyle name="20% - Ênfase6 5 4 3" xfId="7029"/>
    <cellStyle name="20% - Ênfase6 5 4 3 2" xfId="15306"/>
    <cellStyle name="20% - Ênfase6 5 4 4" xfId="2961"/>
    <cellStyle name="20% - Ênfase6 5 4 4 2" xfId="11238"/>
    <cellStyle name="20% - Ênfase6 5 4 5" xfId="9190"/>
    <cellStyle name="20% - Ênfase6 5 5" xfId="1951"/>
    <cellStyle name="20% - Ênfase6 5 5 2" xfId="6037"/>
    <cellStyle name="20% - Ênfase6 5 5 2 2" xfId="14314"/>
    <cellStyle name="20% - Ênfase6 5 5 3" xfId="8037"/>
    <cellStyle name="20% - Ênfase6 5 5 3 2" xfId="16314"/>
    <cellStyle name="20% - Ênfase6 5 5 4" xfId="4004"/>
    <cellStyle name="20% - Ênfase6 5 5 4 2" xfId="12281"/>
    <cellStyle name="20% - Ênfase6 5 5 5" xfId="10232"/>
    <cellStyle name="20% - Ênfase6 5 6" xfId="4500"/>
    <cellStyle name="20% - Ênfase6 5 6 2" xfId="12777"/>
    <cellStyle name="20% - Ênfase6 5 7" xfId="6531"/>
    <cellStyle name="20% - Ênfase6 5 7 2" xfId="14808"/>
    <cellStyle name="20% - Ênfase6 5 8" xfId="2452"/>
    <cellStyle name="20% - Ênfase6 5 8 2" xfId="10729"/>
    <cellStyle name="20% - Ênfase6 5 9" xfId="8683"/>
    <cellStyle name="20% - Ênfase6 6" xfId="328"/>
    <cellStyle name="20% - Ênfase6 6 2" xfId="329"/>
    <cellStyle name="20% - Ênfase6 6 2 2" xfId="1414"/>
    <cellStyle name="20% - Ênfase6 6 2 2 2" xfId="5504"/>
    <cellStyle name="20% - Ênfase6 6 2 2 2 2" xfId="13781"/>
    <cellStyle name="20% - Ênfase6 6 2 2 3" xfId="7529"/>
    <cellStyle name="20% - Ênfase6 6 2 2 3 2" xfId="15806"/>
    <cellStyle name="20% - Ênfase6 6 2 2 4" xfId="3470"/>
    <cellStyle name="20% - Ênfase6 6 2 2 4 2" xfId="11747"/>
    <cellStyle name="20% - Ênfase6 6 2 2 5" xfId="9698"/>
    <cellStyle name="20% - Ênfase6 6 2 3" xfId="905"/>
    <cellStyle name="20% - Ênfase6 6 2 3 2" xfId="5008"/>
    <cellStyle name="20% - Ênfase6 6 2 3 2 2" xfId="13285"/>
    <cellStyle name="20% - Ênfase6 6 2 3 3" xfId="7033"/>
    <cellStyle name="20% - Ênfase6 6 2 3 3 2" xfId="15310"/>
    <cellStyle name="20% - Ênfase6 6 2 3 4" xfId="2965"/>
    <cellStyle name="20% - Ênfase6 6 2 3 4 2" xfId="11242"/>
    <cellStyle name="20% - Ênfase6 6 2 3 5" xfId="9194"/>
    <cellStyle name="20% - Ênfase6 6 2 4" xfId="1955"/>
    <cellStyle name="20% - Ênfase6 6 2 4 2" xfId="6041"/>
    <cellStyle name="20% - Ênfase6 6 2 4 2 2" xfId="14318"/>
    <cellStyle name="20% - Ênfase6 6 2 4 3" xfId="8041"/>
    <cellStyle name="20% - Ênfase6 6 2 4 3 2" xfId="16318"/>
    <cellStyle name="20% - Ênfase6 6 2 4 4" xfId="4008"/>
    <cellStyle name="20% - Ênfase6 6 2 4 4 2" xfId="12285"/>
    <cellStyle name="20% - Ênfase6 6 2 4 5" xfId="10236"/>
    <cellStyle name="20% - Ênfase6 6 2 5" xfId="4504"/>
    <cellStyle name="20% - Ênfase6 6 2 5 2" xfId="12781"/>
    <cellStyle name="20% - Ênfase6 6 2 6" xfId="6535"/>
    <cellStyle name="20% - Ênfase6 6 2 6 2" xfId="14812"/>
    <cellStyle name="20% - Ênfase6 6 2 7" xfId="2456"/>
    <cellStyle name="20% - Ênfase6 6 2 7 2" xfId="10733"/>
    <cellStyle name="20% - Ênfase6 6 2 8" xfId="8687"/>
    <cellStyle name="20% - Ênfase6 6 3" xfId="1413"/>
    <cellStyle name="20% - Ênfase6 6 3 2" xfId="5503"/>
    <cellStyle name="20% - Ênfase6 6 3 2 2" xfId="13780"/>
    <cellStyle name="20% - Ênfase6 6 3 3" xfId="7528"/>
    <cellStyle name="20% - Ênfase6 6 3 3 2" xfId="15805"/>
    <cellStyle name="20% - Ênfase6 6 3 4" xfId="3469"/>
    <cellStyle name="20% - Ênfase6 6 3 4 2" xfId="11746"/>
    <cellStyle name="20% - Ênfase6 6 3 5" xfId="9697"/>
    <cellStyle name="20% - Ênfase6 6 4" xfId="904"/>
    <cellStyle name="20% - Ênfase6 6 4 2" xfId="5007"/>
    <cellStyle name="20% - Ênfase6 6 4 2 2" xfId="13284"/>
    <cellStyle name="20% - Ênfase6 6 4 3" xfId="7032"/>
    <cellStyle name="20% - Ênfase6 6 4 3 2" xfId="15309"/>
    <cellStyle name="20% - Ênfase6 6 4 4" xfId="2964"/>
    <cellStyle name="20% - Ênfase6 6 4 4 2" xfId="11241"/>
    <cellStyle name="20% - Ênfase6 6 4 5" xfId="9193"/>
    <cellStyle name="20% - Ênfase6 6 5" xfId="1954"/>
    <cellStyle name="20% - Ênfase6 6 5 2" xfId="6040"/>
    <cellStyle name="20% - Ênfase6 6 5 2 2" xfId="14317"/>
    <cellStyle name="20% - Ênfase6 6 5 3" xfId="8040"/>
    <cellStyle name="20% - Ênfase6 6 5 3 2" xfId="16317"/>
    <cellStyle name="20% - Ênfase6 6 5 4" xfId="4007"/>
    <cellStyle name="20% - Ênfase6 6 5 4 2" xfId="12284"/>
    <cellStyle name="20% - Ênfase6 6 5 5" xfId="10235"/>
    <cellStyle name="20% - Ênfase6 6 6" xfId="4503"/>
    <cellStyle name="20% - Ênfase6 6 6 2" xfId="12780"/>
    <cellStyle name="20% - Ênfase6 6 7" xfId="6534"/>
    <cellStyle name="20% - Ênfase6 6 7 2" xfId="14811"/>
    <cellStyle name="20% - Ênfase6 6 8" xfId="2455"/>
    <cellStyle name="20% - Ênfase6 6 8 2" xfId="10732"/>
    <cellStyle name="20% - Ênfase6 6 9" xfId="8686"/>
    <cellStyle name="20% - Ênfase6 7" xfId="171"/>
    <cellStyle name="20% - Ênfase6 7 2" xfId="34"/>
    <cellStyle name="20% - Ênfase6 7 2 2" xfId="1137"/>
    <cellStyle name="20% - Ênfase6 7 2 2 2" xfId="5229"/>
    <cellStyle name="20% - Ênfase6 7 2 2 2 2" xfId="13506"/>
    <cellStyle name="20% - Ênfase6 7 2 2 3" xfId="7254"/>
    <cellStyle name="20% - Ênfase6 7 2 2 3 2" xfId="15531"/>
    <cellStyle name="20% - Ênfase6 7 2 2 4" xfId="3194"/>
    <cellStyle name="20% - Ênfase6 7 2 2 4 2" xfId="11471"/>
    <cellStyle name="20% - Ênfase6 7 2 2 5" xfId="9422"/>
    <cellStyle name="20% - Ênfase6 7 2 3" xfId="629"/>
    <cellStyle name="20% - Ênfase6 7 2 3 2" xfId="4735"/>
    <cellStyle name="20% - Ênfase6 7 2 3 2 2" xfId="13012"/>
    <cellStyle name="20% - Ênfase6 7 2 3 3" xfId="6760"/>
    <cellStyle name="20% - Ênfase6 7 2 3 3 2" xfId="15037"/>
    <cellStyle name="20% - Ênfase6 7 2 3 4" xfId="2690"/>
    <cellStyle name="20% - Ênfase6 7 2 3 4 2" xfId="10967"/>
    <cellStyle name="20% - Ênfase6 7 2 3 5" xfId="8919"/>
    <cellStyle name="20% - Ênfase6 7 2 4" xfId="1681"/>
    <cellStyle name="20% - Ênfase6 7 2 4 2" xfId="5768"/>
    <cellStyle name="20% - Ênfase6 7 2 4 2 2" xfId="14045"/>
    <cellStyle name="20% - Ênfase6 7 2 4 3" xfId="7768"/>
    <cellStyle name="20% - Ênfase6 7 2 4 3 2" xfId="16045"/>
    <cellStyle name="20% - Ênfase6 7 2 4 4" xfId="3734"/>
    <cellStyle name="20% - Ênfase6 7 2 4 4 2" xfId="12011"/>
    <cellStyle name="20% - Ênfase6 7 2 4 5" xfId="9962"/>
    <cellStyle name="20% - Ênfase6 7 2 5" xfId="4231"/>
    <cellStyle name="20% - Ênfase6 7 2 5 2" xfId="12508"/>
    <cellStyle name="20% - Ênfase6 7 2 6" xfId="6262"/>
    <cellStyle name="20% - Ênfase6 7 2 6 2" xfId="14539"/>
    <cellStyle name="20% - Ênfase6 7 2 7" xfId="2181"/>
    <cellStyle name="20% - Ênfase6 7 2 7 2" xfId="10458"/>
    <cellStyle name="20% - Ênfase6 7 2 8" xfId="8413"/>
    <cellStyle name="20% - Ênfase6 7 3" xfId="1265"/>
    <cellStyle name="20% - Ênfase6 7 3 2" xfId="5356"/>
    <cellStyle name="20% - Ênfase6 7 3 2 2" xfId="13633"/>
    <cellStyle name="20% - Ênfase6 7 3 3" xfId="7381"/>
    <cellStyle name="20% - Ênfase6 7 3 3 2" xfId="15658"/>
    <cellStyle name="20% - Ênfase6 7 3 4" xfId="3321"/>
    <cellStyle name="20% - Ênfase6 7 3 4 2" xfId="11598"/>
    <cellStyle name="20% - Ênfase6 7 3 5" xfId="9549"/>
    <cellStyle name="20% - Ênfase6 7 4" xfId="756"/>
    <cellStyle name="20% - Ênfase6 7 4 2" xfId="4860"/>
    <cellStyle name="20% - Ênfase6 7 4 2 2" xfId="13137"/>
    <cellStyle name="20% - Ênfase6 7 4 3" xfId="6885"/>
    <cellStyle name="20% - Ênfase6 7 4 3 2" xfId="15162"/>
    <cellStyle name="20% - Ênfase6 7 4 4" xfId="2816"/>
    <cellStyle name="20% - Ênfase6 7 4 4 2" xfId="11093"/>
    <cellStyle name="20% - Ênfase6 7 4 5" xfId="9045"/>
    <cellStyle name="20% - Ênfase6 7 5" xfId="1806"/>
    <cellStyle name="20% - Ênfase6 7 5 2" xfId="5893"/>
    <cellStyle name="20% - Ênfase6 7 5 2 2" xfId="14170"/>
    <cellStyle name="20% - Ênfase6 7 5 3" xfId="7893"/>
    <cellStyle name="20% - Ênfase6 7 5 3 2" xfId="16170"/>
    <cellStyle name="20% - Ênfase6 7 5 4" xfId="3859"/>
    <cellStyle name="20% - Ênfase6 7 5 4 2" xfId="12136"/>
    <cellStyle name="20% - Ênfase6 7 5 5" xfId="10087"/>
    <cellStyle name="20% - Ênfase6 7 6" xfId="4356"/>
    <cellStyle name="20% - Ênfase6 7 6 2" xfId="12633"/>
    <cellStyle name="20% - Ênfase6 7 7" xfId="6387"/>
    <cellStyle name="20% - Ênfase6 7 7 2" xfId="14664"/>
    <cellStyle name="20% - Ênfase6 7 8" xfId="2307"/>
    <cellStyle name="20% - Ênfase6 7 8 2" xfId="10584"/>
    <cellStyle name="20% - Ênfase6 7 9" xfId="8538"/>
    <cellStyle name="20% - Ênfase6 8" xfId="330"/>
    <cellStyle name="20% - Ênfase6 8 2" xfId="332"/>
    <cellStyle name="20% - Ênfase6 8 2 2" xfId="1417"/>
    <cellStyle name="20% - Ênfase6 8 2 2 2" xfId="5507"/>
    <cellStyle name="20% - Ênfase6 8 2 2 2 2" xfId="13784"/>
    <cellStyle name="20% - Ênfase6 8 2 2 3" xfId="7532"/>
    <cellStyle name="20% - Ênfase6 8 2 2 3 2" xfId="15809"/>
    <cellStyle name="20% - Ênfase6 8 2 2 4" xfId="3473"/>
    <cellStyle name="20% - Ênfase6 8 2 2 4 2" xfId="11750"/>
    <cellStyle name="20% - Ênfase6 8 2 2 5" xfId="9701"/>
    <cellStyle name="20% - Ênfase6 8 2 3" xfId="908"/>
    <cellStyle name="20% - Ênfase6 8 2 3 2" xfId="5011"/>
    <cellStyle name="20% - Ênfase6 8 2 3 2 2" xfId="13288"/>
    <cellStyle name="20% - Ênfase6 8 2 3 3" xfId="7036"/>
    <cellStyle name="20% - Ênfase6 8 2 3 3 2" xfId="15313"/>
    <cellStyle name="20% - Ênfase6 8 2 3 4" xfId="2968"/>
    <cellStyle name="20% - Ênfase6 8 2 3 4 2" xfId="11245"/>
    <cellStyle name="20% - Ênfase6 8 2 3 5" xfId="9197"/>
    <cellStyle name="20% - Ênfase6 8 2 4" xfId="1958"/>
    <cellStyle name="20% - Ênfase6 8 2 4 2" xfId="6044"/>
    <cellStyle name="20% - Ênfase6 8 2 4 2 2" xfId="14321"/>
    <cellStyle name="20% - Ênfase6 8 2 4 3" xfId="8044"/>
    <cellStyle name="20% - Ênfase6 8 2 4 3 2" xfId="16321"/>
    <cellStyle name="20% - Ênfase6 8 2 4 4" xfId="4011"/>
    <cellStyle name="20% - Ênfase6 8 2 4 4 2" xfId="12288"/>
    <cellStyle name="20% - Ênfase6 8 2 4 5" xfId="10239"/>
    <cellStyle name="20% - Ênfase6 8 2 5" xfId="4507"/>
    <cellStyle name="20% - Ênfase6 8 2 5 2" xfId="12784"/>
    <cellStyle name="20% - Ênfase6 8 2 6" xfId="6538"/>
    <cellStyle name="20% - Ênfase6 8 2 6 2" xfId="14815"/>
    <cellStyle name="20% - Ênfase6 8 2 7" xfId="2459"/>
    <cellStyle name="20% - Ênfase6 8 2 7 2" xfId="10736"/>
    <cellStyle name="20% - Ênfase6 8 2 8" xfId="8690"/>
    <cellStyle name="20% - Ênfase6 8 3" xfId="1415"/>
    <cellStyle name="20% - Ênfase6 8 3 2" xfId="5505"/>
    <cellStyle name="20% - Ênfase6 8 3 2 2" xfId="13782"/>
    <cellStyle name="20% - Ênfase6 8 3 3" xfId="7530"/>
    <cellStyle name="20% - Ênfase6 8 3 3 2" xfId="15807"/>
    <cellStyle name="20% - Ênfase6 8 3 4" xfId="3471"/>
    <cellStyle name="20% - Ênfase6 8 3 4 2" xfId="11748"/>
    <cellStyle name="20% - Ênfase6 8 3 5" xfId="9699"/>
    <cellStyle name="20% - Ênfase6 8 4" xfId="906"/>
    <cellStyle name="20% - Ênfase6 8 4 2" xfId="5009"/>
    <cellStyle name="20% - Ênfase6 8 4 2 2" xfId="13286"/>
    <cellStyle name="20% - Ênfase6 8 4 3" xfId="7034"/>
    <cellStyle name="20% - Ênfase6 8 4 3 2" xfId="15311"/>
    <cellStyle name="20% - Ênfase6 8 4 4" xfId="2966"/>
    <cellStyle name="20% - Ênfase6 8 4 4 2" xfId="11243"/>
    <cellStyle name="20% - Ênfase6 8 4 5" xfId="9195"/>
    <cellStyle name="20% - Ênfase6 8 5" xfId="1956"/>
    <cellStyle name="20% - Ênfase6 8 5 2" xfId="6042"/>
    <cellStyle name="20% - Ênfase6 8 5 2 2" xfId="14319"/>
    <cellStyle name="20% - Ênfase6 8 5 3" xfId="8042"/>
    <cellStyle name="20% - Ênfase6 8 5 3 2" xfId="16319"/>
    <cellStyle name="20% - Ênfase6 8 5 4" xfId="4009"/>
    <cellStyle name="20% - Ênfase6 8 5 4 2" xfId="12286"/>
    <cellStyle name="20% - Ênfase6 8 5 5" xfId="10237"/>
    <cellStyle name="20% - Ênfase6 8 6" xfId="4505"/>
    <cellStyle name="20% - Ênfase6 8 6 2" xfId="12782"/>
    <cellStyle name="20% - Ênfase6 8 7" xfId="6536"/>
    <cellStyle name="20% - Ênfase6 8 7 2" xfId="14813"/>
    <cellStyle name="20% - Ênfase6 8 8" xfId="2457"/>
    <cellStyle name="20% - Ênfase6 8 8 2" xfId="10734"/>
    <cellStyle name="20% - Ênfase6 8 9" xfId="8688"/>
    <cellStyle name="20% - Ênfase6 9" xfId="333"/>
    <cellStyle name="20% - Ênfase6 9 2" xfId="50"/>
    <cellStyle name="20% - Ênfase6 9 2 2" xfId="1150"/>
    <cellStyle name="20% - Ênfase6 9 2 2 2" xfId="5242"/>
    <cellStyle name="20% - Ênfase6 9 2 2 2 2" xfId="13519"/>
    <cellStyle name="20% - Ênfase6 9 2 2 3" xfId="7267"/>
    <cellStyle name="20% - Ênfase6 9 2 2 3 2" xfId="15544"/>
    <cellStyle name="20% - Ênfase6 9 2 2 4" xfId="3207"/>
    <cellStyle name="20% - Ênfase6 9 2 2 4 2" xfId="11484"/>
    <cellStyle name="20% - Ênfase6 9 2 2 5" xfId="9435"/>
    <cellStyle name="20% - Ênfase6 9 2 3" xfId="641"/>
    <cellStyle name="20% - Ênfase6 9 2 3 2" xfId="4747"/>
    <cellStyle name="20% - Ênfase6 9 2 3 2 2" xfId="13024"/>
    <cellStyle name="20% - Ênfase6 9 2 3 3" xfId="6772"/>
    <cellStyle name="20% - Ênfase6 9 2 3 3 2" xfId="15049"/>
    <cellStyle name="20% - Ênfase6 9 2 3 4" xfId="2702"/>
    <cellStyle name="20% - Ênfase6 9 2 3 4 2" xfId="10979"/>
    <cellStyle name="20% - Ênfase6 9 2 3 5" xfId="8931"/>
    <cellStyle name="20% - Ênfase6 9 2 4" xfId="1693"/>
    <cellStyle name="20% - Ênfase6 9 2 4 2" xfId="5780"/>
    <cellStyle name="20% - Ênfase6 9 2 4 2 2" xfId="14057"/>
    <cellStyle name="20% - Ênfase6 9 2 4 3" xfId="7780"/>
    <cellStyle name="20% - Ênfase6 9 2 4 3 2" xfId="16057"/>
    <cellStyle name="20% - Ênfase6 9 2 4 4" xfId="3746"/>
    <cellStyle name="20% - Ênfase6 9 2 4 4 2" xfId="12023"/>
    <cellStyle name="20% - Ênfase6 9 2 4 5" xfId="9974"/>
    <cellStyle name="20% - Ênfase6 9 2 5" xfId="4243"/>
    <cellStyle name="20% - Ênfase6 9 2 5 2" xfId="12520"/>
    <cellStyle name="20% - Ênfase6 9 2 6" xfId="6274"/>
    <cellStyle name="20% - Ênfase6 9 2 6 2" xfId="14551"/>
    <cellStyle name="20% - Ênfase6 9 2 7" xfId="2193"/>
    <cellStyle name="20% - Ênfase6 9 2 7 2" xfId="10470"/>
    <cellStyle name="20% - Ênfase6 9 2 8" xfId="8425"/>
    <cellStyle name="20% - Ênfase6 9 3" xfId="1418"/>
    <cellStyle name="20% - Ênfase6 9 3 2" xfId="5508"/>
    <cellStyle name="20% - Ênfase6 9 3 2 2" xfId="13785"/>
    <cellStyle name="20% - Ênfase6 9 3 3" xfId="7533"/>
    <cellStyle name="20% - Ênfase6 9 3 3 2" xfId="15810"/>
    <cellStyle name="20% - Ênfase6 9 3 4" xfId="3474"/>
    <cellStyle name="20% - Ênfase6 9 3 4 2" xfId="11751"/>
    <cellStyle name="20% - Ênfase6 9 3 5" xfId="9702"/>
    <cellStyle name="20% - Ênfase6 9 4" xfId="909"/>
    <cellStyle name="20% - Ênfase6 9 4 2" xfId="5012"/>
    <cellStyle name="20% - Ênfase6 9 4 2 2" xfId="13289"/>
    <cellStyle name="20% - Ênfase6 9 4 3" xfId="7037"/>
    <cellStyle name="20% - Ênfase6 9 4 3 2" xfId="15314"/>
    <cellStyle name="20% - Ênfase6 9 4 4" xfId="2969"/>
    <cellStyle name="20% - Ênfase6 9 4 4 2" xfId="11246"/>
    <cellStyle name="20% - Ênfase6 9 4 5" xfId="9198"/>
    <cellStyle name="20% - Ênfase6 9 5" xfId="1959"/>
    <cellStyle name="20% - Ênfase6 9 5 2" xfId="6045"/>
    <cellStyle name="20% - Ênfase6 9 5 2 2" xfId="14322"/>
    <cellStyle name="20% - Ênfase6 9 5 3" xfId="8045"/>
    <cellStyle name="20% - Ênfase6 9 5 3 2" xfId="16322"/>
    <cellStyle name="20% - Ênfase6 9 5 4" xfId="4012"/>
    <cellStyle name="20% - Ênfase6 9 5 4 2" xfId="12289"/>
    <cellStyle name="20% - Ênfase6 9 5 5" xfId="10240"/>
    <cellStyle name="20% - Ênfase6 9 6" xfId="4508"/>
    <cellStyle name="20% - Ênfase6 9 6 2" xfId="12785"/>
    <cellStyle name="20% - Ênfase6 9 7" xfId="6539"/>
    <cellStyle name="20% - Ênfase6 9 7 2" xfId="14816"/>
    <cellStyle name="20% - Ênfase6 9 8" xfId="2460"/>
    <cellStyle name="20% - Ênfase6 9 8 2" xfId="10737"/>
    <cellStyle name="20% - Ênfase6 9 9" xfId="8691"/>
    <cellStyle name="40% - Ênfase1 10" xfId="335"/>
    <cellStyle name="40% - Ênfase1 10 2" xfId="336"/>
    <cellStyle name="40% - Ênfase1 10 2 2" xfId="1421"/>
    <cellStyle name="40% - Ênfase1 10 2 2 2" xfId="5511"/>
    <cellStyle name="40% - Ênfase1 10 2 2 2 2" xfId="13788"/>
    <cellStyle name="40% - Ênfase1 10 2 2 3" xfId="7536"/>
    <cellStyle name="40% - Ênfase1 10 2 2 3 2" xfId="15813"/>
    <cellStyle name="40% - Ênfase1 10 2 2 4" xfId="3477"/>
    <cellStyle name="40% - Ênfase1 10 2 2 4 2" xfId="11754"/>
    <cellStyle name="40% - Ênfase1 10 2 2 5" xfId="9705"/>
    <cellStyle name="40% - Ênfase1 10 2 3" xfId="912"/>
    <cellStyle name="40% - Ênfase1 10 2 3 2" xfId="5015"/>
    <cellStyle name="40% - Ênfase1 10 2 3 2 2" xfId="13292"/>
    <cellStyle name="40% - Ênfase1 10 2 3 3" xfId="7040"/>
    <cellStyle name="40% - Ênfase1 10 2 3 3 2" xfId="15317"/>
    <cellStyle name="40% - Ênfase1 10 2 3 4" xfId="2972"/>
    <cellStyle name="40% - Ênfase1 10 2 3 4 2" xfId="11249"/>
    <cellStyle name="40% - Ênfase1 10 2 3 5" xfId="9201"/>
    <cellStyle name="40% - Ênfase1 10 2 4" xfId="1962"/>
    <cellStyle name="40% - Ênfase1 10 2 4 2" xfId="6048"/>
    <cellStyle name="40% - Ênfase1 10 2 4 2 2" xfId="14325"/>
    <cellStyle name="40% - Ênfase1 10 2 4 3" xfId="8048"/>
    <cellStyle name="40% - Ênfase1 10 2 4 3 2" xfId="16325"/>
    <cellStyle name="40% - Ênfase1 10 2 4 4" xfId="4015"/>
    <cellStyle name="40% - Ênfase1 10 2 4 4 2" xfId="12292"/>
    <cellStyle name="40% - Ênfase1 10 2 4 5" xfId="10243"/>
    <cellStyle name="40% - Ênfase1 10 2 5" xfId="4511"/>
    <cellStyle name="40% - Ênfase1 10 2 5 2" xfId="12788"/>
    <cellStyle name="40% - Ênfase1 10 2 6" xfId="6542"/>
    <cellStyle name="40% - Ênfase1 10 2 6 2" xfId="14819"/>
    <cellStyle name="40% - Ênfase1 10 2 7" xfId="2463"/>
    <cellStyle name="40% - Ênfase1 10 2 7 2" xfId="10740"/>
    <cellStyle name="40% - Ênfase1 10 2 8" xfId="8694"/>
    <cellStyle name="40% - Ênfase1 10 3" xfId="1420"/>
    <cellStyle name="40% - Ênfase1 10 3 2" xfId="5510"/>
    <cellStyle name="40% - Ênfase1 10 3 2 2" xfId="13787"/>
    <cellStyle name="40% - Ênfase1 10 3 3" xfId="7535"/>
    <cellStyle name="40% - Ênfase1 10 3 3 2" xfId="15812"/>
    <cellStyle name="40% - Ênfase1 10 3 4" xfId="3476"/>
    <cellStyle name="40% - Ênfase1 10 3 4 2" xfId="11753"/>
    <cellStyle name="40% - Ênfase1 10 3 5" xfId="9704"/>
    <cellStyle name="40% - Ênfase1 10 4" xfId="911"/>
    <cellStyle name="40% - Ênfase1 10 4 2" xfId="5014"/>
    <cellStyle name="40% - Ênfase1 10 4 2 2" xfId="13291"/>
    <cellStyle name="40% - Ênfase1 10 4 3" xfId="7039"/>
    <cellStyle name="40% - Ênfase1 10 4 3 2" xfId="15316"/>
    <cellStyle name="40% - Ênfase1 10 4 4" xfId="2971"/>
    <cellStyle name="40% - Ênfase1 10 4 4 2" xfId="11248"/>
    <cellStyle name="40% - Ênfase1 10 4 5" xfId="9200"/>
    <cellStyle name="40% - Ênfase1 10 5" xfId="1961"/>
    <cellStyle name="40% - Ênfase1 10 5 2" xfId="6047"/>
    <cellStyle name="40% - Ênfase1 10 5 2 2" xfId="14324"/>
    <cellStyle name="40% - Ênfase1 10 5 3" xfId="8047"/>
    <cellStyle name="40% - Ênfase1 10 5 3 2" xfId="16324"/>
    <cellStyle name="40% - Ênfase1 10 5 4" xfId="4014"/>
    <cellStyle name="40% - Ênfase1 10 5 4 2" xfId="12291"/>
    <cellStyle name="40% - Ênfase1 10 5 5" xfId="10242"/>
    <cellStyle name="40% - Ênfase1 10 6" xfId="4510"/>
    <cellStyle name="40% - Ênfase1 10 6 2" xfId="12787"/>
    <cellStyle name="40% - Ênfase1 10 7" xfId="6541"/>
    <cellStyle name="40% - Ênfase1 10 7 2" xfId="14818"/>
    <cellStyle name="40% - Ênfase1 10 8" xfId="2462"/>
    <cellStyle name="40% - Ênfase1 10 8 2" xfId="10739"/>
    <cellStyle name="40% - Ênfase1 10 9" xfId="8693"/>
    <cellStyle name="40% - Ênfase1 11" xfId="337"/>
    <cellStyle name="40% - Ênfase1 11 2" xfId="338"/>
    <cellStyle name="40% - Ênfase1 11 2 2" xfId="1423"/>
    <cellStyle name="40% - Ênfase1 11 2 2 2" xfId="5513"/>
    <cellStyle name="40% - Ênfase1 11 2 2 2 2" xfId="13790"/>
    <cellStyle name="40% - Ênfase1 11 2 2 3" xfId="7538"/>
    <cellStyle name="40% - Ênfase1 11 2 2 3 2" xfId="15815"/>
    <cellStyle name="40% - Ênfase1 11 2 2 4" xfId="3479"/>
    <cellStyle name="40% - Ênfase1 11 2 2 4 2" xfId="11756"/>
    <cellStyle name="40% - Ênfase1 11 2 2 5" xfId="9707"/>
    <cellStyle name="40% - Ênfase1 11 2 3" xfId="914"/>
    <cellStyle name="40% - Ênfase1 11 2 3 2" xfId="5017"/>
    <cellStyle name="40% - Ênfase1 11 2 3 2 2" xfId="13294"/>
    <cellStyle name="40% - Ênfase1 11 2 3 3" xfId="7042"/>
    <cellStyle name="40% - Ênfase1 11 2 3 3 2" xfId="15319"/>
    <cellStyle name="40% - Ênfase1 11 2 3 4" xfId="2974"/>
    <cellStyle name="40% - Ênfase1 11 2 3 4 2" xfId="11251"/>
    <cellStyle name="40% - Ênfase1 11 2 3 5" xfId="9203"/>
    <cellStyle name="40% - Ênfase1 11 2 4" xfId="1964"/>
    <cellStyle name="40% - Ênfase1 11 2 4 2" xfId="6050"/>
    <cellStyle name="40% - Ênfase1 11 2 4 2 2" xfId="14327"/>
    <cellStyle name="40% - Ênfase1 11 2 4 3" xfId="8050"/>
    <cellStyle name="40% - Ênfase1 11 2 4 3 2" xfId="16327"/>
    <cellStyle name="40% - Ênfase1 11 2 4 4" xfId="4017"/>
    <cellStyle name="40% - Ênfase1 11 2 4 4 2" xfId="12294"/>
    <cellStyle name="40% - Ênfase1 11 2 4 5" xfId="10245"/>
    <cellStyle name="40% - Ênfase1 11 2 5" xfId="4513"/>
    <cellStyle name="40% - Ênfase1 11 2 5 2" xfId="12790"/>
    <cellStyle name="40% - Ênfase1 11 2 6" xfId="6544"/>
    <cellStyle name="40% - Ênfase1 11 2 6 2" xfId="14821"/>
    <cellStyle name="40% - Ênfase1 11 2 7" xfId="2465"/>
    <cellStyle name="40% - Ênfase1 11 2 7 2" xfId="10742"/>
    <cellStyle name="40% - Ênfase1 11 2 8" xfId="8696"/>
    <cellStyle name="40% - Ênfase1 11 3" xfId="1422"/>
    <cellStyle name="40% - Ênfase1 11 3 2" xfId="5512"/>
    <cellStyle name="40% - Ênfase1 11 3 2 2" xfId="13789"/>
    <cellStyle name="40% - Ênfase1 11 3 3" xfId="7537"/>
    <cellStyle name="40% - Ênfase1 11 3 3 2" xfId="15814"/>
    <cellStyle name="40% - Ênfase1 11 3 4" xfId="3478"/>
    <cellStyle name="40% - Ênfase1 11 3 4 2" xfId="11755"/>
    <cellStyle name="40% - Ênfase1 11 3 5" xfId="9706"/>
    <cellStyle name="40% - Ênfase1 11 4" xfId="913"/>
    <cellStyle name="40% - Ênfase1 11 4 2" xfId="5016"/>
    <cellStyle name="40% - Ênfase1 11 4 2 2" xfId="13293"/>
    <cellStyle name="40% - Ênfase1 11 4 3" xfId="7041"/>
    <cellStyle name="40% - Ênfase1 11 4 3 2" xfId="15318"/>
    <cellStyle name="40% - Ênfase1 11 4 4" xfId="2973"/>
    <cellStyle name="40% - Ênfase1 11 4 4 2" xfId="11250"/>
    <cellStyle name="40% - Ênfase1 11 4 5" xfId="9202"/>
    <cellStyle name="40% - Ênfase1 11 5" xfId="1963"/>
    <cellStyle name="40% - Ênfase1 11 5 2" xfId="6049"/>
    <cellStyle name="40% - Ênfase1 11 5 2 2" xfId="14326"/>
    <cellStyle name="40% - Ênfase1 11 5 3" xfId="8049"/>
    <cellStyle name="40% - Ênfase1 11 5 3 2" xfId="16326"/>
    <cellStyle name="40% - Ênfase1 11 5 4" xfId="4016"/>
    <cellStyle name="40% - Ênfase1 11 5 4 2" xfId="12293"/>
    <cellStyle name="40% - Ênfase1 11 5 5" xfId="10244"/>
    <cellStyle name="40% - Ênfase1 11 6" xfId="4512"/>
    <cellStyle name="40% - Ênfase1 11 6 2" xfId="12789"/>
    <cellStyle name="40% - Ênfase1 11 7" xfId="6543"/>
    <cellStyle name="40% - Ênfase1 11 7 2" xfId="14820"/>
    <cellStyle name="40% - Ênfase1 11 8" xfId="2464"/>
    <cellStyle name="40% - Ênfase1 11 8 2" xfId="10741"/>
    <cellStyle name="40% - Ênfase1 11 9" xfId="8695"/>
    <cellStyle name="40% - Ênfase1 12" xfId="16"/>
    <cellStyle name="40% - Ênfase1 12 2" xfId="1124"/>
    <cellStyle name="40% - Ênfase1 12 2 2" xfId="5216"/>
    <cellStyle name="40% - Ênfase1 12 2 2 2" xfId="13493"/>
    <cellStyle name="40% - Ênfase1 12 2 3" xfId="7241"/>
    <cellStyle name="40% - Ênfase1 12 2 3 2" xfId="15518"/>
    <cellStyle name="40% - Ênfase1 12 2 4" xfId="3181"/>
    <cellStyle name="40% - Ênfase1 12 2 4 2" xfId="11458"/>
    <cellStyle name="40% - Ênfase1 12 2 5" xfId="9409"/>
    <cellStyle name="40% - Ênfase1 12 3" xfId="616"/>
    <cellStyle name="40% - Ênfase1 12 3 2" xfId="4722"/>
    <cellStyle name="40% - Ênfase1 12 3 2 2" xfId="12999"/>
    <cellStyle name="40% - Ênfase1 12 3 3" xfId="6747"/>
    <cellStyle name="40% - Ênfase1 12 3 3 2" xfId="15024"/>
    <cellStyle name="40% - Ênfase1 12 3 4" xfId="2677"/>
    <cellStyle name="40% - Ênfase1 12 3 4 2" xfId="10954"/>
    <cellStyle name="40% - Ênfase1 12 3 5" xfId="8906"/>
    <cellStyle name="40% - Ênfase1 12 4" xfId="1668"/>
    <cellStyle name="40% - Ênfase1 12 4 2" xfId="5755"/>
    <cellStyle name="40% - Ênfase1 12 4 2 2" xfId="14032"/>
    <cellStyle name="40% - Ênfase1 12 4 3" xfId="7755"/>
    <cellStyle name="40% - Ênfase1 12 4 3 2" xfId="16032"/>
    <cellStyle name="40% - Ênfase1 12 4 4" xfId="3721"/>
    <cellStyle name="40% - Ênfase1 12 4 4 2" xfId="11998"/>
    <cellStyle name="40% - Ênfase1 12 4 5" xfId="9949"/>
    <cellStyle name="40% - Ênfase1 12 5" xfId="4218"/>
    <cellStyle name="40% - Ênfase1 12 5 2" xfId="12495"/>
    <cellStyle name="40% - Ênfase1 12 6" xfId="6249"/>
    <cellStyle name="40% - Ênfase1 12 6 2" xfId="14526"/>
    <cellStyle name="40% - Ênfase1 12 7" xfId="2168"/>
    <cellStyle name="40% - Ênfase1 12 7 2" xfId="10445"/>
    <cellStyle name="40% - Ênfase1 12 8" xfId="8400"/>
    <cellStyle name="40% - Ênfase1 13" xfId="339"/>
    <cellStyle name="40% - Ênfase1 13 2" xfId="1424"/>
    <cellStyle name="40% - Ênfase1 13 2 2" xfId="5514"/>
    <cellStyle name="40% - Ênfase1 13 2 2 2" xfId="13791"/>
    <cellStyle name="40% - Ênfase1 13 2 3" xfId="7539"/>
    <cellStyle name="40% - Ênfase1 13 2 3 2" xfId="15816"/>
    <cellStyle name="40% - Ênfase1 13 2 4" xfId="3480"/>
    <cellStyle name="40% - Ênfase1 13 2 4 2" xfId="11757"/>
    <cellStyle name="40% - Ênfase1 13 2 5" xfId="9708"/>
    <cellStyle name="40% - Ênfase1 13 3" xfId="915"/>
    <cellStyle name="40% - Ênfase1 13 3 2" xfId="5018"/>
    <cellStyle name="40% - Ênfase1 13 3 2 2" xfId="13295"/>
    <cellStyle name="40% - Ênfase1 13 3 3" xfId="7043"/>
    <cellStyle name="40% - Ênfase1 13 3 3 2" xfId="15320"/>
    <cellStyle name="40% - Ênfase1 13 3 4" xfId="2975"/>
    <cellStyle name="40% - Ênfase1 13 3 4 2" xfId="11252"/>
    <cellStyle name="40% - Ênfase1 13 3 5" xfId="9204"/>
    <cellStyle name="40% - Ênfase1 13 4" xfId="1965"/>
    <cellStyle name="40% - Ênfase1 13 4 2" xfId="6051"/>
    <cellStyle name="40% - Ênfase1 13 4 2 2" xfId="14328"/>
    <cellStyle name="40% - Ênfase1 13 4 3" xfId="8051"/>
    <cellStyle name="40% - Ênfase1 13 4 3 2" xfId="16328"/>
    <cellStyle name="40% - Ênfase1 13 4 4" xfId="4018"/>
    <cellStyle name="40% - Ênfase1 13 4 4 2" xfId="12295"/>
    <cellStyle name="40% - Ênfase1 13 4 5" xfId="10246"/>
    <cellStyle name="40% - Ênfase1 13 5" xfId="4514"/>
    <cellStyle name="40% - Ênfase1 13 5 2" xfId="12791"/>
    <cellStyle name="40% - Ênfase1 13 6" xfId="6545"/>
    <cellStyle name="40% - Ênfase1 13 6 2" xfId="14822"/>
    <cellStyle name="40% - Ênfase1 13 7" xfId="2466"/>
    <cellStyle name="40% - Ênfase1 13 7 2" xfId="10743"/>
    <cellStyle name="40% - Ênfase1 13 8" xfId="8697"/>
    <cellStyle name="40% - Ênfase1 14" xfId="342"/>
    <cellStyle name="40% - Ênfase1 14 2" xfId="1427"/>
    <cellStyle name="40% - Ênfase1 14 2 2" xfId="5517"/>
    <cellStyle name="40% - Ênfase1 14 2 2 2" xfId="13794"/>
    <cellStyle name="40% - Ênfase1 14 2 3" xfId="7541"/>
    <cellStyle name="40% - Ênfase1 14 2 3 2" xfId="15818"/>
    <cellStyle name="40% - Ênfase1 14 2 4" xfId="3483"/>
    <cellStyle name="40% - Ênfase1 14 2 4 2" xfId="11760"/>
    <cellStyle name="40% - Ênfase1 14 2 5" xfId="9711"/>
    <cellStyle name="40% - Ênfase1 14 3" xfId="917"/>
    <cellStyle name="40% - Ênfase1 14 3 2" xfId="5020"/>
    <cellStyle name="40% - Ênfase1 14 3 2 2" xfId="13297"/>
    <cellStyle name="40% - Ênfase1 14 3 3" xfId="7045"/>
    <cellStyle name="40% - Ênfase1 14 3 3 2" xfId="15322"/>
    <cellStyle name="40% - Ênfase1 14 3 4" xfId="2977"/>
    <cellStyle name="40% - Ênfase1 14 3 4 2" xfId="11254"/>
    <cellStyle name="40% - Ênfase1 14 3 5" xfId="9206"/>
    <cellStyle name="40% - Ênfase1 14 4" xfId="1967"/>
    <cellStyle name="40% - Ênfase1 14 4 2" xfId="6053"/>
    <cellStyle name="40% - Ênfase1 14 4 2 2" xfId="14330"/>
    <cellStyle name="40% - Ênfase1 14 4 3" xfId="8053"/>
    <cellStyle name="40% - Ênfase1 14 4 3 2" xfId="16330"/>
    <cellStyle name="40% - Ênfase1 14 4 4" xfId="4020"/>
    <cellStyle name="40% - Ênfase1 14 4 4 2" xfId="12297"/>
    <cellStyle name="40% - Ênfase1 14 4 5" xfId="10248"/>
    <cellStyle name="40% - Ênfase1 14 5" xfId="4517"/>
    <cellStyle name="40% - Ênfase1 14 5 2" xfId="12794"/>
    <cellStyle name="40% - Ênfase1 14 6" xfId="6547"/>
    <cellStyle name="40% - Ênfase1 14 6 2" xfId="14824"/>
    <cellStyle name="40% - Ênfase1 14 7" xfId="2469"/>
    <cellStyle name="40% - Ênfase1 14 7 2" xfId="10746"/>
    <cellStyle name="40% - Ênfase1 14 8" xfId="8700"/>
    <cellStyle name="40% - Ênfase1 15" xfId="74"/>
    <cellStyle name="40% - Ênfase1 15 2" xfId="1171"/>
    <cellStyle name="40% - Ênfase1 15 2 2" xfId="5263"/>
    <cellStyle name="40% - Ênfase1 15 2 2 2" xfId="13540"/>
    <cellStyle name="40% - Ênfase1 15 2 3" xfId="7288"/>
    <cellStyle name="40% - Ênfase1 15 2 3 2" xfId="15565"/>
    <cellStyle name="40% - Ênfase1 15 2 4" xfId="3228"/>
    <cellStyle name="40% - Ênfase1 15 2 4 2" xfId="11505"/>
    <cellStyle name="40% - Ênfase1 15 2 5" xfId="9456"/>
    <cellStyle name="40% - Ênfase1 15 3" xfId="661"/>
    <cellStyle name="40% - Ênfase1 15 3 2" xfId="4767"/>
    <cellStyle name="40% - Ênfase1 15 3 2 2" xfId="13044"/>
    <cellStyle name="40% - Ênfase1 15 3 3" xfId="6792"/>
    <cellStyle name="40% - Ênfase1 15 3 3 2" xfId="15069"/>
    <cellStyle name="40% - Ênfase1 15 3 4" xfId="2722"/>
    <cellStyle name="40% - Ênfase1 15 3 4 2" xfId="10999"/>
    <cellStyle name="40% - Ênfase1 15 3 5" xfId="8951"/>
    <cellStyle name="40% - Ênfase1 15 4" xfId="1713"/>
    <cellStyle name="40% - Ênfase1 15 4 2" xfId="5800"/>
    <cellStyle name="40% - Ênfase1 15 4 2 2" xfId="14077"/>
    <cellStyle name="40% - Ênfase1 15 4 3" xfId="7800"/>
    <cellStyle name="40% - Ênfase1 15 4 3 2" xfId="16077"/>
    <cellStyle name="40% - Ênfase1 15 4 4" xfId="3766"/>
    <cellStyle name="40% - Ênfase1 15 4 4 2" xfId="12043"/>
    <cellStyle name="40% - Ênfase1 15 4 5" xfId="9994"/>
    <cellStyle name="40% - Ênfase1 15 5" xfId="4263"/>
    <cellStyle name="40% - Ênfase1 15 5 2" xfId="12540"/>
    <cellStyle name="40% - Ênfase1 15 6" xfId="6294"/>
    <cellStyle name="40% - Ênfase1 15 6 2" xfId="14571"/>
    <cellStyle name="40% - Ênfase1 15 7" xfId="2214"/>
    <cellStyle name="40% - Ênfase1 15 7 2" xfId="10491"/>
    <cellStyle name="40% - Ênfase1 15 8" xfId="8445"/>
    <cellStyle name="40% - Ênfase1 16" xfId="343"/>
    <cellStyle name="40% - Ênfase1 16 2" xfId="1428"/>
    <cellStyle name="40% - Ênfase1 16 2 2" xfId="5518"/>
    <cellStyle name="40% - Ênfase1 16 2 2 2" xfId="13795"/>
    <cellStyle name="40% - Ênfase1 16 2 3" xfId="7542"/>
    <cellStyle name="40% - Ênfase1 16 2 3 2" xfId="15819"/>
    <cellStyle name="40% - Ênfase1 16 2 4" xfId="3484"/>
    <cellStyle name="40% - Ênfase1 16 2 4 2" xfId="11761"/>
    <cellStyle name="40% - Ênfase1 16 2 5" xfId="9712"/>
    <cellStyle name="40% - Ênfase1 16 3" xfId="918"/>
    <cellStyle name="40% - Ênfase1 16 3 2" xfId="5021"/>
    <cellStyle name="40% - Ênfase1 16 3 2 2" xfId="13298"/>
    <cellStyle name="40% - Ênfase1 16 3 3" xfId="7046"/>
    <cellStyle name="40% - Ênfase1 16 3 3 2" xfId="15323"/>
    <cellStyle name="40% - Ênfase1 16 3 4" xfId="2978"/>
    <cellStyle name="40% - Ênfase1 16 3 4 2" xfId="11255"/>
    <cellStyle name="40% - Ênfase1 16 3 5" xfId="9207"/>
    <cellStyle name="40% - Ênfase1 16 4" xfId="1968"/>
    <cellStyle name="40% - Ênfase1 16 4 2" xfId="6054"/>
    <cellStyle name="40% - Ênfase1 16 4 2 2" xfId="14331"/>
    <cellStyle name="40% - Ênfase1 16 4 3" xfId="8054"/>
    <cellStyle name="40% - Ênfase1 16 4 3 2" xfId="16331"/>
    <cellStyle name="40% - Ênfase1 16 4 4" xfId="4021"/>
    <cellStyle name="40% - Ênfase1 16 4 4 2" xfId="12298"/>
    <cellStyle name="40% - Ênfase1 16 4 5" xfId="10249"/>
    <cellStyle name="40% - Ênfase1 16 5" xfId="4518"/>
    <cellStyle name="40% - Ênfase1 16 5 2" xfId="12795"/>
    <cellStyle name="40% - Ênfase1 16 6" xfId="6548"/>
    <cellStyle name="40% - Ênfase1 16 6 2" xfId="14825"/>
    <cellStyle name="40% - Ênfase1 16 7" xfId="2470"/>
    <cellStyle name="40% - Ênfase1 16 7 2" xfId="10747"/>
    <cellStyle name="40% - Ênfase1 16 8" xfId="8701"/>
    <cellStyle name="40% - Ênfase1 17" xfId="265"/>
    <cellStyle name="40% - Ênfase1 17 2" xfId="1353"/>
    <cellStyle name="40% - Ênfase1 17 2 2" xfId="5443"/>
    <cellStyle name="40% - Ênfase1 17 2 2 2" xfId="13720"/>
    <cellStyle name="40% - Ênfase1 17 2 3" xfId="7468"/>
    <cellStyle name="40% - Ênfase1 17 2 3 2" xfId="15745"/>
    <cellStyle name="40% - Ênfase1 17 2 4" xfId="3409"/>
    <cellStyle name="40% - Ênfase1 17 2 4 2" xfId="11686"/>
    <cellStyle name="40% - Ênfase1 17 2 5" xfId="9637"/>
    <cellStyle name="40% - Ênfase1 17 3" xfId="844"/>
    <cellStyle name="40% - Ênfase1 17 3 2" xfId="4947"/>
    <cellStyle name="40% - Ênfase1 17 3 2 2" xfId="13224"/>
    <cellStyle name="40% - Ênfase1 17 3 3" xfId="6972"/>
    <cellStyle name="40% - Ênfase1 17 3 3 2" xfId="15249"/>
    <cellStyle name="40% - Ênfase1 17 3 4" xfId="2904"/>
    <cellStyle name="40% - Ênfase1 17 3 4 2" xfId="11181"/>
    <cellStyle name="40% - Ênfase1 17 3 5" xfId="9133"/>
    <cellStyle name="40% - Ênfase1 17 4" xfId="1894"/>
    <cellStyle name="40% - Ênfase1 17 4 2" xfId="5980"/>
    <cellStyle name="40% - Ênfase1 17 4 2 2" xfId="14257"/>
    <cellStyle name="40% - Ênfase1 17 4 3" xfId="7980"/>
    <cellStyle name="40% - Ênfase1 17 4 3 2" xfId="16257"/>
    <cellStyle name="40% - Ênfase1 17 4 4" xfId="3947"/>
    <cellStyle name="40% - Ênfase1 17 4 4 2" xfId="12224"/>
    <cellStyle name="40% - Ênfase1 17 4 5" xfId="10175"/>
    <cellStyle name="40% - Ênfase1 17 5" xfId="4443"/>
    <cellStyle name="40% - Ênfase1 17 5 2" xfId="12720"/>
    <cellStyle name="40% - Ênfase1 17 6" xfId="6474"/>
    <cellStyle name="40% - Ênfase1 17 6 2" xfId="14751"/>
    <cellStyle name="40% - Ênfase1 17 7" xfId="2395"/>
    <cellStyle name="40% - Ênfase1 17 7 2" xfId="10672"/>
    <cellStyle name="40% - Ênfase1 17 8" xfId="8626"/>
    <cellStyle name="40% - Ênfase1 18" xfId="345"/>
    <cellStyle name="40% - Ênfase1 18 2" xfId="1430"/>
    <cellStyle name="40% - Ênfase1 18 2 2" xfId="5520"/>
    <cellStyle name="40% - Ênfase1 18 2 2 2" xfId="13797"/>
    <cellStyle name="40% - Ênfase1 18 2 3" xfId="7544"/>
    <cellStyle name="40% - Ênfase1 18 2 3 2" xfId="15821"/>
    <cellStyle name="40% - Ênfase1 18 2 4" xfId="3486"/>
    <cellStyle name="40% - Ênfase1 18 2 4 2" xfId="11763"/>
    <cellStyle name="40% - Ênfase1 18 2 5" xfId="9714"/>
    <cellStyle name="40% - Ênfase1 18 3" xfId="920"/>
    <cellStyle name="40% - Ênfase1 18 3 2" xfId="5023"/>
    <cellStyle name="40% - Ênfase1 18 3 2 2" xfId="13300"/>
    <cellStyle name="40% - Ênfase1 18 3 3" xfId="7048"/>
    <cellStyle name="40% - Ênfase1 18 3 3 2" xfId="15325"/>
    <cellStyle name="40% - Ênfase1 18 3 4" xfId="2980"/>
    <cellStyle name="40% - Ênfase1 18 3 4 2" xfId="11257"/>
    <cellStyle name="40% - Ênfase1 18 3 5" xfId="9209"/>
    <cellStyle name="40% - Ênfase1 18 4" xfId="1970"/>
    <cellStyle name="40% - Ênfase1 18 4 2" xfId="6056"/>
    <cellStyle name="40% - Ênfase1 18 4 2 2" xfId="14333"/>
    <cellStyle name="40% - Ênfase1 18 4 3" xfId="8056"/>
    <cellStyle name="40% - Ênfase1 18 4 3 2" xfId="16333"/>
    <cellStyle name="40% - Ênfase1 18 4 4" xfId="4023"/>
    <cellStyle name="40% - Ênfase1 18 4 4 2" xfId="12300"/>
    <cellStyle name="40% - Ênfase1 18 4 5" xfId="10251"/>
    <cellStyle name="40% - Ênfase1 18 5" xfId="4520"/>
    <cellStyle name="40% - Ênfase1 18 5 2" xfId="12797"/>
    <cellStyle name="40% - Ênfase1 18 6" xfId="6550"/>
    <cellStyle name="40% - Ênfase1 18 6 2" xfId="14827"/>
    <cellStyle name="40% - Ênfase1 18 7" xfId="2472"/>
    <cellStyle name="40% - Ênfase1 18 7 2" xfId="10749"/>
    <cellStyle name="40% - Ênfase1 18 8" xfId="8703"/>
    <cellStyle name="40% - Ênfase1 19" xfId="347"/>
    <cellStyle name="40% - Ênfase1 19 2" xfId="1431"/>
    <cellStyle name="40% - Ênfase1 19 2 2" xfId="5521"/>
    <cellStyle name="40% - Ênfase1 19 2 2 2" xfId="13798"/>
    <cellStyle name="40% - Ênfase1 19 2 3" xfId="7545"/>
    <cellStyle name="40% - Ênfase1 19 2 3 2" xfId="15822"/>
    <cellStyle name="40% - Ênfase1 19 2 4" xfId="3487"/>
    <cellStyle name="40% - Ênfase1 19 2 4 2" xfId="11764"/>
    <cellStyle name="40% - Ênfase1 19 2 5" xfId="9715"/>
    <cellStyle name="40% - Ênfase1 19 3" xfId="921"/>
    <cellStyle name="40% - Ênfase1 19 3 2" xfId="5024"/>
    <cellStyle name="40% - Ênfase1 19 3 2 2" xfId="13301"/>
    <cellStyle name="40% - Ênfase1 19 3 3" xfId="7049"/>
    <cellStyle name="40% - Ênfase1 19 3 3 2" xfId="15326"/>
    <cellStyle name="40% - Ênfase1 19 3 4" xfId="2981"/>
    <cellStyle name="40% - Ênfase1 19 3 4 2" xfId="11258"/>
    <cellStyle name="40% - Ênfase1 19 3 5" xfId="9210"/>
    <cellStyle name="40% - Ênfase1 19 4" xfId="1971"/>
    <cellStyle name="40% - Ênfase1 19 4 2" xfId="6057"/>
    <cellStyle name="40% - Ênfase1 19 4 2 2" xfId="14334"/>
    <cellStyle name="40% - Ênfase1 19 4 3" xfId="8057"/>
    <cellStyle name="40% - Ênfase1 19 4 3 2" xfId="16334"/>
    <cellStyle name="40% - Ênfase1 19 4 4" xfId="4024"/>
    <cellStyle name="40% - Ênfase1 19 4 4 2" xfId="12301"/>
    <cellStyle name="40% - Ênfase1 19 4 5" xfId="10252"/>
    <cellStyle name="40% - Ênfase1 19 5" xfId="4521"/>
    <cellStyle name="40% - Ênfase1 19 5 2" xfId="12798"/>
    <cellStyle name="40% - Ênfase1 19 6" xfId="6551"/>
    <cellStyle name="40% - Ênfase1 19 6 2" xfId="14828"/>
    <cellStyle name="40% - Ênfase1 19 7" xfId="2473"/>
    <cellStyle name="40% - Ênfase1 19 7 2" xfId="10750"/>
    <cellStyle name="40% - Ênfase1 19 8" xfId="8704"/>
    <cellStyle name="40% - Ênfase1 2" xfId="351"/>
    <cellStyle name="40% - Ênfase1 2 2" xfId="352"/>
    <cellStyle name="40% - Ênfase1 2 2 2" xfId="1435"/>
    <cellStyle name="40% - Ênfase1 2 2 2 2" xfId="5525"/>
    <cellStyle name="40% - Ênfase1 2 2 2 2 2" xfId="13802"/>
    <cellStyle name="40% - Ênfase1 2 2 2 3" xfId="7549"/>
    <cellStyle name="40% - Ênfase1 2 2 2 3 2" xfId="15826"/>
    <cellStyle name="40% - Ênfase1 2 2 2 4" xfId="3491"/>
    <cellStyle name="40% - Ênfase1 2 2 2 4 2" xfId="11768"/>
    <cellStyle name="40% - Ênfase1 2 2 2 5" xfId="9719"/>
    <cellStyle name="40% - Ênfase1 2 2 3" xfId="925"/>
    <cellStyle name="40% - Ênfase1 2 2 3 2" xfId="5028"/>
    <cellStyle name="40% - Ênfase1 2 2 3 2 2" xfId="13305"/>
    <cellStyle name="40% - Ênfase1 2 2 3 3" xfId="7053"/>
    <cellStyle name="40% - Ênfase1 2 2 3 3 2" xfId="15330"/>
    <cellStyle name="40% - Ênfase1 2 2 3 4" xfId="2985"/>
    <cellStyle name="40% - Ênfase1 2 2 3 4 2" xfId="11262"/>
    <cellStyle name="40% - Ênfase1 2 2 3 5" xfId="9214"/>
    <cellStyle name="40% - Ênfase1 2 2 4" xfId="1975"/>
    <cellStyle name="40% - Ênfase1 2 2 4 2" xfId="6061"/>
    <cellStyle name="40% - Ênfase1 2 2 4 2 2" xfId="14338"/>
    <cellStyle name="40% - Ênfase1 2 2 4 3" xfId="8061"/>
    <cellStyle name="40% - Ênfase1 2 2 4 3 2" xfId="16338"/>
    <cellStyle name="40% - Ênfase1 2 2 4 4" xfId="4028"/>
    <cellStyle name="40% - Ênfase1 2 2 4 4 2" xfId="12305"/>
    <cellStyle name="40% - Ênfase1 2 2 4 5" xfId="10256"/>
    <cellStyle name="40% - Ênfase1 2 2 5" xfId="4525"/>
    <cellStyle name="40% - Ênfase1 2 2 5 2" xfId="12802"/>
    <cellStyle name="40% - Ênfase1 2 2 6" xfId="6555"/>
    <cellStyle name="40% - Ênfase1 2 2 6 2" xfId="14832"/>
    <cellStyle name="40% - Ênfase1 2 2 7" xfId="2478"/>
    <cellStyle name="40% - Ênfase1 2 2 7 2" xfId="10755"/>
    <cellStyle name="40% - Ênfase1 2 2 8" xfId="8708"/>
    <cellStyle name="40% - Ênfase1 2 3" xfId="1434"/>
    <cellStyle name="40% - Ênfase1 2 3 2" xfId="5524"/>
    <cellStyle name="40% - Ênfase1 2 3 2 2" xfId="13801"/>
    <cellStyle name="40% - Ênfase1 2 3 3" xfId="7548"/>
    <cellStyle name="40% - Ênfase1 2 3 3 2" xfId="15825"/>
    <cellStyle name="40% - Ênfase1 2 3 4" xfId="3490"/>
    <cellStyle name="40% - Ênfase1 2 3 4 2" xfId="11767"/>
    <cellStyle name="40% - Ênfase1 2 3 5" xfId="9718"/>
    <cellStyle name="40% - Ênfase1 2 4" xfId="924"/>
    <cellStyle name="40% - Ênfase1 2 4 2" xfId="5027"/>
    <cellStyle name="40% - Ênfase1 2 4 2 2" xfId="13304"/>
    <cellStyle name="40% - Ênfase1 2 4 3" xfId="7052"/>
    <cellStyle name="40% - Ênfase1 2 4 3 2" xfId="15329"/>
    <cellStyle name="40% - Ênfase1 2 4 4" xfId="2984"/>
    <cellStyle name="40% - Ênfase1 2 4 4 2" xfId="11261"/>
    <cellStyle name="40% - Ênfase1 2 4 5" xfId="9213"/>
    <cellStyle name="40% - Ênfase1 2 5" xfId="1974"/>
    <cellStyle name="40% - Ênfase1 2 5 2" xfId="6060"/>
    <cellStyle name="40% - Ênfase1 2 5 2 2" xfId="14337"/>
    <cellStyle name="40% - Ênfase1 2 5 3" xfId="8060"/>
    <cellStyle name="40% - Ênfase1 2 5 3 2" xfId="16337"/>
    <cellStyle name="40% - Ênfase1 2 5 4" xfId="4027"/>
    <cellStyle name="40% - Ênfase1 2 5 4 2" xfId="12304"/>
    <cellStyle name="40% - Ênfase1 2 5 5" xfId="10255"/>
    <cellStyle name="40% - Ênfase1 2 6" xfId="4524"/>
    <cellStyle name="40% - Ênfase1 2 6 2" xfId="12801"/>
    <cellStyle name="40% - Ênfase1 2 7" xfId="6554"/>
    <cellStyle name="40% - Ênfase1 2 7 2" xfId="14831"/>
    <cellStyle name="40% - Ênfase1 2 8" xfId="2477"/>
    <cellStyle name="40% - Ênfase1 2 8 2" xfId="10754"/>
    <cellStyle name="40% - Ênfase1 2 9" xfId="8707"/>
    <cellStyle name="40% - Ênfase1 20" xfId="75"/>
    <cellStyle name="40% - Ênfase1 20 2" xfId="1172"/>
    <cellStyle name="40% - Ênfase1 20 2 2" xfId="5264"/>
    <cellStyle name="40% - Ênfase1 20 2 2 2" xfId="13541"/>
    <cellStyle name="40% - Ênfase1 20 2 3" xfId="7289"/>
    <cellStyle name="40% - Ênfase1 20 2 3 2" xfId="15566"/>
    <cellStyle name="40% - Ênfase1 20 2 4" xfId="3229"/>
    <cellStyle name="40% - Ênfase1 20 2 4 2" xfId="11506"/>
    <cellStyle name="40% - Ênfase1 20 2 5" xfId="9457"/>
    <cellStyle name="40% - Ênfase1 20 3" xfId="662"/>
    <cellStyle name="40% - Ênfase1 20 3 2" xfId="4768"/>
    <cellStyle name="40% - Ênfase1 20 3 2 2" xfId="13045"/>
    <cellStyle name="40% - Ênfase1 20 3 3" xfId="6793"/>
    <cellStyle name="40% - Ênfase1 20 3 3 2" xfId="15070"/>
    <cellStyle name="40% - Ênfase1 20 3 4" xfId="2723"/>
    <cellStyle name="40% - Ênfase1 20 3 4 2" xfId="11000"/>
    <cellStyle name="40% - Ênfase1 20 3 5" xfId="8952"/>
    <cellStyle name="40% - Ênfase1 20 4" xfId="1714"/>
    <cellStyle name="40% - Ênfase1 20 4 2" xfId="5801"/>
    <cellStyle name="40% - Ênfase1 20 4 2 2" xfId="14078"/>
    <cellStyle name="40% - Ênfase1 20 4 3" xfId="7801"/>
    <cellStyle name="40% - Ênfase1 20 4 3 2" xfId="16078"/>
    <cellStyle name="40% - Ênfase1 20 4 4" xfId="3767"/>
    <cellStyle name="40% - Ênfase1 20 4 4 2" xfId="12044"/>
    <cellStyle name="40% - Ênfase1 20 4 5" xfId="9995"/>
    <cellStyle name="40% - Ênfase1 20 5" xfId="4264"/>
    <cellStyle name="40% - Ênfase1 20 5 2" xfId="12541"/>
    <cellStyle name="40% - Ênfase1 20 6" xfId="6295"/>
    <cellStyle name="40% - Ênfase1 20 6 2" xfId="14572"/>
    <cellStyle name="40% - Ênfase1 20 7" xfId="2215"/>
    <cellStyle name="40% - Ênfase1 20 7 2" xfId="10492"/>
    <cellStyle name="40% - Ênfase1 20 8" xfId="8446"/>
    <cellStyle name="40% - Ênfase1 21" xfId="344"/>
    <cellStyle name="40% - Ênfase1 21 2" xfId="1429"/>
    <cellStyle name="40% - Ênfase1 21 2 2" xfId="5519"/>
    <cellStyle name="40% - Ênfase1 21 2 2 2" xfId="13796"/>
    <cellStyle name="40% - Ênfase1 21 2 3" xfId="7543"/>
    <cellStyle name="40% - Ênfase1 21 2 3 2" xfId="15820"/>
    <cellStyle name="40% - Ênfase1 21 2 4" xfId="3485"/>
    <cellStyle name="40% - Ênfase1 21 2 4 2" xfId="11762"/>
    <cellStyle name="40% - Ênfase1 21 2 5" xfId="9713"/>
    <cellStyle name="40% - Ênfase1 21 3" xfId="919"/>
    <cellStyle name="40% - Ênfase1 21 3 2" xfId="5022"/>
    <cellStyle name="40% - Ênfase1 21 3 2 2" xfId="13299"/>
    <cellStyle name="40% - Ênfase1 21 3 3" xfId="7047"/>
    <cellStyle name="40% - Ênfase1 21 3 3 2" xfId="15324"/>
    <cellStyle name="40% - Ênfase1 21 3 4" xfId="2979"/>
    <cellStyle name="40% - Ênfase1 21 3 4 2" xfId="11256"/>
    <cellStyle name="40% - Ênfase1 21 3 5" xfId="9208"/>
    <cellStyle name="40% - Ênfase1 21 4" xfId="1969"/>
    <cellStyle name="40% - Ênfase1 21 4 2" xfId="6055"/>
    <cellStyle name="40% - Ênfase1 21 4 2 2" xfId="14332"/>
    <cellStyle name="40% - Ênfase1 21 4 3" xfId="8055"/>
    <cellStyle name="40% - Ênfase1 21 4 3 2" xfId="16332"/>
    <cellStyle name="40% - Ênfase1 21 4 4" xfId="4022"/>
    <cellStyle name="40% - Ênfase1 21 4 4 2" xfId="12299"/>
    <cellStyle name="40% - Ênfase1 21 4 5" xfId="10250"/>
    <cellStyle name="40% - Ênfase1 21 5" xfId="4519"/>
    <cellStyle name="40% - Ênfase1 21 5 2" xfId="12796"/>
    <cellStyle name="40% - Ênfase1 21 6" xfId="6549"/>
    <cellStyle name="40% - Ênfase1 21 6 2" xfId="14826"/>
    <cellStyle name="40% - Ênfase1 21 7" xfId="2471"/>
    <cellStyle name="40% - Ênfase1 21 7 2" xfId="10748"/>
    <cellStyle name="40% - Ênfase1 21 8" xfId="8702"/>
    <cellStyle name="40% - Ênfase1 22" xfId="266"/>
    <cellStyle name="40% - Ênfase1 22 2" xfId="1354"/>
    <cellStyle name="40% - Ênfase1 22 2 2" xfId="5444"/>
    <cellStyle name="40% - Ênfase1 22 2 2 2" xfId="13721"/>
    <cellStyle name="40% - Ênfase1 22 2 3" xfId="7469"/>
    <cellStyle name="40% - Ênfase1 22 2 3 2" xfId="15746"/>
    <cellStyle name="40% - Ênfase1 22 2 4" xfId="3410"/>
    <cellStyle name="40% - Ênfase1 22 2 4 2" xfId="11687"/>
    <cellStyle name="40% - Ênfase1 22 2 5" xfId="9638"/>
    <cellStyle name="40% - Ênfase1 22 3" xfId="845"/>
    <cellStyle name="40% - Ênfase1 22 3 2" xfId="4948"/>
    <cellStyle name="40% - Ênfase1 22 3 2 2" xfId="13225"/>
    <cellStyle name="40% - Ênfase1 22 3 3" xfId="6973"/>
    <cellStyle name="40% - Ênfase1 22 3 3 2" xfId="15250"/>
    <cellStyle name="40% - Ênfase1 22 3 4" xfId="2905"/>
    <cellStyle name="40% - Ênfase1 22 3 4 2" xfId="11182"/>
    <cellStyle name="40% - Ênfase1 22 3 5" xfId="9134"/>
    <cellStyle name="40% - Ênfase1 22 4" xfId="1895"/>
    <cellStyle name="40% - Ênfase1 22 4 2" xfId="5981"/>
    <cellStyle name="40% - Ênfase1 22 4 2 2" xfId="14258"/>
    <cellStyle name="40% - Ênfase1 22 4 3" xfId="7981"/>
    <cellStyle name="40% - Ênfase1 22 4 3 2" xfId="16258"/>
    <cellStyle name="40% - Ênfase1 22 4 4" xfId="3948"/>
    <cellStyle name="40% - Ênfase1 22 4 4 2" xfId="12225"/>
    <cellStyle name="40% - Ênfase1 22 4 5" xfId="10176"/>
    <cellStyle name="40% - Ênfase1 22 5" xfId="4444"/>
    <cellStyle name="40% - Ênfase1 22 5 2" xfId="12721"/>
    <cellStyle name="40% - Ênfase1 22 6" xfId="6475"/>
    <cellStyle name="40% - Ênfase1 22 6 2" xfId="14752"/>
    <cellStyle name="40% - Ênfase1 22 7" xfId="2396"/>
    <cellStyle name="40% - Ênfase1 22 7 2" xfId="10673"/>
    <cellStyle name="40% - Ênfase1 22 8" xfId="8627"/>
    <cellStyle name="40% - Ênfase1 23" xfId="346"/>
    <cellStyle name="40% - Ênfase1 3" xfId="129"/>
    <cellStyle name="40% - Ênfase1 3 2" xfId="353"/>
    <cellStyle name="40% - Ênfase1 3 2 2" xfId="1436"/>
    <cellStyle name="40% - Ênfase1 3 2 2 2" xfId="5526"/>
    <cellStyle name="40% - Ênfase1 3 2 2 2 2" xfId="13803"/>
    <cellStyle name="40% - Ênfase1 3 2 2 3" xfId="7550"/>
    <cellStyle name="40% - Ênfase1 3 2 2 3 2" xfId="15827"/>
    <cellStyle name="40% - Ênfase1 3 2 2 4" xfId="3492"/>
    <cellStyle name="40% - Ênfase1 3 2 2 4 2" xfId="11769"/>
    <cellStyle name="40% - Ênfase1 3 2 2 5" xfId="9720"/>
    <cellStyle name="40% - Ênfase1 3 2 3" xfId="926"/>
    <cellStyle name="40% - Ênfase1 3 2 3 2" xfId="5029"/>
    <cellStyle name="40% - Ênfase1 3 2 3 2 2" xfId="13306"/>
    <cellStyle name="40% - Ênfase1 3 2 3 3" xfId="7054"/>
    <cellStyle name="40% - Ênfase1 3 2 3 3 2" xfId="15331"/>
    <cellStyle name="40% - Ênfase1 3 2 3 4" xfId="2986"/>
    <cellStyle name="40% - Ênfase1 3 2 3 4 2" xfId="11263"/>
    <cellStyle name="40% - Ênfase1 3 2 3 5" xfId="9215"/>
    <cellStyle name="40% - Ênfase1 3 2 4" xfId="1976"/>
    <cellStyle name="40% - Ênfase1 3 2 4 2" xfId="6062"/>
    <cellStyle name="40% - Ênfase1 3 2 4 2 2" xfId="14339"/>
    <cellStyle name="40% - Ênfase1 3 2 4 3" xfId="8062"/>
    <cellStyle name="40% - Ênfase1 3 2 4 3 2" xfId="16339"/>
    <cellStyle name="40% - Ênfase1 3 2 4 4" xfId="4029"/>
    <cellStyle name="40% - Ênfase1 3 2 4 4 2" xfId="12306"/>
    <cellStyle name="40% - Ênfase1 3 2 4 5" xfId="10257"/>
    <cellStyle name="40% - Ênfase1 3 2 5" xfId="4526"/>
    <cellStyle name="40% - Ênfase1 3 2 5 2" xfId="12803"/>
    <cellStyle name="40% - Ênfase1 3 2 6" xfId="6556"/>
    <cellStyle name="40% - Ênfase1 3 2 6 2" xfId="14833"/>
    <cellStyle name="40% - Ênfase1 3 2 7" xfId="2479"/>
    <cellStyle name="40% - Ênfase1 3 2 7 2" xfId="10756"/>
    <cellStyle name="40% - Ênfase1 3 2 8" xfId="8709"/>
    <cellStyle name="40% - Ênfase1 3 3" xfId="1224"/>
    <cellStyle name="40% - Ênfase1 3 3 2" xfId="5315"/>
    <cellStyle name="40% - Ênfase1 3 3 2 2" xfId="13592"/>
    <cellStyle name="40% - Ênfase1 3 3 3" xfId="7340"/>
    <cellStyle name="40% - Ênfase1 3 3 3 2" xfId="15617"/>
    <cellStyle name="40% - Ênfase1 3 3 4" xfId="3280"/>
    <cellStyle name="40% - Ênfase1 3 3 4 2" xfId="11557"/>
    <cellStyle name="40% - Ênfase1 3 3 5" xfId="9508"/>
    <cellStyle name="40% - Ênfase1 3 4" xfId="714"/>
    <cellStyle name="40% - Ênfase1 3 4 2" xfId="4819"/>
    <cellStyle name="40% - Ênfase1 3 4 2 2" xfId="13096"/>
    <cellStyle name="40% - Ênfase1 3 4 3" xfId="6844"/>
    <cellStyle name="40% - Ênfase1 3 4 3 2" xfId="15121"/>
    <cellStyle name="40% - Ênfase1 3 4 4" xfId="2774"/>
    <cellStyle name="40% - Ênfase1 3 4 4 2" xfId="11051"/>
    <cellStyle name="40% - Ênfase1 3 4 5" xfId="9003"/>
    <cellStyle name="40% - Ênfase1 3 5" xfId="1765"/>
    <cellStyle name="40% - Ênfase1 3 5 2" xfId="5852"/>
    <cellStyle name="40% - Ênfase1 3 5 2 2" xfId="14129"/>
    <cellStyle name="40% - Ênfase1 3 5 3" xfId="7852"/>
    <cellStyle name="40% - Ênfase1 3 5 3 2" xfId="16129"/>
    <cellStyle name="40% - Ênfase1 3 5 4" xfId="3818"/>
    <cellStyle name="40% - Ênfase1 3 5 4 2" xfId="12095"/>
    <cellStyle name="40% - Ênfase1 3 5 5" xfId="10046"/>
    <cellStyle name="40% - Ênfase1 3 6" xfId="4315"/>
    <cellStyle name="40% - Ênfase1 3 6 2" xfId="12592"/>
    <cellStyle name="40% - Ênfase1 3 7" xfId="6346"/>
    <cellStyle name="40% - Ênfase1 3 7 2" xfId="14623"/>
    <cellStyle name="40% - Ênfase1 3 8" xfId="2266"/>
    <cellStyle name="40% - Ênfase1 3 8 2" xfId="10543"/>
    <cellStyle name="40% - Ênfase1 3 9" xfId="8497"/>
    <cellStyle name="40% - Ênfase1 4" xfId="356"/>
    <cellStyle name="40% - Ênfase1 4 2" xfId="357"/>
    <cellStyle name="40% - Ênfase1 4 2 2" xfId="1440"/>
    <cellStyle name="40% - Ênfase1 4 2 2 2" xfId="5530"/>
    <cellStyle name="40% - Ênfase1 4 2 2 2 2" xfId="13807"/>
    <cellStyle name="40% - Ênfase1 4 2 2 3" xfId="7554"/>
    <cellStyle name="40% - Ênfase1 4 2 2 3 2" xfId="15831"/>
    <cellStyle name="40% - Ênfase1 4 2 2 4" xfId="3496"/>
    <cellStyle name="40% - Ênfase1 4 2 2 4 2" xfId="11773"/>
    <cellStyle name="40% - Ênfase1 4 2 2 5" xfId="9724"/>
    <cellStyle name="40% - Ênfase1 4 2 3" xfId="930"/>
    <cellStyle name="40% - Ênfase1 4 2 3 2" xfId="5033"/>
    <cellStyle name="40% - Ênfase1 4 2 3 2 2" xfId="13310"/>
    <cellStyle name="40% - Ênfase1 4 2 3 3" xfId="7058"/>
    <cellStyle name="40% - Ênfase1 4 2 3 3 2" xfId="15335"/>
    <cellStyle name="40% - Ênfase1 4 2 3 4" xfId="2990"/>
    <cellStyle name="40% - Ênfase1 4 2 3 4 2" xfId="11267"/>
    <cellStyle name="40% - Ênfase1 4 2 3 5" xfId="9219"/>
    <cellStyle name="40% - Ênfase1 4 2 4" xfId="1980"/>
    <cellStyle name="40% - Ênfase1 4 2 4 2" xfId="6066"/>
    <cellStyle name="40% - Ênfase1 4 2 4 2 2" xfId="14343"/>
    <cellStyle name="40% - Ênfase1 4 2 4 3" xfId="8066"/>
    <cellStyle name="40% - Ênfase1 4 2 4 3 2" xfId="16343"/>
    <cellStyle name="40% - Ênfase1 4 2 4 4" xfId="4033"/>
    <cellStyle name="40% - Ênfase1 4 2 4 4 2" xfId="12310"/>
    <cellStyle name="40% - Ênfase1 4 2 4 5" xfId="10261"/>
    <cellStyle name="40% - Ênfase1 4 2 5" xfId="4530"/>
    <cellStyle name="40% - Ênfase1 4 2 5 2" xfId="12807"/>
    <cellStyle name="40% - Ênfase1 4 2 6" xfId="6560"/>
    <cellStyle name="40% - Ênfase1 4 2 6 2" xfId="14837"/>
    <cellStyle name="40% - Ênfase1 4 2 7" xfId="2483"/>
    <cellStyle name="40% - Ênfase1 4 2 7 2" xfId="10760"/>
    <cellStyle name="40% - Ênfase1 4 2 8" xfId="8713"/>
    <cellStyle name="40% - Ênfase1 4 3" xfId="1439"/>
    <cellStyle name="40% - Ênfase1 4 3 2" xfId="5529"/>
    <cellStyle name="40% - Ênfase1 4 3 2 2" xfId="13806"/>
    <cellStyle name="40% - Ênfase1 4 3 3" xfId="7553"/>
    <cellStyle name="40% - Ênfase1 4 3 3 2" xfId="15830"/>
    <cellStyle name="40% - Ênfase1 4 3 4" xfId="3495"/>
    <cellStyle name="40% - Ênfase1 4 3 4 2" xfId="11772"/>
    <cellStyle name="40% - Ênfase1 4 3 5" xfId="9723"/>
    <cellStyle name="40% - Ênfase1 4 4" xfId="929"/>
    <cellStyle name="40% - Ênfase1 4 4 2" xfId="5032"/>
    <cellStyle name="40% - Ênfase1 4 4 2 2" xfId="13309"/>
    <cellStyle name="40% - Ênfase1 4 4 3" xfId="7057"/>
    <cellStyle name="40% - Ênfase1 4 4 3 2" xfId="15334"/>
    <cellStyle name="40% - Ênfase1 4 4 4" xfId="2989"/>
    <cellStyle name="40% - Ênfase1 4 4 4 2" xfId="11266"/>
    <cellStyle name="40% - Ênfase1 4 4 5" xfId="9218"/>
    <cellStyle name="40% - Ênfase1 4 5" xfId="1979"/>
    <cellStyle name="40% - Ênfase1 4 5 2" xfId="6065"/>
    <cellStyle name="40% - Ênfase1 4 5 2 2" xfId="14342"/>
    <cellStyle name="40% - Ênfase1 4 5 3" xfId="8065"/>
    <cellStyle name="40% - Ênfase1 4 5 3 2" xfId="16342"/>
    <cellStyle name="40% - Ênfase1 4 5 4" xfId="4032"/>
    <cellStyle name="40% - Ênfase1 4 5 4 2" xfId="12309"/>
    <cellStyle name="40% - Ênfase1 4 5 5" xfId="10260"/>
    <cellStyle name="40% - Ênfase1 4 6" xfId="4529"/>
    <cellStyle name="40% - Ênfase1 4 6 2" xfId="12806"/>
    <cellStyle name="40% - Ênfase1 4 7" xfId="6559"/>
    <cellStyle name="40% - Ênfase1 4 7 2" xfId="14836"/>
    <cellStyle name="40% - Ênfase1 4 8" xfId="2482"/>
    <cellStyle name="40% - Ênfase1 4 8 2" xfId="10759"/>
    <cellStyle name="40% - Ênfase1 4 9" xfId="8712"/>
    <cellStyle name="40% - Ênfase1 5" xfId="305"/>
    <cellStyle name="40% - Ênfase1 5 2" xfId="358"/>
    <cellStyle name="40% - Ênfase1 5 2 2" xfId="1441"/>
    <cellStyle name="40% - Ênfase1 5 2 2 2" xfId="5531"/>
    <cellStyle name="40% - Ênfase1 5 2 2 2 2" xfId="13808"/>
    <cellStyle name="40% - Ênfase1 5 2 2 3" xfId="7555"/>
    <cellStyle name="40% - Ênfase1 5 2 2 3 2" xfId="15832"/>
    <cellStyle name="40% - Ênfase1 5 2 2 4" xfId="3497"/>
    <cellStyle name="40% - Ênfase1 5 2 2 4 2" xfId="11774"/>
    <cellStyle name="40% - Ênfase1 5 2 2 5" xfId="9725"/>
    <cellStyle name="40% - Ênfase1 5 2 3" xfId="931"/>
    <cellStyle name="40% - Ênfase1 5 2 3 2" xfId="5034"/>
    <cellStyle name="40% - Ênfase1 5 2 3 2 2" xfId="13311"/>
    <cellStyle name="40% - Ênfase1 5 2 3 3" xfId="7059"/>
    <cellStyle name="40% - Ênfase1 5 2 3 3 2" xfId="15336"/>
    <cellStyle name="40% - Ênfase1 5 2 3 4" xfId="2991"/>
    <cellStyle name="40% - Ênfase1 5 2 3 4 2" xfId="11268"/>
    <cellStyle name="40% - Ênfase1 5 2 3 5" xfId="9220"/>
    <cellStyle name="40% - Ênfase1 5 2 4" xfId="1981"/>
    <cellStyle name="40% - Ênfase1 5 2 4 2" xfId="6067"/>
    <cellStyle name="40% - Ênfase1 5 2 4 2 2" xfId="14344"/>
    <cellStyle name="40% - Ênfase1 5 2 4 3" xfId="8067"/>
    <cellStyle name="40% - Ênfase1 5 2 4 3 2" xfId="16344"/>
    <cellStyle name="40% - Ênfase1 5 2 4 4" xfId="4034"/>
    <cellStyle name="40% - Ênfase1 5 2 4 4 2" xfId="12311"/>
    <cellStyle name="40% - Ênfase1 5 2 4 5" xfId="10262"/>
    <cellStyle name="40% - Ênfase1 5 2 5" xfId="4531"/>
    <cellStyle name="40% - Ênfase1 5 2 5 2" xfId="12808"/>
    <cellStyle name="40% - Ênfase1 5 2 6" xfId="6561"/>
    <cellStyle name="40% - Ênfase1 5 2 6 2" xfId="14838"/>
    <cellStyle name="40% - Ênfase1 5 2 7" xfId="2484"/>
    <cellStyle name="40% - Ênfase1 5 2 7 2" xfId="10761"/>
    <cellStyle name="40% - Ênfase1 5 2 8" xfId="8714"/>
    <cellStyle name="40% - Ênfase1 5 3" xfId="1391"/>
    <cellStyle name="40% - Ênfase1 5 3 2" xfId="5481"/>
    <cellStyle name="40% - Ênfase1 5 3 2 2" xfId="13758"/>
    <cellStyle name="40% - Ênfase1 5 3 3" xfId="7506"/>
    <cellStyle name="40% - Ênfase1 5 3 3 2" xfId="15783"/>
    <cellStyle name="40% - Ênfase1 5 3 4" xfId="3447"/>
    <cellStyle name="40% - Ênfase1 5 3 4 2" xfId="11724"/>
    <cellStyle name="40% - Ênfase1 5 3 5" xfId="9675"/>
    <cellStyle name="40% - Ênfase1 5 4" xfId="882"/>
    <cellStyle name="40% - Ênfase1 5 4 2" xfId="4985"/>
    <cellStyle name="40% - Ênfase1 5 4 2 2" xfId="13262"/>
    <cellStyle name="40% - Ênfase1 5 4 3" xfId="7010"/>
    <cellStyle name="40% - Ênfase1 5 4 3 2" xfId="15287"/>
    <cellStyle name="40% - Ênfase1 5 4 4" xfId="2942"/>
    <cellStyle name="40% - Ênfase1 5 4 4 2" xfId="11219"/>
    <cellStyle name="40% - Ênfase1 5 4 5" xfId="9171"/>
    <cellStyle name="40% - Ênfase1 5 5" xfId="1932"/>
    <cellStyle name="40% - Ênfase1 5 5 2" xfId="6018"/>
    <cellStyle name="40% - Ênfase1 5 5 2 2" xfId="14295"/>
    <cellStyle name="40% - Ênfase1 5 5 3" xfId="8018"/>
    <cellStyle name="40% - Ênfase1 5 5 3 2" xfId="16295"/>
    <cellStyle name="40% - Ênfase1 5 5 4" xfId="3985"/>
    <cellStyle name="40% - Ênfase1 5 5 4 2" xfId="12262"/>
    <cellStyle name="40% - Ênfase1 5 5 5" xfId="10213"/>
    <cellStyle name="40% - Ênfase1 5 6" xfId="4481"/>
    <cellStyle name="40% - Ênfase1 5 6 2" xfId="12758"/>
    <cellStyle name="40% - Ênfase1 5 7" xfId="6512"/>
    <cellStyle name="40% - Ênfase1 5 7 2" xfId="14789"/>
    <cellStyle name="40% - Ênfase1 5 8" xfId="2433"/>
    <cellStyle name="40% - Ênfase1 5 8 2" xfId="10710"/>
    <cellStyle name="40% - Ênfase1 5 9" xfId="8664"/>
    <cellStyle name="40% - Ênfase1 6" xfId="361"/>
    <cellStyle name="40% - Ênfase1 6 2" xfId="362"/>
    <cellStyle name="40% - Ênfase1 6 2 2" xfId="1444"/>
    <cellStyle name="40% - Ênfase1 6 2 2 2" xfId="5534"/>
    <cellStyle name="40% - Ênfase1 6 2 2 2 2" xfId="13811"/>
    <cellStyle name="40% - Ênfase1 6 2 2 3" xfId="7558"/>
    <cellStyle name="40% - Ênfase1 6 2 2 3 2" xfId="15835"/>
    <cellStyle name="40% - Ênfase1 6 2 2 4" xfId="3500"/>
    <cellStyle name="40% - Ênfase1 6 2 2 4 2" xfId="11777"/>
    <cellStyle name="40% - Ênfase1 6 2 2 5" xfId="9728"/>
    <cellStyle name="40% - Ênfase1 6 2 3" xfId="934"/>
    <cellStyle name="40% - Ênfase1 6 2 3 2" xfId="5037"/>
    <cellStyle name="40% - Ênfase1 6 2 3 2 2" xfId="13314"/>
    <cellStyle name="40% - Ênfase1 6 2 3 3" xfId="7062"/>
    <cellStyle name="40% - Ênfase1 6 2 3 3 2" xfId="15339"/>
    <cellStyle name="40% - Ênfase1 6 2 3 4" xfId="2994"/>
    <cellStyle name="40% - Ênfase1 6 2 3 4 2" xfId="11271"/>
    <cellStyle name="40% - Ênfase1 6 2 3 5" xfId="9223"/>
    <cellStyle name="40% - Ênfase1 6 2 4" xfId="1984"/>
    <cellStyle name="40% - Ênfase1 6 2 4 2" xfId="6070"/>
    <cellStyle name="40% - Ênfase1 6 2 4 2 2" xfId="14347"/>
    <cellStyle name="40% - Ênfase1 6 2 4 3" xfId="8070"/>
    <cellStyle name="40% - Ênfase1 6 2 4 3 2" xfId="16347"/>
    <cellStyle name="40% - Ênfase1 6 2 4 4" xfId="4037"/>
    <cellStyle name="40% - Ênfase1 6 2 4 4 2" xfId="12314"/>
    <cellStyle name="40% - Ênfase1 6 2 4 5" xfId="10265"/>
    <cellStyle name="40% - Ênfase1 6 2 5" xfId="4534"/>
    <cellStyle name="40% - Ênfase1 6 2 5 2" xfId="12811"/>
    <cellStyle name="40% - Ênfase1 6 2 6" xfId="6564"/>
    <cellStyle name="40% - Ênfase1 6 2 6 2" xfId="14841"/>
    <cellStyle name="40% - Ênfase1 6 2 7" xfId="2487"/>
    <cellStyle name="40% - Ênfase1 6 2 7 2" xfId="10764"/>
    <cellStyle name="40% - Ênfase1 6 2 8" xfId="8717"/>
    <cellStyle name="40% - Ênfase1 6 3" xfId="1443"/>
    <cellStyle name="40% - Ênfase1 6 3 2" xfId="5533"/>
    <cellStyle name="40% - Ênfase1 6 3 2 2" xfId="13810"/>
    <cellStyle name="40% - Ênfase1 6 3 3" xfId="7557"/>
    <cellStyle name="40% - Ênfase1 6 3 3 2" xfId="15834"/>
    <cellStyle name="40% - Ênfase1 6 3 4" xfId="3499"/>
    <cellStyle name="40% - Ênfase1 6 3 4 2" xfId="11776"/>
    <cellStyle name="40% - Ênfase1 6 3 5" xfId="9727"/>
    <cellStyle name="40% - Ênfase1 6 4" xfId="933"/>
    <cellStyle name="40% - Ênfase1 6 4 2" xfId="5036"/>
    <cellStyle name="40% - Ênfase1 6 4 2 2" xfId="13313"/>
    <cellStyle name="40% - Ênfase1 6 4 3" xfId="7061"/>
    <cellStyle name="40% - Ênfase1 6 4 3 2" xfId="15338"/>
    <cellStyle name="40% - Ênfase1 6 4 4" xfId="2993"/>
    <cellStyle name="40% - Ênfase1 6 4 4 2" xfId="11270"/>
    <cellStyle name="40% - Ênfase1 6 4 5" xfId="9222"/>
    <cellStyle name="40% - Ênfase1 6 5" xfId="1983"/>
    <cellStyle name="40% - Ênfase1 6 5 2" xfId="6069"/>
    <cellStyle name="40% - Ênfase1 6 5 2 2" xfId="14346"/>
    <cellStyle name="40% - Ênfase1 6 5 3" xfId="8069"/>
    <cellStyle name="40% - Ênfase1 6 5 3 2" xfId="16346"/>
    <cellStyle name="40% - Ênfase1 6 5 4" xfId="4036"/>
    <cellStyle name="40% - Ênfase1 6 5 4 2" xfId="12313"/>
    <cellStyle name="40% - Ênfase1 6 5 5" xfId="10264"/>
    <cellStyle name="40% - Ênfase1 6 6" xfId="4533"/>
    <cellStyle name="40% - Ênfase1 6 6 2" xfId="12810"/>
    <cellStyle name="40% - Ênfase1 6 7" xfId="6563"/>
    <cellStyle name="40% - Ênfase1 6 7 2" xfId="14840"/>
    <cellStyle name="40% - Ênfase1 6 8" xfId="2486"/>
    <cellStyle name="40% - Ênfase1 6 8 2" xfId="10763"/>
    <cellStyle name="40% - Ênfase1 6 9" xfId="8716"/>
    <cellStyle name="40% - Ênfase1 7" xfId="365"/>
    <cellStyle name="40% - Ênfase1 7 2" xfId="341"/>
    <cellStyle name="40% - Ênfase1 7 2 2" xfId="1426"/>
    <cellStyle name="40% - Ênfase1 7 2 2 2" xfId="5516"/>
    <cellStyle name="40% - Ênfase1 7 2 2 2 2" xfId="13793"/>
    <cellStyle name="40% - Ênfase1 7 2 2 3" xfId="7540"/>
    <cellStyle name="40% - Ênfase1 7 2 2 3 2" xfId="15817"/>
    <cellStyle name="40% - Ênfase1 7 2 2 4" xfId="3482"/>
    <cellStyle name="40% - Ênfase1 7 2 2 4 2" xfId="11759"/>
    <cellStyle name="40% - Ênfase1 7 2 2 5" xfId="9710"/>
    <cellStyle name="40% - Ênfase1 7 2 3" xfId="916"/>
    <cellStyle name="40% - Ênfase1 7 2 3 2" xfId="5019"/>
    <cellStyle name="40% - Ênfase1 7 2 3 2 2" xfId="13296"/>
    <cellStyle name="40% - Ênfase1 7 2 3 3" xfId="7044"/>
    <cellStyle name="40% - Ênfase1 7 2 3 3 2" xfId="15321"/>
    <cellStyle name="40% - Ênfase1 7 2 3 4" xfId="2976"/>
    <cellStyle name="40% - Ênfase1 7 2 3 4 2" xfId="11253"/>
    <cellStyle name="40% - Ênfase1 7 2 3 5" xfId="9205"/>
    <cellStyle name="40% - Ênfase1 7 2 4" xfId="1966"/>
    <cellStyle name="40% - Ênfase1 7 2 4 2" xfId="6052"/>
    <cellStyle name="40% - Ênfase1 7 2 4 2 2" xfId="14329"/>
    <cellStyle name="40% - Ênfase1 7 2 4 3" xfId="8052"/>
    <cellStyle name="40% - Ênfase1 7 2 4 3 2" xfId="16329"/>
    <cellStyle name="40% - Ênfase1 7 2 4 4" xfId="4019"/>
    <cellStyle name="40% - Ênfase1 7 2 4 4 2" xfId="12296"/>
    <cellStyle name="40% - Ênfase1 7 2 4 5" xfId="10247"/>
    <cellStyle name="40% - Ênfase1 7 2 5" xfId="4516"/>
    <cellStyle name="40% - Ênfase1 7 2 5 2" xfId="12793"/>
    <cellStyle name="40% - Ênfase1 7 2 6" xfId="6546"/>
    <cellStyle name="40% - Ênfase1 7 2 6 2" xfId="14823"/>
    <cellStyle name="40% - Ênfase1 7 2 7" xfId="2468"/>
    <cellStyle name="40% - Ênfase1 7 2 7 2" xfId="10745"/>
    <cellStyle name="40% - Ênfase1 7 2 8" xfId="8699"/>
    <cellStyle name="40% - Ênfase1 7 3" xfId="1446"/>
    <cellStyle name="40% - Ênfase1 7 3 2" xfId="5536"/>
    <cellStyle name="40% - Ênfase1 7 3 2 2" xfId="13813"/>
    <cellStyle name="40% - Ênfase1 7 3 3" xfId="7560"/>
    <cellStyle name="40% - Ênfase1 7 3 3 2" xfId="15837"/>
    <cellStyle name="40% - Ênfase1 7 3 4" xfId="3502"/>
    <cellStyle name="40% - Ênfase1 7 3 4 2" xfId="11779"/>
    <cellStyle name="40% - Ênfase1 7 3 5" xfId="9730"/>
    <cellStyle name="40% - Ênfase1 7 4" xfId="936"/>
    <cellStyle name="40% - Ênfase1 7 4 2" xfId="5039"/>
    <cellStyle name="40% - Ênfase1 7 4 2 2" xfId="13316"/>
    <cellStyle name="40% - Ênfase1 7 4 3" xfId="7064"/>
    <cellStyle name="40% - Ênfase1 7 4 3 2" xfId="15341"/>
    <cellStyle name="40% - Ênfase1 7 4 4" xfId="2996"/>
    <cellStyle name="40% - Ênfase1 7 4 4 2" xfId="11273"/>
    <cellStyle name="40% - Ênfase1 7 4 5" xfId="9225"/>
    <cellStyle name="40% - Ênfase1 7 5" xfId="1986"/>
    <cellStyle name="40% - Ênfase1 7 5 2" xfId="6072"/>
    <cellStyle name="40% - Ênfase1 7 5 2 2" xfId="14349"/>
    <cellStyle name="40% - Ênfase1 7 5 3" xfId="8072"/>
    <cellStyle name="40% - Ênfase1 7 5 3 2" xfId="16349"/>
    <cellStyle name="40% - Ênfase1 7 5 4" xfId="4039"/>
    <cellStyle name="40% - Ênfase1 7 5 4 2" xfId="12316"/>
    <cellStyle name="40% - Ênfase1 7 5 5" xfId="10267"/>
    <cellStyle name="40% - Ênfase1 7 6" xfId="4536"/>
    <cellStyle name="40% - Ênfase1 7 6 2" xfId="12813"/>
    <cellStyle name="40% - Ênfase1 7 7" xfId="6566"/>
    <cellStyle name="40% - Ênfase1 7 7 2" xfId="14843"/>
    <cellStyle name="40% - Ênfase1 7 8" xfId="2489"/>
    <cellStyle name="40% - Ênfase1 7 8 2" xfId="10766"/>
    <cellStyle name="40% - Ênfase1 7 9" xfId="8719"/>
    <cellStyle name="40% - Ênfase1 8" xfId="366"/>
    <cellStyle name="40% - Ênfase1 8 2" xfId="367"/>
    <cellStyle name="40% - Ênfase1 8 2 2" xfId="1448"/>
    <cellStyle name="40% - Ênfase1 8 2 2 2" xfId="5538"/>
    <cellStyle name="40% - Ênfase1 8 2 2 2 2" xfId="13815"/>
    <cellStyle name="40% - Ênfase1 8 2 2 3" xfId="7562"/>
    <cellStyle name="40% - Ênfase1 8 2 2 3 2" xfId="15839"/>
    <cellStyle name="40% - Ênfase1 8 2 2 4" xfId="3504"/>
    <cellStyle name="40% - Ênfase1 8 2 2 4 2" xfId="11781"/>
    <cellStyle name="40% - Ênfase1 8 2 2 5" xfId="9732"/>
    <cellStyle name="40% - Ênfase1 8 2 3" xfId="938"/>
    <cellStyle name="40% - Ênfase1 8 2 3 2" xfId="5041"/>
    <cellStyle name="40% - Ênfase1 8 2 3 2 2" xfId="13318"/>
    <cellStyle name="40% - Ênfase1 8 2 3 3" xfId="7066"/>
    <cellStyle name="40% - Ênfase1 8 2 3 3 2" xfId="15343"/>
    <cellStyle name="40% - Ênfase1 8 2 3 4" xfId="2998"/>
    <cellStyle name="40% - Ênfase1 8 2 3 4 2" xfId="11275"/>
    <cellStyle name="40% - Ênfase1 8 2 3 5" xfId="9227"/>
    <cellStyle name="40% - Ênfase1 8 2 4" xfId="1988"/>
    <cellStyle name="40% - Ênfase1 8 2 4 2" xfId="6074"/>
    <cellStyle name="40% - Ênfase1 8 2 4 2 2" xfId="14351"/>
    <cellStyle name="40% - Ênfase1 8 2 4 3" xfId="8074"/>
    <cellStyle name="40% - Ênfase1 8 2 4 3 2" xfId="16351"/>
    <cellStyle name="40% - Ênfase1 8 2 4 4" xfId="4041"/>
    <cellStyle name="40% - Ênfase1 8 2 4 4 2" xfId="12318"/>
    <cellStyle name="40% - Ênfase1 8 2 4 5" xfId="10269"/>
    <cellStyle name="40% - Ênfase1 8 2 5" xfId="4538"/>
    <cellStyle name="40% - Ênfase1 8 2 5 2" xfId="12815"/>
    <cellStyle name="40% - Ênfase1 8 2 6" xfId="6568"/>
    <cellStyle name="40% - Ênfase1 8 2 6 2" xfId="14845"/>
    <cellStyle name="40% - Ênfase1 8 2 7" xfId="2491"/>
    <cellStyle name="40% - Ênfase1 8 2 7 2" xfId="10768"/>
    <cellStyle name="40% - Ênfase1 8 2 8" xfId="8721"/>
    <cellStyle name="40% - Ênfase1 8 3" xfId="1447"/>
    <cellStyle name="40% - Ênfase1 8 3 2" xfId="5537"/>
    <cellStyle name="40% - Ênfase1 8 3 2 2" xfId="13814"/>
    <cellStyle name="40% - Ênfase1 8 3 3" xfId="7561"/>
    <cellStyle name="40% - Ênfase1 8 3 3 2" xfId="15838"/>
    <cellStyle name="40% - Ênfase1 8 3 4" xfId="3503"/>
    <cellStyle name="40% - Ênfase1 8 3 4 2" xfId="11780"/>
    <cellStyle name="40% - Ênfase1 8 3 5" xfId="9731"/>
    <cellStyle name="40% - Ênfase1 8 4" xfId="937"/>
    <cellStyle name="40% - Ênfase1 8 4 2" xfId="5040"/>
    <cellStyle name="40% - Ênfase1 8 4 2 2" xfId="13317"/>
    <cellStyle name="40% - Ênfase1 8 4 3" xfId="7065"/>
    <cellStyle name="40% - Ênfase1 8 4 3 2" xfId="15342"/>
    <cellStyle name="40% - Ênfase1 8 4 4" xfId="2997"/>
    <cellStyle name="40% - Ênfase1 8 4 4 2" xfId="11274"/>
    <cellStyle name="40% - Ênfase1 8 4 5" xfId="9226"/>
    <cellStyle name="40% - Ênfase1 8 5" xfId="1987"/>
    <cellStyle name="40% - Ênfase1 8 5 2" xfId="6073"/>
    <cellStyle name="40% - Ênfase1 8 5 2 2" xfId="14350"/>
    <cellStyle name="40% - Ênfase1 8 5 3" xfId="8073"/>
    <cellStyle name="40% - Ênfase1 8 5 3 2" xfId="16350"/>
    <cellStyle name="40% - Ênfase1 8 5 4" xfId="4040"/>
    <cellStyle name="40% - Ênfase1 8 5 4 2" xfId="12317"/>
    <cellStyle name="40% - Ênfase1 8 5 5" xfId="10268"/>
    <cellStyle name="40% - Ênfase1 8 6" xfId="4537"/>
    <cellStyle name="40% - Ênfase1 8 6 2" xfId="12814"/>
    <cellStyle name="40% - Ênfase1 8 7" xfId="6567"/>
    <cellStyle name="40% - Ênfase1 8 7 2" xfId="14844"/>
    <cellStyle name="40% - Ênfase1 8 8" xfId="2490"/>
    <cellStyle name="40% - Ênfase1 8 8 2" xfId="10767"/>
    <cellStyle name="40% - Ênfase1 8 9" xfId="8720"/>
    <cellStyle name="40% - Ênfase1 9" xfId="368"/>
    <cellStyle name="40% - Ênfase1 9 2" xfId="369"/>
    <cellStyle name="40% - Ênfase1 9 2 2" xfId="1450"/>
    <cellStyle name="40% - Ênfase1 9 2 2 2" xfId="5540"/>
    <cellStyle name="40% - Ênfase1 9 2 2 2 2" xfId="13817"/>
    <cellStyle name="40% - Ênfase1 9 2 2 3" xfId="7564"/>
    <cellStyle name="40% - Ênfase1 9 2 2 3 2" xfId="15841"/>
    <cellStyle name="40% - Ênfase1 9 2 2 4" xfId="3506"/>
    <cellStyle name="40% - Ênfase1 9 2 2 4 2" xfId="11783"/>
    <cellStyle name="40% - Ênfase1 9 2 2 5" xfId="9734"/>
    <cellStyle name="40% - Ênfase1 9 2 3" xfId="940"/>
    <cellStyle name="40% - Ênfase1 9 2 3 2" xfId="5043"/>
    <cellStyle name="40% - Ênfase1 9 2 3 2 2" xfId="13320"/>
    <cellStyle name="40% - Ênfase1 9 2 3 3" xfId="7068"/>
    <cellStyle name="40% - Ênfase1 9 2 3 3 2" xfId="15345"/>
    <cellStyle name="40% - Ênfase1 9 2 3 4" xfId="3000"/>
    <cellStyle name="40% - Ênfase1 9 2 3 4 2" xfId="11277"/>
    <cellStyle name="40% - Ênfase1 9 2 3 5" xfId="9229"/>
    <cellStyle name="40% - Ênfase1 9 2 4" xfId="1990"/>
    <cellStyle name="40% - Ênfase1 9 2 4 2" xfId="6076"/>
    <cellStyle name="40% - Ênfase1 9 2 4 2 2" xfId="14353"/>
    <cellStyle name="40% - Ênfase1 9 2 4 3" xfId="8076"/>
    <cellStyle name="40% - Ênfase1 9 2 4 3 2" xfId="16353"/>
    <cellStyle name="40% - Ênfase1 9 2 4 4" xfId="4043"/>
    <cellStyle name="40% - Ênfase1 9 2 4 4 2" xfId="12320"/>
    <cellStyle name="40% - Ênfase1 9 2 4 5" xfId="10271"/>
    <cellStyle name="40% - Ênfase1 9 2 5" xfId="4540"/>
    <cellStyle name="40% - Ênfase1 9 2 5 2" xfId="12817"/>
    <cellStyle name="40% - Ênfase1 9 2 6" xfId="6570"/>
    <cellStyle name="40% - Ênfase1 9 2 6 2" xfId="14847"/>
    <cellStyle name="40% - Ênfase1 9 2 7" xfId="2493"/>
    <cellStyle name="40% - Ênfase1 9 2 7 2" xfId="10770"/>
    <cellStyle name="40% - Ênfase1 9 2 8" xfId="8723"/>
    <cellStyle name="40% - Ênfase1 9 3" xfId="1449"/>
    <cellStyle name="40% - Ênfase1 9 3 2" xfId="5539"/>
    <cellStyle name="40% - Ênfase1 9 3 2 2" xfId="13816"/>
    <cellStyle name="40% - Ênfase1 9 3 3" xfId="7563"/>
    <cellStyle name="40% - Ênfase1 9 3 3 2" xfId="15840"/>
    <cellStyle name="40% - Ênfase1 9 3 4" xfId="3505"/>
    <cellStyle name="40% - Ênfase1 9 3 4 2" xfId="11782"/>
    <cellStyle name="40% - Ênfase1 9 3 5" xfId="9733"/>
    <cellStyle name="40% - Ênfase1 9 4" xfId="939"/>
    <cellStyle name="40% - Ênfase1 9 4 2" xfId="5042"/>
    <cellStyle name="40% - Ênfase1 9 4 2 2" xfId="13319"/>
    <cellStyle name="40% - Ênfase1 9 4 3" xfId="7067"/>
    <cellStyle name="40% - Ênfase1 9 4 3 2" xfId="15344"/>
    <cellStyle name="40% - Ênfase1 9 4 4" xfId="2999"/>
    <cellStyle name="40% - Ênfase1 9 4 4 2" xfId="11276"/>
    <cellStyle name="40% - Ênfase1 9 4 5" xfId="9228"/>
    <cellStyle name="40% - Ênfase1 9 5" xfId="1989"/>
    <cellStyle name="40% - Ênfase1 9 5 2" xfId="6075"/>
    <cellStyle name="40% - Ênfase1 9 5 2 2" xfId="14352"/>
    <cellStyle name="40% - Ênfase1 9 5 3" xfId="8075"/>
    <cellStyle name="40% - Ênfase1 9 5 3 2" xfId="16352"/>
    <cellStyle name="40% - Ênfase1 9 5 4" xfId="4042"/>
    <cellStyle name="40% - Ênfase1 9 5 4 2" xfId="12319"/>
    <cellStyle name="40% - Ênfase1 9 5 5" xfId="10270"/>
    <cellStyle name="40% - Ênfase1 9 6" xfId="4539"/>
    <cellStyle name="40% - Ênfase1 9 6 2" xfId="12816"/>
    <cellStyle name="40% - Ênfase1 9 7" xfId="6569"/>
    <cellStyle name="40% - Ênfase1 9 7 2" xfId="14846"/>
    <cellStyle name="40% - Ênfase1 9 8" xfId="2492"/>
    <cellStyle name="40% - Ênfase1 9 8 2" xfId="10769"/>
    <cellStyle name="40% - Ênfase1 9 9" xfId="8722"/>
    <cellStyle name="40% - Ênfase2 10" xfId="370"/>
    <cellStyle name="40% - Ênfase2 10 2" xfId="20"/>
    <cellStyle name="40% - Ênfase2 10 2 2" xfId="1127"/>
    <cellStyle name="40% - Ênfase2 10 2 2 2" xfId="5219"/>
    <cellStyle name="40% - Ênfase2 10 2 2 2 2" xfId="13496"/>
    <cellStyle name="40% - Ênfase2 10 2 2 3" xfId="7244"/>
    <cellStyle name="40% - Ênfase2 10 2 2 3 2" xfId="15521"/>
    <cellStyle name="40% - Ênfase2 10 2 2 4" xfId="3184"/>
    <cellStyle name="40% - Ênfase2 10 2 2 4 2" xfId="11461"/>
    <cellStyle name="40% - Ênfase2 10 2 2 5" xfId="9412"/>
    <cellStyle name="40% - Ênfase2 10 2 3" xfId="619"/>
    <cellStyle name="40% - Ênfase2 10 2 3 2" xfId="4725"/>
    <cellStyle name="40% - Ênfase2 10 2 3 2 2" xfId="13002"/>
    <cellStyle name="40% - Ênfase2 10 2 3 3" xfId="6750"/>
    <cellStyle name="40% - Ênfase2 10 2 3 3 2" xfId="15027"/>
    <cellStyle name="40% - Ênfase2 10 2 3 4" xfId="2680"/>
    <cellStyle name="40% - Ênfase2 10 2 3 4 2" xfId="10957"/>
    <cellStyle name="40% - Ênfase2 10 2 3 5" xfId="8909"/>
    <cellStyle name="40% - Ênfase2 10 2 4" xfId="1671"/>
    <cellStyle name="40% - Ênfase2 10 2 4 2" xfId="5758"/>
    <cellStyle name="40% - Ênfase2 10 2 4 2 2" xfId="14035"/>
    <cellStyle name="40% - Ênfase2 10 2 4 3" xfId="7758"/>
    <cellStyle name="40% - Ênfase2 10 2 4 3 2" xfId="16035"/>
    <cellStyle name="40% - Ênfase2 10 2 4 4" xfId="3724"/>
    <cellStyle name="40% - Ênfase2 10 2 4 4 2" xfId="12001"/>
    <cellStyle name="40% - Ênfase2 10 2 4 5" xfId="9952"/>
    <cellStyle name="40% - Ênfase2 10 2 5" xfId="4221"/>
    <cellStyle name="40% - Ênfase2 10 2 5 2" xfId="12498"/>
    <cellStyle name="40% - Ênfase2 10 2 6" xfId="6252"/>
    <cellStyle name="40% - Ênfase2 10 2 6 2" xfId="14529"/>
    <cellStyle name="40% - Ênfase2 10 2 7" xfId="2171"/>
    <cellStyle name="40% - Ênfase2 10 2 7 2" xfId="10448"/>
    <cellStyle name="40% - Ênfase2 10 2 8" xfId="8403"/>
    <cellStyle name="40% - Ênfase2 10 3" xfId="1451"/>
    <cellStyle name="40% - Ênfase2 10 3 2" xfId="5541"/>
    <cellStyle name="40% - Ênfase2 10 3 2 2" xfId="13818"/>
    <cellStyle name="40% - Ênfase2 10 3 3" xfId="7565"/>
    <cellStyle name="40% - Ênfase2 10 3 3 2" xfId="15842"/>
    <cellStyle name="40% - Ênfase2 10 3 4" xfId="3507"/>
    <cellStyle name="40% - Ênfase2 10 3 4 2" xfId="11784"/>
    <cellStyle name="40% - Ênfase2 10 3 5" xfId="9735"/>
    <cellStyle name="40% - Ênfase2 10 4" xfId="941"/>
    <cellStyle name="40% - Ênfase2 10 4 2" xfId="5044"/>
    <cellStyle name="40% - Ênfase2 10 4 2 2" xfId="13321"/>
    <cellStyle name="40% - Ênfase2 10 4 3" xfId="7069"/>
    <cellStyle name="40% - Ênfase2 10 4 3 2" xfId="15346"/>
    <cellStyle name="40% - Ênfase2 10 4 4" xfId="3001"/>
    <cellStyle name="40% - Ênfase2 10 4 4 2" xfId="11278"/>
    <cellStyle name="40% - Ênfase2 10 4 5" xfId="9230"/>
    <cellStyle name="40% - Ênfase2 10 5" xfId="1991"/>
    <cellStyle name="40% - Ênfase2 10 5 2" xfId="6077"/>
    <cellStyle name="40% - Ênfase2 10 5 2 2" xfId="14354"/>
    <cellStyle name="40% - Ênfase2 10 5 3" xfId="8077"/>
    <cellStyle name="40% - Ênfase2 10 5 3 2" xfId="16354"/>
    <cellStyle name="40% - Ênfase2 10 5 4" xfId="4044"/>
    <cellStyle name="40% - Ênfase2 10 5 4 2" xfId="12321"/>
    <cellStyle name="40% - Ênfase2 10 5 5" xfId="10272"/>
    <cellStyle name="40% - Ênfase2 10 6" xfId="4541"/>
    <cellStyle name="40% - Ênfase2 10 6 2" xfId="12818"/>
    <cellStyle name="40% - Ênfase2 10 7" xfId="6571"/>
    <cellStyle name="40% - Ênfase2 10 7 2" xfId="14848"/>
    <cellStyle name="40% - Ênfase2 10 8" xfId="2494"/>
    <cellStyle name="40% - Ênfase2 10 8 2" xfId="10771"/>
    <cellStyle name="40% - Ênfase2 10 9" xfId="8724"/>
    <cellStyle name="40% - Ênfase2 11" xfId="371"/>
    <cellStyle name="40% - Ênfase2 11 2" xfId="1452"/>
    <cellStyle name="40% - Ênfase2 11 2 2" xfId="5542"/>
    <cellStyle name="40% - Ênfase2 11 2 2 2" xfId="13819"/>
    <cellStyle name="40% - Ênfase2 11 2 3" xfId="7566"/>
    <cellStyle name="40% - Ênfase2 11 2 3 2" xfId="15843"/>
    <cellStyle name="40% - Ênfase2 11 2 4" xfId="3508"/>
    <cellStyle name="40% - Ênfase2 11 2 4 2" xfId="11785"/>
    <cellStyle name="40% - Ênfase2 11 2 5" xfId="9736"/>
    <cellStyle name="40% - Ênfase2 11 3" xfId="942"/>
    <cellStyle name="40% - Ênfase2 11 3 2" xfId="5045"/>
    <cellStyle name="40% - Ênfase2 11 3 2 2" xfId="13322"/>
    <cellStyle name="40% - Ênfase2 11 3 3" xfId="7070"/>
    <cellStyle name="40% - Ênfase2 11 3 3 2" xfId="15347"/>
    <cellStyle name="40% - Ênfase2 11 3 4" xfId="3002"/>
    <cellStyle name="40% - Ênfase2 11 3 4 2" xfId="11279"/>
    <cellStyle name="40% - Ênfase2 11 3 5" xfId="9231"/>
    <cellStyle name="40% - Ênfase2 11 4" xfId="1992"/>
    <cellStyle name="40% - Ênfase2 11 4 2" xfId="6078"/>
    <cellStyle name="40% - Ênfase2 11 4 2 2" xfId="14355"/>
    <cellStyle name="40% - Ênfase2 11 4 3" xfId="8078"/>
    <cellStyle name="40% - Ênfase2 11 4 3 2" xfId="16355"/>
    <cellStyle name="40% - Ênfase2 11 4 4" xfId="4045"/>
    <cellStyle name="40% - Ênfase2 11 4 4 2" xfId="12322"/>
    <cellStyle name="40% - Ênfase2 11 4 5" xfId="10273"/>
    <cellStyle name="40% - Ênfase2 11 5" xfId="4542"/>
    <cellStyle name="40% - Ênfase2 11 5 2" xfId="12819"/>
    <cellStyle name="40% - Ênfase2 11 6" xfId="6572"/>
    <cellStyle name="40% - Ênfase2 11 6 2" xfId="14849"/>
    <cellStyle name="40% - Ênfase2 11 7" xfId="2495"/>
    <cellStyle name="40% - Ênfase2 11 7 2" xfId="10772"/>
    <cellStyle name="40% - Ênfase2 11 8" xfId="8725"/>
    <cellStyle name="40% - Ênfase2 12" xfId="372"/>
    <cellStyle name="40% - Ênfase2 12 2" xfId="1453"/>
    <cellStyle name="40% - Ênfase2 12 2 2" xfId="5543"/>
    <cellStyle name="40% - Ênfase2 12 2 2 2" xfId="13820"/>
    <cellStyle name="40% - Ênfase2 12 2 3" xfId="7567"/>
    <cellStyle name="40% - Ênfase2 12 2 3 2" xfId="15844"/>
    <cellStyle name="40% - Ênfase2 12 2 4" xfId="3509"/>
    <cellStyle name="40% - Ênfase2 12 2 4 2" xfId="11786"/>
    <cellStyle name="40% - Ênfase2 12 2 5" xfId="9737"/>
    <cellStyle name="40% - Ênfase2 12 3" xfId="943"/>
    <cellStyle name="40% - Ênfase2 12 3 2" xfId="5046"/>
    <cellStyle name="40% - Ênfase2 12 3 2 2" xfId="13323"/>
    <cellStyle name="40% - Ênfase2 12 3 3" xfId="7071"/>
    <cellStyle name="40% - Ênfase2 12 3 3 2" xfId="15348"/>
    <cellStyle name="40% - Ênfase2 12 3 4" xfId="3003"/>
    <cellStyle name="40% - Ênfase2 12 3 4 2" xfId="11280"/>
    <cellStyle name="40% - Ênfase2 12 3 5" xfId="9232"/>
    <cellStyle name="40% - Ênfase2 12 4" xfId="1993"/>
    <cellStyle name="40% - Ênfase2 12 4 2" xfId="6079"/>
    <cellStyle name="40% - Ênfase2 12 4 2 2" xfId="14356"/>
    <cellStyle name="40% - Ênfase2 12 4 3" xfId="8079"/>
    <cellStyle name="40% - Ênfase2 12 4 3 2" xfId="16356"/>
    <cellStyle name="40% - Ênfase2 12 4 4" xfId="4046"/>
    <cellStyle name="40% - Ênfase2 12 4 4 2" xfId="12323"/>
    <cellStyle name="40% - Ênfase2 12 4 5" xfId="10274"/>
    <cellStyle name="40% - Ênfase2 12 5" xfId="4543"/>
    <cellStyle name="40% - Ênfase2 12 5 2" xfId="12820"/>
    <cellStyle name="40% - Ênfase2 12 6" xfId="6573"/>
    <cellStyle name="40% - Ênfase2 12 6 2" xfId="14850"/>
    <cellStyle name="40% - Ênfase2 12 7" xfId="2496"/>
    <cellStyle name="40% - Ênfase2 12 7 2" xfId="10773"/>
    <cellStyle name="40% - Ênfase2 12 8" xfId="8726"/>
    <cellStyle name="40% - Ênfase2 13" xfId="373"/>
    <cellStyle name="40% - Ênfase2 13 2" xfId="1454"/>
    <cellStyle name="40% - Ênfase2 13 2 2" xfId="5544"/>
    <cellStyle name="40% - Ênfase2 13 2 2 2" xfId="13821"/>
    <cellStyle name="40% - Ênfase2 13 2 3" xfId="7568"/>
    <cellStyle name="40% - Ênfase2 13 2 3 2" xfId="15845"/>
    <cellStyle name="40% - Ênfase2 13 2 4" xfId="3510"/>
    <cellStyle name="40% - Ênfase2 13 2 4 2" xfId="11787"/>
    <cellStyle name="40% - Ênfase2 13 2 5" xfId="9738"/>
    <cellStyle name="40% - Ênfase2 13 3" xfId="944"/>
    <cellStyle name="40% - Ênfase2 13 3 2" xfId="5047"/>
    <cellStyle name="40% - Ênfase2 13 3 2 2" xfId="13324"/>
    <cellStyle name="40% - Ênfase2 13 3 3" xfId="7072"/>
    <cellStyle name="40% - Ênfase2 13 3 3 2" xfId="15349"/>
    <cellStyle name="40% - Ênfase2 13 3 4" xfId="3004"/>
    <cellStyle name="40% - Ênfase2 13 3 4 2" xfId="11281"/>
    <cellStyle name="40% - Ênfase2 13 3 5" xfId="9233"/>
    <cellStyle name="40% - Ênfase2 13 4" xfId="1994"/>
    <cellStyle name="40% - Ênfase2 13 4 2" xfId="6080"/>
    <cellStyle name="40% - Ênfase2 13 4 2 2" xfId="14357"/>
    <cellStyle name="40% - Ênfase2 13 4 3" xfId="8080"/>
    <cellStyle name="40% - Ênfase2 13 4 3 2" xfId="16357"/>
    <cellStyle name="40% - Ênfase2 13 4 4" xfId="4047"/>
    <cellStyle name="40% - Ênfase2 13 4 4 2" xfId="12324"/>
    <cellStyle name="40% - Ênfase2 13 4 5" xfId="10275"/>
    <cellStyle name="40% - Ênfase2 13 5" xfId="4544"/>
    <cellStyle name="40% - Ênfase2 13 5 2" xfId="12821"/>
    <cellStyle name="40% - Ênfase2 13 6" xfId="6574"/>
    <cellStyle name="40% - Ênfase2 13 6 2" xfId="14851"/>
    <cellStyle name="40% - Ênfase2 13 7" xfId="2497"/>
    <cellStyle name="40% - Ênfase2 13 7 2" xfId="10774"/>
    <cellStyle name="40% - Ênfase2 13 8" xfId="8727"/>
    <cellStyle name="40% - Ênfase2 14" xfId="374"/>
    <cellStyle name="40% - Ênfase2 14 2" xfId="1455"/>
    <cellStyle name="40% - Ênfase2 14 2 2" xfId="5545"/>
    <cellStyle name="40% - Ênfase2 14 2 2 2" xfId="13822"/>
    <cellStyle name="40% - Ênfase2 14 2 3" xfId="7569"/>
    <cellStyle name="40% - Ênfase2 14 2 3 2" xfId="15846"/>
    <cellStyle name="40% - Ênfase2 14 2 4" xfId="3511"/>
    <cellStyle name="40% - Ênfase2 14 2 4 2" xfId="11788"/>
    <cellStyle name="40% - Ênfase2 14 2 5" xfId="9739"/>
    <cellStyle name="40% - Ênfase2 14 3" xfId="945"/>
    <cellStyle name="40% - Ênfase2 14 3 2" xfId="5048"/>
    <cellStyle name="40% - Ênfase2 14 3 2 2" xfId="13325"/>
    <cellStyle name="40% - Ênfase2 14 3 3" xfId="7073"/>
    <cellStyle name="40% - Ênfase2 14 3 3 2" xfId="15350"/>
    <cellStyle name="40% - Ênfase2 14 3 4" xfId="3005"/>
    <cellStyle name="40% - Ênfase2 14 3 4 2" xfId="11282"/>
    <cellStyle name="40% - Ênfase2 14 3 5" xfId="9234"/>
    <cellStyle name="40% - Ênfase2 14 4" xfId="1995"/>
    <cellStyle name="40% - Ênfase2 14 4 2" xfId="6081"/>
    <cellStyle name="40% - Ênfase2 14 4 2 2" xfId="14358"/>
    <cellStyle name="40% - Ênfase2 14 4 3" xfId="8081"/>
    <cellStyle name="40% - Ênfase2 14 4 3 2" xfId="16358"/>
    <cellStyle name="40% - Ênfase2 14 4 4" xfId="4048"/>
    <cellStyle name="40% - Ênfase2 14 4 4 2" xfId="12325"/>
    <cellStyle name="40% - Ênfase2 14 4 5" xfId="10276"/>
    <cellStyle name="40% - Ênfase2 14 5" xfId="4545"/>
    <cellStyle name="40% - Ênfase2 14 5 2" xfId="12822"/>
    <cellStyle name="40% - Ênfase2 14 6" xfId="6575"/>
    <cellStyle name="40% - Ênfase2 14 6 2" xfId="14852"/>
    <cellStyle name="40% - Ênfase2 14 7" xfId="2498"/>
    <cellStyle name="40% - Ênfase2 14 7 2" xfId="10775"/>
    <cellStyle name="40% - Ênfase2 14 8" xfId="8728"/>
    <cellStyle name="40% - Ênfase2 15" xfId="92"/>
    <cellStyle name="40% - Ênfase2 15 2" xfId="1189"/>
    <cellStyle name="40% - Ênfase2 15 2 2" xfId="5280"/>
    <cellStyle name="40% - Ênfase2 15 2 2 2" xfId="13557"/>
    <cellStyle name="40% - Ênfase2 15 2 3" xfId="7305"/>
    <cellStyle name="40% - Ênfase2 15 2 3 2" xfId="15582"/>
    <cellStyle name="40% - Ênfase2 15 2 4" xfId="3245"/>
    <cellStyle name="40% - Ênfase2 15 2 4 2" xfId="11522"/>
    <cellStyle name="40% - Ênfase2 15 2 5" xfId="9473"/>
    <cellStyle name="40% - Ênfase2 15 3" xfId="679"/>
    <cellStyle name="40% - Ênfase2 15 3 2" xfId="4784"/>
    <cellStyle name="40% - Ênfase2 15 3 2 2" xfId="13061"/>
    <cellStyle name="40% - Ênfase2 15 3 3" xfId="6809"/>
    <cellStyle name="40% - Ênfase2 15 3 3 2" xfId="15086"/>
    <cellStyle name="40% - Ênfase2 15 3 4" xfId="2739"/>
    <cellStyle name="40% - Ênfase2 15 3 4 2" xfId="11016"/>
    <cellStyle name="40% - Ênfase2 15 3 5" xfId="8968"/>
    <cellStyle name="40% - Ênfase2 15 4" xfId="1730"/>
    <cellStyle name="40% - Ênfase2 15 4 2" xfId="5817"/>
    <cellStyle name="40% - Ênfase2 15 4 2 2" xfId="14094"/>
    <cellStyle name="40% - Ênfase2 15 4 3" xfId="7817"/>
    <cellStyle name="40% - Ênfase2 15 4 3 2" xfId="16094"/>
    <cellStyle name="40% - Ênfase2 15 4 4" xfId="3783"/>
    <cellStyle name="40% - Ênfase2 15 4 4 2" xfId="12060"/>
    <cellStyle name="40% - Ênfase2 15 4 5" xfId="10011"/>
    <cellStyle name="40% - Ênfase2 15 5" xfId="4280"/>
    <cellStyle name="40% - Ênfase2 15 5 2" xfId="12557"/>
    <cellStyle name="40% - Ênfase2 15 6" xfId="6311"/>
    <cellStyle name="40% - Ênfase2 15 6 2" xfId="14588"/>
    <cellStyle name="40% - Ênfase2 15 7" xfId="2231"/>
    <cellStyle name="40% - Ênfase2 15 7 2" xfId="10508"/>
    <cellStyle name="40% - Ênfase2 15 8" xfId="8462"/>
    <cellStyle name="40% - Ênfase2 16" xfId="375"/>
    <cellStyle name="40% - Ênfase2 16 2" xfId="1456"/>
    <cellStyle name="40% - Ênfase2 16 2 2" xfId="5546"/>
    <cellStyle name="40% - Ênfase2 16 2 2 2" xfId="13823"/>
    <cellStyle name="40% - Ênfase2 16 2 3" xfId="7570"/>
    <cellStyle name="40% - Ênfase2 16 2 3 2" xfId="15847"/>
    <cellStyle name="40% - Ênfase2 16 2 4" xfId="3512"/>
    <cellStyle name="40% - Ênfase2 16 2 4 2" xfId="11789"/>
    <cellStyle name="40% - Ênfase2 16 2 5" xfId="9740"/>
    <cellStyle name="40% - Ênfase2 16 3" xfId="946"/>
    <cellStyle name="40% - Ênfase2 16 3 2" xfId="5049"/>
    <cellStyle name="40% - Ênfase2 16 3 2 2" xfId="13326"/>
    <cellStyle name="40% - Ênfase2 16 3 3" xfId="7074"/>
    <cellStyle name="40% - Ênfase2 16 3 3 2" xfId="15351"/>
    <cellStyle name="40% - Ênfase2 16 3 4" xfId="3006"/>
    <cellStyle name="40% - Ênfase2 16 3 4 2" xfId="11283"/>
    <cellStyle name="40% - Ênfase2 16 3 5" xfId="9235"/>
    <cellStyle name="40% - Ênfase2 16 4" xfId="1996"/>
    <cellStyle name="40% - Ênfase2 16 4 2" xfId="6082"/>
    <cellStyle name="40% - Ênfase2 16 4 2 2" xfId="14359"/>
    <cellStyle name="40% - Ênfase2 16 4 3" xfId="8082"/>
    <cellStyle name="40% - Ênfase2 16 4 3 2" xfId="16359"/>
    <cellStyle name="40% - Ênfase2 16 4 4" xfId="4049"/>
    <cellStyle name="40% - Ênfase2 16 4 4 2" xfId="12326"/>
    <cellStyle name="40% - Ênfase2 16 4 5" xfId="10277"/>
    <cellStyle name="40% - Ênfase2 16 5" xfId="4546"/>
    <cellStyle name="40% - Ênfase2 16 5 2" xfId="12823"/>
    <cellStyle name="40% - Ênfase2 16 6" xfId="6576"/>
    <cellStyle name="40% - Ênfase2 16 6 2" xfId="14853"/>
    <cellStyle name="40% - Ênfase2 16 7" xfId="2499"/>
    <cellStyle name="40% - Ênfase2 16 7 2" xfId="10776"/>
    <cellStyle name="40% - Ênfase2 16 8" xfId="8729"/>
    <cellStyle name="40% - Ênfase2 17" xfId="377"/>
    <cellStyle name="40% - Ênfase2 17 2" xfId="1458"/>
    <cellStyle name="40% - Ênfase2 17 2 2" xfId="5548"/>
    <cellStyle name="40% - Ênfase2 17 2 2 2" xfId="13825"/>
    <cellStyle name="40% - Ênfase2 17 2 3" xfId="7572"/>
    <cellStyle name="40% - Ênfase2 17 2 3 2" xfId="15849"/>
    <cellStyle name="40% - Ênfase2 17 2 4" xfId="3514"/>
    <cellStyle name="40% - Ênfase2 17 2 4 2" xfId="11791"/>
    <cellStyle name="40% - Ênfase2 17 2 5" xfId="9742"/>
    <cellStyle name="40% - Ênfase2 17 3" xfId="948"/>
    <cellStyle name="40% - Ênfase2 17 3 2" xfId="5051"/>
    <cellStyle name="40% - Ênfase2 17 3 2 2" xfId="13328"/>
    <cellStyle name="40% - Ênfase2 17 3 3" xfId="7076"/>
    <cellStyle name="40% - Ênfase2 17 3 3 2" xfId="15353"/>
    <cellStyle name="40% - Ênfase2 17 3 4" xfId="3008"/>
    <cellStyle name="40% - Ênfase2 17 3 4 2" xfId="11285"/>
    <cellStyle name="40% - Ênfase2 17 3 5" xfId="9237"/>
    <cellStyle name="40% - Ênfase2 17 4" xfId="1998"/>
    <cellStyle name="40% - Ênfase2 17 4 2" xfId="6084"/>
    <cellStyle name="40% - Ênfase2 17 4 2 2" xfId="14361"/>
    <cellStyle name="40% - Ênfase2 17 4 3" xfId="8084"/>
    <cellStyle name="40% - Ênfase2 17 4 3 2" xfId="16361"/>
    <cellStyle name="40% - Ênfase2 17 4 4" xfId="4051"/>
    <cellStyle name="40% - Ênfase2 17 4 4 2" xfId="12328"/>
    <cellStyle name="40% - Ênfase2 17 4 5" xfId="10279"/>
    <cellStyle name="40% - Ênfase2 17 5" xfId="4548"/>
    <cellStyle name="40% - Ênfase2 17 5 2" xfId="12825"/>
    <cellStyle name="40% - Ênfase2 17 6" xfId="6578"/>
    <cellStyle name="40% - Ênfase2 17 6 2" xfId="14855"/>
    <cellStyle name="40% - Ênfase2 17 7" xfId="2501"/>
    <cellStyle name="40% - Ênfase2 17 7 2" xfId="10778"/>
    <cellStyle name="40% - Ênfase2 17 8" xfId="8731"/>
    <cellStyle name="40% - Ênfase2 18" xfId="326"/>
    <cellStyle name="40% - Ênfase2 18 2" xfId="1411"/>
    <cellStyle name="40% - Ênfase2 18 2 2" xfId="5501"/>
    <cellStyle name="40% - Ênfase2 18 2 2 2" xfId="13778"/>
    <cellStyle name="40% - Ênfase2 18 2 3" xfId="7526"/>
    <cellStyle name="40% - Ênfase2 18 2 3 2" xfId="15803"/>
    <cellStyle name="40% - Ênfase2 18 2 4" xfId="3467"/>
    <cellStyle name="40% - Ênfase2 18 2 4 2" xfId="11744"/>
    <cellStyle name="40% - Ênfase2 18 2 5" xfId="9695"/>
    <cellStyle name="40% - Ênfase2 18 3" xfId="902"/>
    <cellStyle name="40% - Ênfase2 18 3 2" xfId="5005"/>
    <cellStyle name="40% - Ênfase2 18 3 2 2" xfId="13282"/>
    <cellStyle name="40% - Ênfase2 18 3 3" xfId="7030"/>
    <cellStyle name="40% - Ênfase2 18 3 3 2" xfId="15307"/>
    <cellStyle name="40% - Ênfase2 18 3 4" xfId="2962"/>
    <cellStyle name="40% - Ênfase2 18 3 4 2" xfId="11239"/>
    <cellStyle name="40% - Ênfase2 18 3 5" xfId="9191"/>
    <cellStyle name="40% - Ênfase2 18 4" xfId="1952"/>
    <cellStyle name="40% - Ênfase2 18 4 2" xfId="6038"/>
    <cellStyle name="40% - Ênfase2 18 4 2 2" xfId="14315"/>
    <cellStyle name="40% - Ênfase2 18 4 3" xfId="8038"/>
    <cellStyle name="40% - Ênfase2 18 4 3 2" xfId="16315"/>
    <cellStyle name="40% - Ênfase2 18 4 4" xfId="4005"/>
    <cellStyle name="40% - Ênfase2 18 4 4 2" xfId="12282"/>
    <cellStyle name="40% - Ênfase2 18 4 5" xfId="10233"/>
    <cellStyle name="40% - Ênfase2 18 5" xfId="4501"/>
    <cellStyle name="40% - Ênfase2 18 5 2" xfId="12778"/>
    <cellStyle name="40% - Ênfase2 18 6" xfId="6532"/>
    <cellStyle name="40% - Ênfase2 18 6 2" xfId="14809"/>
    <cellStyle name="40% - Ênfase2 18 7" xfId="2453"/>
    <cellStyle name="40% - Ênfase2 18 7 2" xfId="10730"/>
    <cellStyle name="40% - Ênfase2 18 8" xfId="8684"/>
    <cellStyle name="40% - Ênfase2 19" xfId="380"/>
    <cellStyle name="40% - Ênfase2 19 2" xfId="1460"/>
    <cellStyle name="40% - Ênfase2 19 2 2" xfId="5550"/>
    <cellStyle name="40% - Ênfase2 19 2 2 2" xfId="13827"/>
    <cellStyle name="40% - Ênfase2 19 2 3" xfId="7574"/>
    <cellStyle name="40% - Ênfase2 19 2 3 2" xfId="15851"/>
    <cellStyle name="40% - Ênfase2 19 2 4" xfId="3516"/>
    <cellStyle name="40% - Ênfase2 19 2 4 2" xfId="11793"/>
    <cellStyle name="40% - Ênfase2 19 2 5" xfId="9744"/>
    <cellStyle name="40% - Ênfase2 19 3" xfId="950"/>
    <cellStyle name="40% - Ênfase2 19 3 2" xfId="5053"/>
    <cellStyle name="40% - Ênfase2 19 3 2 2" xfId="13330"/>
    <cellStyle name="40% - Ênfase2 19 3 3" xfId="7078"/>
    <cellStyle name="40% - Ênfase2 19 3 3 2" xfId="15355"/>
    <cellStyle name="40% - Ênfase2 19 3 4" xfId="3010"/>
    <cellStyle name="40% - Ênfase2 19 3 4 2" xfId="11287"/>
    <cellStyle name="40% - Ênfase2 19 3 5" xfId="9239"/>
    <cellStyle name="40% - Ênfase2 19 4" xfId="2000"/>
    <cellStyle name="40% - Ênfase2 19 4 2" xfId="6086"/>
    <cellStyle name="40% - Ênfase2 19 4 2 2" xfId="14363"/>
    <cellStyle name="40% - Ênfase2 19 4 3" xfId="8086"/>
    <cellStyle name="40% - Ênfase2 19 4 3 2" xfId="16363"/>
    <cellStyle name="40% - Ênfase2 19 4 4" xfId="4053"/>
    <cellStyle name="40% - Ênfase2 19 4 4 2" xfId="12330"/>
    <cellStyle name="40% - Ênfase2 19 4 5" xfId="10281"/>
    <cellStyle name="40% - Ênfase2 19 5" xfId="4550"/>
    <cellStyle name="40% - Ênfase2 19 5 2" xfId="12827"/>
    <cellStyle name="40% - Ênfase2 19 6" xfId="6580"/>
    <cellStyle name="40% - Ênfase2 19 6 2" xfId="14857"/>
    <cellStyle name="40% - Ênfase2 19 7" xfId="2503"/>
    <cellStyle name="40% - Ênfase2 19 7 2" xfId="10780"/>
    <cellStyle name="40% - Ênfase2 19 8" xfId="8733"/>
    <cellStyle name="40% - Ênfase2 2" xfId="382"/>
    <cellStyle name="40% - Ênfase2 2 2" xfId="384"/>
    <cellStyle name="40% - Ênfase2 2 2 2" xfId="1464"/>
    <cellStyle name="40% - Ênfase2 2 2 2 2" xfId="5554"/>
    <cellStyle name="40% - Ênfase2 2 2 2 2 2" xfId="13831"/>
    <cellStyle name="40% - Ênfase2 2 2 2 3" xfId="7578"/>
    <cellStyle name="40% - Ênfase2 2 2 2 3 2" xfId="15855"/>
    <cellStyle name="40% - Ênfase2 2 2 2 4" xfId="3520"/>
    <cellStyle name="40% - Ênfase2 2 2 2 4 2" xfId="11797"/>
    <cellStyle name="40% - Ênfase2 2 2 2 5" xfId="9748"/>
    <cellStyle name="40% - Ênfase2 2 2 3" xfId="954"/>
    <cellStyle name="40% - Ênfase2 2 2 3 2" xfId="5057"/>
    <cellStyle name="40% - Ênfase2 2 2 3 2 2" xfId="13334"/>
    <cellStyle name="40% - Ênfase2 2 2 3 3" xfId="7082"/>
    <cellStyle name="40% - Ênfase2 2 2 3 3 2" xfId="15359"/>
    <cellStyle name="40% - Ênfase2 2 2 3 4" xfId="3014"/>
    <cellStyle name="40% - Ênfase2 2 2 3 4 2" xfId="11291"/>
    <cellStyle name="40% - Ênfase2 2 2 3 5" xfId="9243"/>
    <cellStyle name="40% - Ênfase2 2 2 4" xfId="2004"/>
    <cellStyle name="40% - Ênfase2 2 2 4 2" xfId="6090"/>
    <cellStyle name="40% - Ênfase2 2 2 4 2 2" xfId="14367"/>
    <cellStyle name="40% - Ênfase2 2 2 4 3" xfId="8090"/>
    <cellStyle name="40% - Ênfase2 2 2 4 3 2" xfId="16367"/>
    <cellStyle name="40% - Ênfase2 2 2 4 4" xfId="4057"/>
    <cellStyle name="40% - Ênfase2 2 2 4 4 2" xfId="12334"/>
    <cellStyle name="40% - Ênfase2 2 2 4 5" xfId="10285"/>
    <cellStyle name="40% - Ênfase2 2 2 5" xfId="4554"/>
    <cellStyle name="40% - Ênfase2 2 2 5 2" xfId="12831"/>
    <cellStyle name="40% - Ênfase2 2 2 6" xfId="6584"/>
    <cellStyle name="40% - Ênfase2 2 2 6 2" xfId="14861"/>
    <cellStyle name="40% - Ênfase2 2 2 7" xfId="2507"/>
    <cellStyle name="40% - Ênfase2 2 2 7 2" xfId="10784"/>
    <cellStyle name="40% - Ênfase2 2 2 8" xfId="8737"/>
    <cellStyle name="40% - Ênfase2 2 3" xfId="1462"/>
    <cellStyle name="40% - Ênfase2 2 3 2" xfId="5552"/>
    <cellStyle name="40% - Ênfase2 2 3 2 2" xfId="13829"/>
    <cellStyle name="40% - Ênfase2 2 3 3" xfId="7576"/>
    <cellStyle name="40% - Ênfase2 2 3 3 2" xfId="15853"/>
    <cellStyle name="40% - Ênfase2 2 3 4" xfId="3518"/>
    <cellStyle name="40% - Ênfase2 2 3 4 2" xfId="11795"/>
    <cellStyle name="40% - Ênfase2 2 3 5" xfId="9746"/>
    <cellStyle name="40% - Ênfase2 2 4" xfId="952"/>
    <cellStyle name="40% - Ênfase2 2 4 2" xfId="5055"/>
    <cellStyle name="40% - Ênfase2 2 4 2 2" xfId="13332"/>
    <cellStyle name="40% - Ênfase2 2 4 3" xfId="7080"/>
    <cellStyle name="40% - Ênfase2 2 4 3 2" xfId="15357"/>
    <cellStyle name="40% - Ênfase2 2 4 4" xfId="3012"/>
    <cellStyle name="40% - Ênfase2 2 4 4 2" xfId="11289"/>
    <cellStyle name="40% - Ênfase2 2 4 5" xfId="9241"/>
    <cellStyle name="40% - Ênfase2 2 5" xfId="2002"/>
    <cellStyle name="40% - Ênfase2 2 5 2" xfId="6088"/>
    <cellStyle name="40% - Ênfase2 2 5 2 2" xfId="14365"/>
    <cellStyle name="40% - Ênfase2 2 5 3" xfId="8088"/>
    <cellStyle name="40% - Ênfase2 2 5 3 2" xfId="16365"/>
    <cellStyle name="40% - Ênfase2 2 5 4" xfId="4055"/>
    <cellStyle name="40% - Ênfase2 2 5 4 2" xfId="12332"/>
    <cellStyle name="40% - Ênfase2 2 5 5" xfId="10283"/>
    <cellStyle name="40% - Ênfase2 2 6" xfId="4552"/>
    <cellStyle name="40% - Ênfase2 2 6 2" xfId="12829"/>
    <cellStyle name="40% - Ênfase2 2 7" xfId="6582"/>
    <cellStyle name="40% - Ênfase2 2 7 2" xfId="14859"/>
    <cellStyle name="40% - Ênfase2 2 8" xfId="2505"/>
    <cellStyle name="40% - Ênfase2 2 8 2" xfId="10782"/>
    <cellStyle name="40% - Ênfase2 2 9" xfId="8735"/>
    <cellStyle name="40% - Ênfase2 20" xfId="93"/>
    <cellStyle name="40% - Ênfase2 20 2" xfId="1190"/>
    <cellStyle name="40% - Ênfase2 20 2 2" xfId="5281"/>
    <cellStyle name="40% - Ênfase2 20 2 2 2" xfId="13558"/>
    <cellStyle name="40% - Ênfase2 20 2 3" xfId="7306"/>
    <cellStyle name="40% - Ênfase2 20 2 3 2" xfId="15583"/>
    <cellStyle name="40% - Ênfase2 20 2 4" xfId="3246"/>
    <cellStyle name="40% - Ênfase2 20 2 4 2" xfId="11523"/>
    <cellStyle name="40% - Ênfase2 20 2 5" xfId="9474"/>
    <cellStyle name="40% - Ênfase2 20 3" xfId="680"/>
    <cellStyle name="40% - Ênfase2 20 3 2" xfId="4785"/>
    <cellStyle name="40% - Ênfase2 20 3 2 2" xfId="13062"/>
    <cellStyle name="40% - Ênfase2 20 3 3" xfId="6810"/>
    <cellStyle name="40% - Ênfase2 20 3 3 2" xfId="15087"/>
    <cellStyle name="40% - Ênfase2 20 3 4" xfId="2740"/>
    <cellStyle name="40% - Ênfase2 20 3 4 2" xfId="11017"/>
    <cellStyle name="40% - Ênfase2 20 3 5" xfId="8969"/>
    <cellStyle name="40% - Ênfase2 20 4" xfId="1731"/>
    <cellStyle name="40% - Ênfase2 20 4 2" xfId="5818"/>
    <cellStyle name="40% - Ênfase2 20 4 2 2" xfId="14095"/>
    <cellStyle name="40% - Ênfase2 20 4 3" xfId="7818"/>
    <cellStyle name="40% - Ênfase2 20 4 3 2" xfId="16095"/>
    <cellStyle name="40% - Ênfase2 20 4 4" xfId="3784"/>
    <cellStyle name="40% - Ênfase2 20 4 4 2" xfId="12061"/>
    <cellStyle name="40% - Ênfase2 20 4 5" xfId="10012"/>
    <cellStyle name="40% - Ênfase2 20 5" xfId="4281"/>
    <cellStyle name="40% - Ênfase2 20 5 2" xfId="12558"/>
    <cellStyle name="40% - Ênfase2 20 6" xfId="6312"/>
    <cellStyle name="40% - Ênfase2 20 6 2" xfId="14589"/>
    <cellStyle name="40% - Ênfase2 20 7" xfId="2232"/>
    <cellStyle name="40% - Ênfase2 20 7 2" xfId="10509"/>
    <cellStyle name="40% - Ênfase2 20 8" xfId="8463"/>
    <cellStyle name="40% - Ênfase2 21" xfId="376"/>
    <cellStyle name="40% - Ênfase2 21 2" xfId="1457"/>
    <cellStyle name="40% - Ênfase2 21 2 2" xfId="5547"/>
    <cellStyle name="40% - Ênfase2 21 2 2 2" xfId="13824"/>
    <cellStyle name="40% - Ênfase2 21 2 3" xfId="7571"/>
    <cellStyle name="40% - Ênfase2 21 2 3 2" xfId="15848"/>
    <cellStyle name="40% - Ênfase2 21 2 4" xfId="3513"/>
    <cellStyle name="40% - Ênfase2 21 2 4 2" xfId="11790"/>
    <cellStyle name="40% - Ênfase2 21 2 5" xfId="9741"/>
    <cellStyle name="40% - Ênfase2 21 3" xfId="947"/>
    <cellStyle name="40% - Ênfase2 21 3 2" xfId="5050"/>
    <cellStyle name="40% - Ênfase2 21 3 2 2" xfId="13327"/>
    <cellStyle name="40% - Ênfase2 21 3 3" xfId="7075"/>
    <cellStyle name="40% - Ênfase2 21 3 3 2" xfId="15352"/>
    <cellStyle name="40% - Ênfase2 21 3 4" xfId="3007"/>
    <cellStyle name="40% - Ênfase2 21 3 4 2" xfId="11284"/>
    <cellStyle name="40% - Ênfase2 21 3 5" xfId="9236"/>
    <cellStyle name="40% - Ênfase2 21 4" xfId="1997"/>
    <cellStyle name="40% - Ênfase2 21 4 2" xfId="6083"/>
    <cellStyle name="40% - Ênfase2 21 4 2 2" xfId="14360"/>
    <cellStyle name="40% - Ênfase2 21 4 3" xfId="8083"/>
    <cellStyle name="40% - Ênfase2 21 4 3 2" xfId="16360"/>
    <cellStyle name="40% - Ênfase2 21 4 4" xfId="4050"/>
    <cellStyle name="40% - Ênfase2 21 4 4 2" xfId="12327"/>
    <cellStyle name="40% - Ênfase2 21 4 5" xfId="10278"/>
    <cellStyle name="40% - Ênfase2 21 5" xfId="4547"/>
    <cellStyle name="40% - Ênfase2 21 5 2" xfId="12824"/>
    <cellStyle name="40% - Ênfase2 21 6" xfId="6577"/>
    <cellStyle name="40% - Ênfase2 21 6 2" xfId="14854"/>
    <cellStyle name="40% - Ênfase2 21 7" xfId="2500"/>
    <cellStyle name="40% - Ênfase2 21 7 2" xfId="10777"/>
    <cellStyle name="40% - Ênfase2 21 8" xfId="8730"/>
    <cellStyle name="40% - Ênfase2 22" xfId="378"/>
    <cellStyle name="40% - Ênfase2 3" xfId="136"/>
    <cellStyle name="40% - Ênfase2 3 2" xfId="385"/>
    <cellStyle name="40% - Ênfase2 3 2 2" xfId="1465"/>
    <cellStyle name="40% - Ênfase2 3 2 2 2" xfId="5555"/>
    <cellStyle name="40% - Ênfase2 3 2 2 2 2" xfId="13832"/>
    <cellStyle name="40% - Ênfase2 3 2 2 3" xfId="7579"/>
    <cellStyle name="40% - Ênfase2 3 2 2 3 2" xfId="15856"/>
    <cellStyle name="40% - Ênfase2 3 2 2 4" xfId="3521"/>
    <cellStyle name="40% - Ênfase2 3 2 2 4 2" xfId="11798"/>
    <cellStyle name="40% - Ênfase2 3 2 2 5" xfId="9749"/>
    <cellStyle name="40% - Ênfase2 3 2 3" xfId="955"/>
    <cellStyle name="40% - Ênfase2 3 2 3 2" xfId="5058"/>
    <cellStyle name="40% - Ênfase2 3 2 3 2 2" xfId="13335"/>
    <cellStyle name="40% - Ênfase2 3 2 3 3" xfId="7083"/>
    <cellStyle name="40% - Ênfase2 3 2 3 3 2" xfId="15360"/>
    <cellStyle name="40% - Ênfase2 3 2 3 4" xfId="3015"/>
    <cellStyle name="40% - Ênfase2 3 2 3 4 2" xfId="11292"/>
    <cellStyle name="40% - Ênfase2 3 2 3 5" xfId="9244"/>
    <cellStyle name="40% - Ênfase2 3 2 4" xfId="2005"/>
    <cellStyle name="40% - Ênfase2 3 2 4 2" xfId="6091"/>
    <cellStyle name="40% - Ênfase2 3 2 4 2 2" xfId="14368"/>
    <cellStyle name="40% - Ênfase2 3 2 4 3" xfId="8091"/>
    <cellStyle name="40% - Ênfase2 3 2 4 3 2" xfId="16368"/>
    <cellStyle name="40% - Ênfase2 3 2 4 4" xfId="4058"/>
    <cellStyle name="40% - Ênfase2 3 2 4 4 2" xfId="12335"/>
    <cellStyle name="40% - Ênfase2 3 2 4 5" xfId="10286"/>
    <cellStyle name="40% - Ênfase2 3 2 5" xfId="4555"/>
    <cellStyle name="40% - Ênfase2 3 2 5 2" xfId="12832"/>
    <cellStyle name="40% - Ênfase2 3 2 6" xfId="6585"/>
    <cellStyle name="40% - Ênfase2 3 2 6 2" xfId="14862"/>
    <cellStyle name="40% - Ênfase2 3 2 7" xfId="2508"/>
    <cellStyle name="40% - Ênfase2 3 2 7 2" xfId="10785"/>
    <cellStyle name="40% - Ênfase2 3 2 8" xfId="8738"/>
    <cellStyle name="40% - Ênfase2 3 3" xfId="1230"/>
    <cellStyle name="40% - Ênfase2 3 3 2" xfId="5321"/>
    <cellStyle name="40% - Ênfase2 3 3 2 2" xfId="13598"/>
    <cellStyle name="40% - Ênfase2 3 3 3" xfId="7346"/>
    <cellStyle name="40% - Ênfase2 3 3 3 2" xfId="15623"/>
    <cellStyle name="40% - Ênfase2 3 3 4" xfId="3286"/>
    <cellStyle name="40% - Ênfase2 3 3 4 2" xfId="11563"/>
    <cellStyle name="40% - Ênfase2 3 3 5" xfId="9514"/>
    <cellStyle name="40% - Ênfase2 3 4" xfId="721"/>
    <cellStyle name="40% - Ênfase2 3 4 2" xfId="4825"/>
    <cellStyle name="40% - Ênfase2 3 4 2 2" xfId="13102"/>
    <cellStyle name="40% - Ênfase2 3 4 3" xfId="6850"/>
    <cellStyle name="40% - Ênfase2 3 4 3 2" xfId="15127"/>
    <cellStyle name="40% - Ênfase2 3 4 4" xfId="2781"/>
    <cellStyle name="40% - Ênfase2 3 4 4 2" xfId="11058"/>
    <cellStyle name="40% - Ênfase2 3 4 5" xfId="9010"/>
    <cellStyle name="40% - Ênfase2 3 5" xfId="1771"/>
    <cellStyle name="40% - Ênfase2 3 5 2" xfId="5858"/>
    <cellStyle name="40% - Ênfase2 3 5 2 2" xfId="14135"/>
    <cellStyle name="40% - Ênfase2 3 5 3" xfId="7858"/>
    <cellStyle name="40% - Ênfase2 3 5 3 2" xfId="16135"/>
    <cellStyle name="40% - Ênfase2 3 5 4" xfId="3824"/>
    <cellStyle name="40% - Ênfase2 3 5 4 2" xfId="12101"/>
    <cellStyle name="40% - Ênfase2 3 5 5" xfId="10052"/>
    <cellStyle name="40% - Ênfase2 3 6" xfId="4321"/>
    <cellStyle name="40% - Ênfase2 3 6 2" xfId="12598"/>
    <cellStyle name="40% - Ênfase2 3 7" xfId="6352"/>
    <cellStyle name="40% - Ênfase2 3 7 2" xfId="14629"/>
    <cellStyle name="40% - Ênfase2 3 8" xfId="2272"/>
    <cellStyle name="40% - Ênfase2 3 8 2" xfId="10549"/>
    <cellStyle name="40% - Ênfase2 3 9" xfId="8503"/>
    <cellStyle name="40% - Ênfase2 4" xfId="62"/>
    <cellStyle name="40% - Ênfase2 4 2" xfId="13"/>
    <cellStyle name="40% - Ênfase2 4 2 2" xfId="1121"/>
    <cellStyle name="40% - Ênfase2 4 2 2 2" xfId="5213"/>
    <cellStyle name="40% - Ênfase2 4 2 2 2 2" xfId="13490"/>
    <cellStyle name="40% - Ênfase2 4 2 2 3" xfId="7238"/>
    <cellStyle name="40% - Ênfase2 4 2 2 3 2" xfId="15515"/>
    <cellStyle name="40% - Ênfase2 4 2 2 4" xfId="3178"/>
    <cellStyle name="40% - Ênfase2 4 2 2 4 2" xfId="11455"/>
    <cellStyle name="40% - Ênfase2 4 2 2 5" xfId="9406"/>
    <cellStyle name="40% - Ênfase2 4 2 3" xfId="613"/>
    <cellStyle name="40% - Ênfase2 4 2 3 2" xfId="4719"/>
    <cellStyle name="40% - Ênfase2 4 2 3 2 2" xfId="12996"/>
    <cellStyle name="40% - Ênfase2 4 2 3 3" xfId="6744"/>
    <cellStyle name="40% - Ênfase2 4 2 3 3 2" xfId="15021"/>
    <cellStyle name="40% - Ênfase2 4 2 3 4" xfId="2674"/>
    <cellStyle name="40% - Ênfase2 4 2 3 4 2" xfId="10951"/>
    <cellStyle name="40% - Ênfase2 4 2 3 5" xfId="8903"/>
    <cellStyle name="40% - Ênfase2 4 2 4" xfId="1665"/>
    <cellStyle name="40% - Ênfase2 4 2 4 2" xfId="5752"/>
    <cellStyle name="40% - Ênfase2 4 2 4 2 2" xfId="14029"/>
    <cellStyle name="40% - Ênfase2 4 2 4 3" xfId="7752"/>
    <cellStyle name="40% - Ênfase2 4 2 4 3 2" xfId="16029"/>
    <cellStyle name="40% - Ênfase2 4 2 4 4" xfId="3718"/>
    <cellStyle name="40% - Ênfase2 4 2 4 4 2" xfId="11995"/>
    <cellStyle name="40% - Ênfase2 4 2 4 5" xfId="9946"/>
    <cellStyle name="40% - Ênfase2 4 2 5" xfId="4215"/>
    <cellStyle name="40% - Ênfase2 4 2 5 2" xfId="12492"/>
    <cellStyle name="40% - Ênfase2 4 2 6" xfId="6246"/>
    <cellStyle name="40% - Ênfase2 4 2 6 2" xfId="14523"/>
    <cellStyle name="40% - Ênfase2 4 2 7" xfId="2165"/>
    <cellStyle name="40% - Ênfase2 4 2 7 2" xfId="10442"/>
    <cellStyle name="40% - Ênfase2 4 2 8" xfId="8397"/>
    <cellStyle name="40% - Ênfase2 4 3" xfId="1159"/>
    <cellStyle name="40% - Ênfase2 4 3 2" xfId="5251"/>
    <cellStyle name="40% - Ênfase2 4 3 2 2" xfId="13528"/>
    <cellStyle name="40% - Ênfase2 4 3 3" xfId="7276"/>
    <cellStyle name="40% - Ênfase2 4 3 3 2" xfId="15553"/>
    <cellStyle name="40% - Ênfase2 4 3 4" xfId="3216"/>
    <cellStyle name="40% - Ênfase2 4 3 4 2" xfId="11493"/>
    <cellStyle name="40% - Ênfase2 4 3 5" xfId="9444"/>
    <cellStyle name="40% - Ênfase2 4 4" xfId="650"/>
    <cellStyle name="40% - Ênfase2 4 4 2" xfId="4756"/>
    <cellStyle name="40% - Ênfase2 4 4 2 2" xfId="13033"/>
    <cellStyle name="40% - Ênfase2 4 4 3" xfId="6781"/>
    <cellStyle name="40% - Ênfase2 4 4 3 2" xfId="15058"/>
    <cellStyle name="40% - Ênfase2 4 4 4" xfId="2711"/>
    <cellStyle name="40% - Ênfase2 4 4 4 2" xfId="10988"/>
    <cellStyle name="40% - Ênfase2 4 4 5" xfId="8940"/>
    <cellStyle name="40% - Ênfase2 4 5" xfId="1702"/>
    <cellStyle name="40% - Ênfase2 4 5 2" xfId="5789"/>
    <cellStyle name="40% - Ênfase2 4 5 2 2" xfId="14066"/>
    <cellStyle name="40% - Ênfase2 4 5 3" xfId="7789"/>
    <cellStyle name="40% - Ênfase2 4 5 3 2" xfId="16066"/>
    <cellStyle name="40% - Ênfase2 4 5 4" xfId="3755"/>
    <cellStyle name="40% - Ênfase2 4 5 4 2" xfId="12032"/>
    <cellStyle name="40% - Ênfase2 4 5 5" xfId="9983"/>
    <cellStyle name="40% - Ênfase2 4 6" xfId="4252"/>
    <cellStyle name="40% - Ênfase2 4 6 2" xfId="12529"/>
    <cellStyle name="40% - Ênfase2 4 7" xfId="6283"/>
    <cellStyle name="40% - Ênfase2 4 7 2" xfId="14560"/>
    <cellStyle name="40% - Ênfase2 4 8" xfId="2202"/>
    <cellStyle name="40% - Ênfase2 4 8 2" xfId="10479"/>
    <cellStyle name="40% - Ênfase2 4 9" xfId="8434"/>
    <cellStyle name="40% - Ênfase2 5" xfId="386"/>
    <cellStyle name="40% - Ênfase2 5 2" xfId="387"/>
    <cellStyle name="40% - Ênfase2 5 2 2" xfId="1467"/>
    <cellStyle name="40% - Ênfase2 5 2 2 2" xfId="5557"/>
    <cellStyle name="40% - Ênfase2 5 2 2 2 2" xfId="13834"/>
    <cellStyle name="40% - Ênfase2 5 2 2 3" xfId="7581"/>
    <cellStyle name="40% - Ênfase2 5 2 2 3 2" xfId="15858"/>
    <cellStyle name="40% - Ênfase2 5 2 2 4" xfId="3523"/>
    <cellStyle name="40% - Ênfase2 5 2 2 4 2" xfId="11800"/>
    <cellStyle name="40% - Ênfase2 5 2 2 5" xfId="9751"/>
    <cellStyle name="40% - Ênfase2 5 2 3" xfId="957"/>
    <cellStyle name="40% - Ênfase2 5 2 3 2" xfId="5060"/>
    <cellStyle name="40% - Ênfase2 5 2 3 2 2" xfId="13337"/>
    <cellStyle name="40% - Ênfase2 5 2 3 3" xfId="7085"/>
    <cellStyle name="40% - Ênfase2 5 2 3 3 2" xfId="15362"/>
    <cellStyle name="40% - Ênfase2 5 2 3 4" xfId="3017"/>
    <cellStyle name="40% - Ênfase2 5 2 3 4 2" xfId="11294"/>
    <cellStyle name="40% - Ênfase2 5 2 3 5" xfId="9246"/>
    <cellStyle name="40% - Ênfase2 5 2 4" xfId="2007"/>
    <cellStyle name="40% - Ênfase2 5 2 4 2" xfId="6093"/>
    <cellStyle name="40% - Ênfase2 5 2 4 2 2" xfId="14370"/>
    <cellStyle name="40% - Ênfase2 5 2 4 3" xfId="8093"/>
    <cellStyle name="40% - Ênfase2 5 2 4 3 2" xfId="16370"/>
    <cellStyle name="40% - Ênfase2 5 2 4 4" xfId="4060"/>
    <cellStyle name="40% - Ênfase2 5 2 4 4 2" xfId="12337"/>
    <cellStyle name="40% - Ênfase2 5 2 4 5" xfId="10288"/>
    <cellStyle name="40% - Ênfase2 5 2 5" xfId="4557"/>
    <cellStyle name="40% - Ênfase2 5 2 5 2" xfId="12834"/>
    <cellStyle name="40% - Ênfase2 5 2 6" xfId="6587"/>
    <cellStyle name="40% - Ênfase2 5 2 6 2" xfId="14864"/>
    <cellStyle name="40% - Ênfase2 5 2 7" xfId="2510"/>
    <cellStyle name="40% - Ênfase2 5 2 7 2" xfId="10787"/>
    <cellStyle name="40% - Ênfase2 5 2 8" xfId="8740"/>
    <cellStyle name="40% - Ênfase2 5 3" xfId="1466"/>
    <cellStyle name="40% - Ênfase2 5 3 2" xfId="5556"/>
    <cellStyle name="40% - Ênfase2 5 3 2 2" xfId="13833"/>
    <cellStyle name="40% - Ênfase2 5 3 3" xfId="7580"/>
    <cellStyle name="40% - Ênfase2 5 3 3 2" xfId="15857"/>
    <cellStyle name="40% - Ênfase2 5 3 4" xfId="3522"/>
    <cellStyle name="40% - Ênfase2 5 3 4 2" xfId="11799"/>
    <cellStyle name="40% - Ênfase2 5 3 5" xfId="9750"/>
    <cellStyle name="40% - Ênfase2 5 4" xfId="956"/>
    <cellStyle name="40% - Ênfase2 5 4 2" xfId="5059"/>
    <cellStyle name="40% - Ênfase2 5 4 2 2" xfId="13336"/>
    <cellStyle name="40% - Ênfase2 5 4 3" xfId="7084"/>
    <cellStyle name="40% - Ênfase2 5 4 3 2" xfId="15361"/>
    <cellStyle name="40% - Ênfase2 5 4 4" xfId="3016"/>
    <cellStyle name="40% - Ênfase2 5 4 4 2" xfId="11293"/>
    <cellStyle name="40% - Ênfase2 5 4 5" xfId="9245"/>
    <cellStyle name="40% - Ênfase2 5 5" xfId="2006"/>
    <cellStyle name="40% - Ênfase2 5 5 2" xfId="6092"/>
    <cellStyle name="40% - Ênfase2 5 5 2 2" xfId="14369"/>
    <cellStyle name="40% - Ênfase2 5 5 3" xfId="8092"/>
    <cellStyle name="40% - Ênfase2 5 5 3 2" xfId="16369"/>
    <cellStyle name="40% - Ênfase2 5 5 4" xfId="4059"/>
    <cellStyle name="40% - Ênfase2 5 5 4 2" xfId="12336"/>
    <cellStyle name="40% - Ênfase2 5 5 5" xfId="10287"/>
    <cellStyle name="40% - Ênfase2 5 6" xfId="4556"/>
    <cellStyle name="40% - Ênfase2 5 6 2" xfId="12833"/>
    <cellStyle name="40% - Ênfase2 5 7" xfId="6586"/>
    <cellStyle name="40% - Ênfase2 5 7 2" xfId="14863"/>
    <cellStyle name="40% - Ênfase2 5 8" xfId="2509"/>
    <cellStyle name="40% - Ênfase2 5 8 2" xfId="10786"/>
    <cellStyle name="40% - Ênfase2 5 9" xfId="8739"/>
    <cellStyle name="40% - Ênfase2 6" xfId="389"/>
    <cellStyle name="40% - Ênfase2 6 2" xfId="390"/>
    <cellStyle name="40% - Ênfase2 6 2 2" xfId="1469"/>
    <cellStyle name="40% - Ênfase2 6 2 2 2" xfId="5559"/>
    <cellStyle name="40% - Ênfase2 6 2 2 2 2" xfId="13836"/>
    <cellStyle name="40% - Ênfase2 6 2 2 3" xfId="7583"/>
    <cellStyle name="40% - Ênfase2 6 2 2 3 2" xfId="15860"/>
    <cellStyle name="40% - Ênfase2 6 2 2 4" xfId="3525"/>
    <cellStyle name="40% - Ênfase2 6 2 2 4 2" xfId="11802"/>
    <cellStyle name="40% - Ênfase2 6 2 2 5" xfId="9753"/>
    <cellStyle name="40% - Ênfase2 6 2 3" xfId="959"/>
    <cellStyle name="40% - Ênfase2 6 2 3 2" xfId="5062"/>
    <cellStyle name="40% - Ênfase2 6 2 3 2 2" xfId="13339"/>
    <cellStyle name="40% - Ênfase2 6 2 3 3" xfId="7087"/>
    <cellStyle name="40% - Ênfase2 6 2 3 3 2" xfId="15364"/>
    <cellStyle name="40% - Ênfase2 6 2 3 4" xfId="3019"/>
    <cellStyle name="40% - Ênfase2 6 2 3 4 2" xfId="11296"/>
    <cellStyle name="40% - Ênfase2 6 2 3 5" xfId="9248"/>
    <cellStyle name="40% - Ênfase2 6 2 4" xfId="2009"/>
    <cellStyle name="40% - Ênfase2 6 2 4 2" xfId="6095"/>
    <cellStyle name="40% - Ênfase2 6 2 4 2 2" xfId="14372"/>
    <cellStyle name="40% - Ênfase2 6 2 4 3" xfId="8095"/>
    <cellStyle name="40% - Ênfase2 6 2 4 3 2" xfId="16372"/>
    <cellStyle name="40% - Ênfase2 6 2 4 4" xfId="4062"/>
    <cellStyle name="40% - Ênfase2 6 2 4 4 2" xfId="12339"/>
    <cellStyle name="40% - Ênfase2 6 2 4 5" xfId="10290"/>
    <cellStyle name="40% - Ênfase2 6 2 5" xfId="4559"/>
    <cellStyle name="40% - Ênfase2 6 2 5 2" xfId="12836"/>
    <cellStyle name="40% - Ênfase2 6 2 6" xfId="6589"/>
    <cellStyle name="40% - Ênfase2 6 2 6 2" xfId="14866"/>
    <cellStyle name="40% - Ênfase2 6 2 7" xfId="2512"/>
    <cellStyle name="40% - Ênfase2 6 2 7 2" xfId="10789"/>
    <cellStyle name="40% - Ênfase2 6 2 8" xfId="8742"/>
    <cellStyle name="40% - Ênfase2 6 3" xfId="1468"/>
    <cellStyle name="40% - Ênfase2 6 3 2" xfId="5558"/>
    <cellStyle name="40% - Ênfase2 6 3 2 2" xfId="13835"/>
    <cellStyle name="40% - Ênfase2 6 3 3" xfId="7582"/>
    <cellStyle name="40% - Ênfase2 6 3 3 2" xfId="15859"/>
    <cellStyle name="40% - Ênfase2 6 3 4" xfId="3524"/>
    <cellStyle name="40% - Ênfase2 6 3 4 2" xfId="11801"/>
    <cellStyle name="40% - Ênfase2 6 3 5" xfId="9752"/>
    <cellStyle name="40% - Ênfase2 6 4" xfId="958"/>
    <cellStyle name="40% - Ênfase2 6 4 2" xfId="5061"/>
    <cellStyle name="40% - Ênfase2 6 4 2 2" xfId="13338"/>
    <cellStyle name="40% - Ênfase2 6 4 3" xfId="7086"/>
    <cellStyle name="40% - Ênfase2 6 4 3 2" xfId="15363"/>
    <cellStyle name="40% - Ênfase2 6 4 4" xfId="3018"/>
    <cellStyle name="40% - Ênfase2 6 4 4 2" xfId="11295"/>
    <cellStyle name="40% - Ênfase2 6 4 5" xfId="9247"/>
    <cellStyle name="40% - Ênfase2 6 5" xfId="2008"/>
    <cellStyle name="40% - Ênfase2 6 5 2" xfId="6094"/>
    <cellStyle name="40% - Ênfase2 6 5 2 2" xfId="14371"/>
    <cellStyle name="40% - Ênfase2 6 5 3" xfId="8094"/>
    <cellStyle name="40% - Ênfase2 6 5 3 2" xfId="16371"/>
    <cellStyle name="40% - Ênfase2 6 5 4" xfId="4061"/>
    <cellStyle name="40% - Ênfase2 6 5 4 2" xfId="12338"/>
    <cellStyle name="40% - Ênfase2 6 5 5" xfId="10289"/>
    <cellStyle name="40% - Ênfase2 6 6" xfId="4558"/>
    <cellStyle name="40% - Ênfase2 6 6 2" xfId="12835"/>
    <cellStyle name="40% - Ênfase2 6 7" xfId="6588"/>
    <cellStyle name="40% - Ênfase2 6 7 2" xfId="14865"/>
    <cellStyle name="40% - Ênfase2 6 8" xfId="2511"/>
    <cellStyle name="40% - Ênfase2 6 8 2" xfId="10788"/>
    <cellStyle name="40% - Ênfase2 6 9" xfId="8741"/>
    <cellStyle name="40% - Ênfase2 7" xfId="392"/>
    <cellStyle name="40% - Ênfase2 7 2" xfId="350"/>
    <cellStyle name="40% - Ênfase2 7 2 2" xfId="1433"/>
    <cellStyle name="40% - Ênfase2 7 2 2 2" xfId="5523"/>
    <cellStyle name="40% - Ênfase2 7 2 2 2 2" xfId="13800"/>
    <cellStyle name="40% - Ênfase2 7 2 2 3" xfId="7547"/>
    <cellStyle name="40% - Ênfase2 7 2 2 3 2" xfId="15824"/>
    <cellStyle name="40% - Ênfase2 7 2 2 4" xfId="3489"/>
    <cellStyle name="40% - Ênfase2 7 2 2 4 2" xfId="11766"/>
    <cellStyle name="40% - Ênfase2 7 2 2 5" xfId="9717"/>
    <cellStyle name="40% - Ênfase2 7 2 3" xfId="923"/>
    <cellStyle name="40% - Ênfase2 7 2 3 2" xfId="5026"/>
    <cellStyle name="40% - Ênfase2 7 2 3 2 2" xfId="13303"/>
    <cellStyle name="40% - Ênfase2 7 2 3 3" xfId="7051"/>
    <cellStyle name="40% - Ênfase2 7 2 3 3 2" xfId="15328"/>
    <cellStyle name="40% - Ênfase2 7 2 3 4" xfId="2983"/>
    <cellStyle name="40% - Ênfase2 7 2 3 4 2" xfId="11260"/>
    <cellStyle name="40% - Ênfase2 7 2 3 5" xfId="9212"/>
    <cellStyle name="40% - Ênfase2 7 2 4" xfId="1973"/>
    <cellStyle name="40% - Ênfase2 7 2 4 2" xfId="6059"/>
    <cellStyle name="40% - Ênfase2 7 2 4 2 2" xfId="14336"/>
    <cellStyle name="40% - Ênfase2 7 2 4 3" xfId="8059"/>
    <cellStyle name="40% - Ênfase2 7 2 4 3 2" xfId="16336"/>
    <cellStyle name="40% - Ênfase2 7 2 4 4" xfId="4026"/>
    <cellStyle name="40% - Ênfase2 7 2 4 4 2" xfId="12303"/>
    <cellStyle name="40% - Ênfase2 7 2 4 5" xfId="10254"/>
    <cellStyle name="40% - Ênfase2 7 2 5" xfId="4523"/>
    <cellStyle name="40% - Ênfase2 7 2 5 2" xfId="12800"/>
    <cellStyle name="40% - Ênfase2 7 2 6" xfId="6553"/>
    <cellStyle name="40% - Ênfase2 7 2 6 2" xfId="14830"/>
    <cellStyle name="40% - Ênfase2 7 2 7" xfId="2476"/>
    <cellStyle name="40% - Ênfase2 7 2 7 2" xfId="10753"/>
    <cellStyle name="40% - Ênfase2 7 2 8" xfId="8706"/>
    <cellStyle name="40% - Ênfase2 7 3" xfId="1470"/>
    <cellStyle name="40% - Ênfase2 7 3 2" xfId="5560"/>
    <cellStyle name="40% - Ênfase2 7 3 2 2" xfId="13837"/>
    <cellStyle name="40% - Ênfase2 7 3 3" xfId="7584"/>
    <cellStyle name="40% - Ênfase2 7 3 3 2" xfId="15861"/>
    <cellStyle name="40% - Ênfase2 7 3 4" xfId="3526"/>
    <cellStyle name="40% - Ênfase2 7 3 4 2" xfId="11803"/>
    <cellStyle name="40% - Ênfase2 7 3 5" xfId="9754"/>
    <cellStyle name="40% - Ênfase2 7 4" xfId="960"/>
    <cellStyle name="40% - Ênfase2 7 4 2" xfId="5063"/>
    <cellStyle name="40% - Ênfase2 7 4 2 2" xfId="13340"/>
    <cellStyle name="40% - Ênfase2 7 4 3" xfId="7088"/>
    <cellStyle name="40% - Ênfase2 7 4 3 2" xfId="15365"/>
    <cellStyle name="40% - Ênfase2 7 4 4" xfId="3020"/>
    <cellStyle name="40% - Ênfase2 7 4 4 2" xfId="11297"/>
    <cellStyle name="40% - Ênfase2 7 4 5" xfId="9249"/>
    <cellStyle name="40% - Ênfase2 7 5" xfId="2010"/>
    <cellStyle name="40% - Ênfase2 7 5 2" xfId="6096"/>
    <cellStyle name="40% - Ênfase2 7 5 2 2" xfId="14373"/>
    <cellStyle name="40% - Ênfase2 7 5 3" xfId="8096"/>
    <cellStyle name="40% - Ênfase2 7 5 3 2" xfId="16373"/>
    <cellStyle name="40% - Ênfase2 7 5 4" xfId="4063"/>
    <cellStyle name="40% - Ênfase2 7 5 4 2" xfId="12340"/>
    <cellStyle name="40% - Ênfase2 7 5 5" xfId="10291"/>
    <cellStyle name="40% - Ênfase2 7 6" xfId="4560"/>
    <cellStyle name="40% - Ênfase2 7 6 2" xfId="12837"/>
    <cellStyle name="40% - Ênfase2 7 7" xfId="6590"/>
    <cellStyle name="40% - Ênfase2 7 7 2" xfId="14867"/>
    <cellStyle name="40% - Ênfase2 7 8" xfId="2513"/>
    <cellStyle name="40% - Ênfase2 7 8 2" xfId="10790"/>
    <cellStyle name="40% - Ênfase2 7 9" xfId="8743"/>
    <cellStyle name="40% - Ênfase2 8" xfId="393"/>
    <cellStyle name="40% - Ênfase2 8 2" xfId="381"/>
    <cellStyle name="40% - Ênfase2 8 2 2" xfId="1461"/>
    <cellStyle name="40% - Ênfase2 8 2 2 2" xfId="5551"/>
    <cellStyle name="40% - Ênfase2 8 2 2 2 2" xfId="13828"/>
    <cellStyle name="40% - Ênfase2 8 2 2 3" xfId="7575"/>
    <cellStyle name="40% - Ênfase2 8 2 2 3 2" xfId="15852"/>
    <cellStyle name="40% - Ênfase2 8 2 2 4" xfId="3517"/>
    <cellStyle name="40% - Ênfase2 8 2 2 4 2" xfId="11794"/>
    <cellStyle name="40% - Ênfase2 8 2 2 5" xfId="9745"/>
    <cellStyle name="40% - Ênfase2 8 2 3" xfId="951"/>
    <cellStyle name="40% - Ênfase2 8 2 3 2" xfId="5054"/>
    <cellStyle name="40% - Ênfase2 8 2 3 2 2" xfId="13331"/>
    <cellStyle name="40% - Ênfase2 8 2 3 3" xfId="7079"/>
    <cellStyle name="40% - Ênfase2 8 2 3 3 2" xfId="15356"/>
    <cellStyle name="40% - Ênfase2 8 2 3 4" xfId="3011"/>
    <cellStyle name="40% - Ênfase2 8 2 3 4 2" xfId="11288"/>
    <cellStyle name="40% - Ênfase2 8 2 3 5" xfId="9240"/>
    <cellStyle name="40% - Ênfase2 8 2 4" xfId="2001"/>
    <cellStyle name="40% - Ênfase2 8 2 4 2" xfId="6087"/>
    <cellStyle name="40% - Ênfase2 8 2 4 2 2" xfId="14364"/>
    <cellStyle name="40% - Ênfase2 8 2 4 3" xfId="8087"/>
    <cellStyle name="40% - Ênfase2 8 2 4 3 2" xfId="16364"/>
    <cellStyle name="40% - Ênfase2 8 2 4 4" xfId="4054"/>
    <cellStyle name="40% - Ênfase2 8 2 4 4 2" xfId="12331"/>
    <cellStyle name="40% - Ênfase2 8 2 4 5" xfId="10282"/>
    <cellStyle name="40% - Ênfase2 8 2 5" xfId="4551"/>
    <cellStyle name="40% - Ênfase2 8 2 5 2" xfId="12828"/>
    <cellStyle name="40% - Ênfase2 8 2 6" xfId="6581"/>
    <cellStyle name="40% - Ênfase2 8 2 6 2" xfId="14858"/>
    <cellStyle name="40% - Ênfase2 8 2 7" xfId="2504"/>
    <cellStyle name="40% - Ênfase2 8 2 7 2" xfId="10781"/>
    <cellStyle name="40% - Ênfase2 8 2 8" xfId="8734"/>
    <cellStyle name="40% - Ênfase2 8 3" xfId="1471"/>
    <cellStyle name="40% - Ênfase2 8 3 2" xfId="5561"/>
    <cellStyle name="40% - Ênfase2 8 3 2 2" xfId="13838"/>
    <cellStyle name="40% - Ênfase2 8 3 3" xfId="7585"/>
    <cellStyle name="40% - Ênfase2 8 3 3 2" xfId="15862"/>
    <cellStyle name="40% - Ênfase2 8 3 4" xfId="3527"/>
    <cellStyle name="40% - Ênfase2 8 3 4 2" xfId="11804"/>
    <cellStyle name="40% - Ênfase2 8 3 5" xfId="9755"/>
    <cellStyle name="40% - Ênfase2 8 4" xfId="961"/>
    <cellStyle name="40% - Ênfase2 8 4 2" xfId="5064"/>
    <cellStyle name="40% - Ênfase2 8 4 2 2" xfId="13341"/>
    <cellStyle name="40% - Ênfase2 8 4 3" xfId="7089"/>
    <cellStyle name="40% - Ênfase2 8 4 3 2" xfId="15366"/>
    <cellStyle name="40% - Ênfase2 8 4 4" xfId="3021"/>
    <cellStyle name="40% - Ênfase2 8 4 4 2" xfId="11298"/>
    <cellStyle name="40% - Ênfase2 8 4 5" xfId="9250"/>
    <cellStyle name="40% - Ênfase2 8 5" xfId="2011"/>
    <cellStyle name="40% - Ênfase2 8 5 2" xfId="6097"/>
    <cellStyle name="40% - Ênfase2 8 5 2 2" xfId="14374"/>
    <cellStyle name="40% - Ênfase2 8 5 3" xfId="8097"/>
    <cellStyle name="40% - Ênfase2 8 5 3 2" xfId="16374"/>
    <cellStyle name="40% - Ênfase2 8 5 4" xfId="4064"/>
    <cellStyle name="40% - Ênfase2 8 5 4 2" xfId="12341"/>
    <cellStyle name="40% - Ênfase2 8 5 5" xfId="10292"/>
    <cellStyle name="40% - Ênfase2 8 6" xfId="4561"/>
    <cellStyle name="40% - Ênfase2 8 6 2" xfId="12838"/>
    <cellStyle name="40% - Ênfase2 8 7" xfId="6591"/>
    <cellStyle name="40% - Ênfase2 8 7 2" xfId="14868"/>
    <cellStyle name="40% - Ênfase2 8 8" xfId="2514"/>
    <cellStyle name="40% - Ênfase2 8 8 2" xfId="10791"/>
    <cellStyle name="40% - Ênfase2 8 9" xfId="8744"/>
    <cellStyle name="40% - Ênfase2 9" xfId="394"/>
    <cellStyle name="40% - Ênfase2 9 2" xfId="85"/>
    <cellStyle name="40% - Ênfase2 9 2 2" xfId="1182"/>
    <cellStyle name="40% - Ênfase2 9 2 2 2" xfId="5273"/>
    <cellStyle name="40% - Ênfase2 9 2 2 2 2" xfId="13550"/>
    <cellStyle name="40% - Ênfase2 9 2 2 3" xfId="7298"/>
    <cellStyle name="40% - Ênfase2 9 2 2 3 2" xfId="15575"/>
    <cellStyle name="40% - Ênfase2 9 2 2 4" xfId="3238"/>
    <cellStyle name="40% - Ênfase2 9 2 2 4 2" xfId="11515"/>
    <cellStyle name="40% - Ênfase2 9 2 2 5" xfId="9466"/>
    <cellStyle name="40% - Ênfase2 9 2 3" xfId="672"/>
    <cellStyle name="40% - Ênfase2 9 2 3 2" xfId="4777"/>
    <cellStyle name="40% - Ênfase2 9 2 3 2 2" xfId="13054"/>
    <cellStyle name="40% - Ênfase2 9 2 3 3" xfId="6802"/>
    <cellStyle name="40% - Ênfase2 9 2 3 3 2" xfId="15079"/>
    <cellStyle name="40% - Ênfase2 9 2 3 4" xfId="2732"/>
    <cellStyle name="40% - Ênfase2 9 2 3 4 2" xfId="11009"/>
    <cellStyle name="40% - Ênfase2 9 2 3 5" xfId="8961"/>
    <cellStyle name="40% - Ênfase2 9 2 4" xfId="1723"/>
    <cellStyle name="40% - Ênfase2 9 2 4 2" xfId="5810"/>
    <cellStyle name="40% - Ênfase2 9 2 4 2 2" xfId="14087"/>
    <cellStyle name="40% - Ênfase2 9 2 4 3" xfId="7810"/>
    <cellStyle name="40% - Ênfase2 9 2 4 3 2" xfId="16087"/>
    <cellStyle name="40% - Ênfase2 9 2 4 4" xfId="3776"/>
    <cellStyle name="40% - Ênfase2 9 2 4 4 2" xfId="12053"/>
    <cellStyle name="40% - Ênfase2 9 2 4 5" xfId="10004"/>
    <cellStyle name="40% - Ênfase2 9 2 5" xfId="4273"/>
    <cellStyle name="40% - Ênfase2 9 2 5 2" xfId="12550"/>
    <cellStyle name="40% - Ênfase2 9 2 6" xfId="6304"/>
    <cellStyle name="40% - Ênfase2 9 2 6 2" xfId="14581"/>
    <cellStyle name="40% - Ênfase2 9 2 7" xfId="2224"/>
    <cellStyle name="40% - Ênfase2 9 2 7 2" xfId="10501"/>
    <cellStyle name="40% - Ênfase2 9 2 8" xfId="8455"/>
    <cellStyle name="40% - Ênfase2 9 3" xfId="1472"/>
    <cellStyle name="40% - Ênfase2 9 3 2" xfId="5562"/>
    <cellStyle name="40% - Ênfase2 9 3 2 2" xfId="13839"/>
    <cellStyle name="40% - Ênfase2 9 3 3" xfId="7586"/>
    <cellStyle name="40% - Ênfase2 9 3 3 2" xfId="15863"/>
    <cellStyle name="40% - Ênfase2 9 3 4" xfId="3528"/>
    <cellStyle name="40% - Ênfase2 9 3 4 2" xfId="11805"/>
    <cellStyle name="40% - Ênfase2 9 3 5" xfId="9756"/>
    <cellStyle name="40% - Ênfase2 9 4" xfId="962"/>
    <cellStyle name="40% - Ênfase2 9 4 2" xfId="5065"/>
    <cellStyle name="40% - Ênfase2 9 4 2 2" xfId="13342"/>
    <cellStyle name="40% - Ênfase2 9 4 3" xfId="7090"/>
    <cellStyle name="40% - Ênfase2 9 4 3 2" xfId="15367"/>
    <cellStyle name="40% - Ênfase2 9 4 4" xfId="3022"/>
    <cellStyle name="40% - Ênfase2 9 4 4 2" xfId="11299"/>
    <cellStyle name="40% - Ênfase2 9 4 5" xfId="9251"/>
    <cellStyle name="40% - Ênfase2 9 5" xfId="2012"/>
    <cellStyle name="40% - Ênfase2 9 5 2" xfId="6098"/>
    <cellStyle name="40% - Ênfase2 9 5 2 2" xfId="14375"/>
    <cellStyle name="40% - Ênfase2 9 5 3" xfId="8098"/>
    <cellStyle name="40% - Ênfase2 9 5 3 2" xfId="16375"/>
    <cellStyle name="40% - Ênfase2 9 5 4" xfId="4065"/>
    <cellStyle name="40% - Ênfase2 9 5 4 2" xfId="12342"/>
    <cellStyle name="40% - Ênfase2 9 5 5" xfId="10293"/>
    <cellStyle name="40% - Ênfase2 9 6" xfId="4562"/>
    <cellStyle name="40% - Ênfase2 9 6 2" xfId="12839"/>
    <cellStyle name="40% - Ênfase2 9 7" xfId="6592"/>
    <cellStyle name="40% - Ênfase2 9 7 2" xfId="14869"/>
    <cellStyle name="40% - Ênfase2 9 8" xfId="2515"/>
    <cellStyle name="40% - Ênfase2 9 8 2" xfId="10792"/>
    <cellStyle name="40% - Ênfase2 9 9" xfId="8745"/>
    <cellStyle name="40% - Ênfase3 10" xfId="176"/>
    <cellStyle name="40% - Ênfase3 10 2" xfId="379"/>
    <cellStyle name="40% - Ênfase3 10 2 2" xfId="1459"/>
    <cellStyle name="40% - Ênfase3 10 2 2 2" xfId="5549"/>
    <cellStyle name="40% - Ênfase3 10 2 2 2 2" xfId="13826"/>
    <cellStyle name="40% - Ênfase3 10 2 2 3" xfId="7573"/>
    <cellStyle name="40% - Ênfase3 10 2 2 3 2" xfId="15850"/>
    <cellStyle name="40% - Ênfase3 10 2 2 4" xfId="3515"/>
    <cellStyle name="40% - Ênfase3 10 2 2 4 2" xfId="11792"/>
    <cellStyle name="40% - Ênfase3 10 2 2 5" xfId="9743"/>
    <cellStyle name="40% - Ênfase3 10 2 3" xfId="949"/>
    <cellStyle name="40% - Ênfase3 10 2 3 2" xfId="5052"/>
    <cellStyle name="40% - Ênfase3 10 2 3 2 2" xfId="13329"/>
    <cellStyle name="40% - Ênfase3 10 2 3 3" xfId="7077"/>
    <cellStyle name="40% - Ênfase3 10 2 3 3 2" xfId="15354"/>
    <cellStyle name="40% - Ênfase3 10 2 3 4" xfId="3009"/>
    <cellStyle name="40% - Ênfase3 10 2 3 4 2" xfId="11286"/>
    <cellStyle name="40% - Ênfase3 10 2 3 5" xfId="9238"/>
    <cellStyle name="40% - Ênfase3 10 2 4" xfId="1999"/>
    <cellStyle name="40% - Ênfase3 10 2 4 2" xfId="6085"/>
    <cellStyle name="40% - Ênfase3 10 2 4 2 2" xfId="14362"/>
    <cellStyle name="40% - Ênfase3 10 2 4 3" xfId="8085"/>
    <cellStyle name="40% - Ênfase3 10 2 4 3 2" xfId="16362"/>
    <cellStyle name="40% - Ênfase3 10 2 4 4" xfId="4052"/>
    <cellStyle name="40% - Ênfase3 10 2 4 4 2" xfId="12329"/>
    <cellStyle name="40% - Ênfase3 10 2 4 5" xfId="10280"/>
    <cellStyle name="40% - Ênfase3 10 2 5" xfId="4549"/>
    <cellStyle name="40% - Ênfase3 10 2 5 2" xfId="12826"/>
    <cellStyle name="40% - Ênfase3 10 2 6" xfId="6579"/>
    <cellStyle name="40% - Ênfase3 10 2 6 2" xfId="14856"/>
    <cellStyle name="40% - Ênfase3 10 2 7" xfId="2502"/>
    <cellStyle name="40% - Ênfase3 10 2 7 2" xfId="10779"/>
    <cellStyle name="40% - Ênfase3 10 2 8" xfId="8732"/>
    <cellStyle name="40% - Ênfase3 10 3" xfId="1270"/>
    <cellStyle name="40% - Ênfase3 10 3 2" xfId="5361"/>
    <cellStyle name="40% - Ênfase3 10 3 2 2" xfId="13638"/>
    <cellStyle name="40% - Ênfase3 10 3 3" xfId="7386"/>
    <cellStyle name="40% - Ênfase3 10 3 3 2" xfId="15663"/>
    <cellStyle name="40% - Ênfase3 10 3 4" xfId="3326"/>
    <cellStyle name="40% - Ênfase3 10 3 4 2" xfId="11603"/>
    <cellStyle name="40% - Ênfase3 10 3 5" xfId="9554"/>
    <cellStyle name="40% - Ênfase3 10 4" xfId="761"/>
    <cellStyle name="40% - Ênfase3 10 4 2" xfId="4865"/>
    <cellStyle name="40% - Ênfase3 10 4 2 2" xfId="13142"/>
    <cellStyle name="40% - Ênfase3 10 4 3" xfId="6890"/>
    <cellStyle name="40% - Ênfase3 10 4 3 2" xfId="15167"/>
    <cellStyle name="40% - Ênfase3 10 4 4" xfId="2821"/>
    <cellStyle name="40% - Ênfase3 10 4 4 2" xfId="11098"/>
    <cellStyle name="40% - Ênfase3 10 4 5" xfId="9050"/>
    <cellStyle name="40% - Ênfase3 10 5" xfId="1811"/>
    <cellStyle name="40% - Ênfase3 10 5 2" xfId="5898"/>
    <cellStyle name="40% - Ênfase3 10 5 2 2" xfId="14175"/>
    <cellStyle name="40% - Ênfase3 10 5 3" xfId="7898"/>
    <cellStyle name="40% - Ênfase3 10 5 3 2" xfId="16175"/>
    <cellStyle name="40% - Ênfase3 10 5 4" xfId="3864"/>
    <cellStyle name="40% - Ênfase3 10 5 4 2" xfId="12141"/>
    <cellStyle name="40% - Ênfase3 10 5 5" xfId="10092"/>
    <cellStyle name="40% - Ênfase3 10 6" xfId="4361"/>
    <cellStyle name="40% - Ênfase3 10 6 2" xfId="12638"/>
    <cellStyle name="40% - Ênfase3 10 7" xfId="6392"/>
    <cellStyle name="40% - Ênfase3 10 7 2" xfId="14669"/>
    <cellStyle name="40% - Ênfase3 10 8" xfId="2312"/>
    <cellStyle name="40% - Ênfase3 10 8 2" xfId="10589"/>
    <cellStyle name="40% - Ênfase3 10 9" xfId="8543"/>
    <cellStyle name="40% - Ênfase3 11" xfId="395"/>
    <cellStyle name="40% - Ênfase3 11 2" xfId="1473"/>
    <cellStyle name="40% - Ênfase3 11 2 2" xfId="5563"/>
    <cellStyle name="40% - Ênfase3 11 2 2 2" xfId="13840"/>
    <cellStyle name="40% - Ênfase3 11 2 3" xfId="7587"/>
    <cellStyle name="40% - Ênfase3 11 2 3 2" xfId="15864"/>
    <cellStyle name="40% - Ênfase3 11 2 4" xfId="3529"/>
    <cellStyle name="40% - Ênfase3 11 2 4 2" xfId="11806"/>
    <cellStyle name="40% - Ênfase3 11 2 5" xfId="9757"/>
    <cellStyle name="40% - Ênfase3 11 3" xfId="963"/>
    <cellStyle name="40% - Ênfase3 11 3 2" xfId="5066"/>
    <cellStyle name="40% - Ênfase3 11 3 2 2" xfId="13343"/>
    <cellStyle name="40% - Ênfase3 11 3 3" xfId="7091"/>
    <cellStyle name="40% - Ênfase3 11 3 3 2" xfId="15368"/>
    <cellStyle name="40% - Ênfase3 11 3 4" xfId="3023"/>
    <cellStyle name="40% - Ênfase3 11 3 4 2" xfId="11300"/>
    <cellStyle name="40% - Ênfase3 11 3 5" xfId="9252"/>
    <cellStyle name="40% - Ênfase3 11 4" xfId="2013"/>
    <cellStyle name="40% - Ênfase3 11 4 2" xfId="6099"/>
    <cellStyle name="40% - Ênfase3 11 4 2 2" xfId="14376"/>
    <cellStyle name="40% - Ênfase3 11 4 3" xfId="8099"/>
    <cellStyle name="40% - Ênfase3 11 4 3 2" xfId="16376"/>
    <cellStyle name="40% - Ênfase3 11 4 4" xfId="4066"/>
    <cellStyle name="40% - Ênfase3 11 4 4 2" xfId="12343"/>
    <cellStyle name="40% - Ênfase3 11 4 5" xfId="10294"/>
    <cellStyle name="40% - Ênfase3 11 5" xfId="4563"/>
    <cellStyle name="40% - Ênfase3 11 5 2" xfId="12840"/>
    <cellStyle name="40% - Ênfase3 11 6" xfId="6593"/>
    <cellStyle name="40% - Ênfase3 11 6 2" xfId="14870"/>
    <cellStyle name="40% - Ênfase3 11 7" xfId="2516"/>
    <cellStyle name="40% - Ênfase3 11 7 2" xfId="10793"/>
    <cellStyle name="40% - Ênfase3 11 8" xfId="8746"/>
    <cellStyle name="40% - Ênfase3 12" xfId="396"/>
    <cellStyle name="40% - Ênfase3 12 2" xfId="1474"/>
    <cellStyle name="40% - Ênfase3 12 2 2" xfId="5564"/>
    <cellStyle name="40% - Ênfase3 12 2 2 2" xfId="13841"/>
    <cellStyle name="40% - Ênfase3 12 2 3" xfId="7588"/>
    <cellStyle name="40% - Ênfase3 12 2 3 2" xfId="15865"/>
    <cellStyle name="40% - Ênfase3 12 2 4" xfId="3530"/>
    <cellStyle name="40% - Ênfase3 12 2 4 2" xfId="11807"/>
    <cellStyle name="40% - Ênfase3 12 2 5" xfId="9758"/>
    <cellStyle name="40% - Ênfase3 12 3" xfId="964"/>
    <cellStyle name="40% - Ênfase3 12 3 2" xfId="5067"/>
    <cellStyle name="40% - Ênfase3 12 3 2 2" xfId="13344"/>
    <cellStyle name="40% - Ênfase3 12 3 3" xfId="7092"/>
    <cellStyle name="40% - Ênfase3 12 3 3 2" xfId="15369"/>
    <cellStyle name="40% - Ênfase3 12 3 4" xfId="3024"/>
    <cellStyle name="40% - Ênfase3 12 3 4 2" xfId="11301"/>
    <cellStyle name="40% - Ênfase3 12 3 5" xfId="9253"/>
    <cellStyle name="40% - Ênfase3 12 4" xfId="2014"/>
    <cellStyle name="40% - Ênfase3 12 4 2" xfId="6100"/>
    <cellStyle name="40% - Ênfase3 12 4 2 2" xfId="14377"/>
    <cellStyle name="40% - Ênfase3 12 4 3" xfId="8100"/>
    <cellStyle name="40% - Ênfase3 12 4 3 2" xfId="16377"/>
    <cellStyle name="40% - Ênfase3 12 4 4" xfId="4067"/>
    <cellStyle name="40% - Ênfase3 12 4 4 2" xfId="12344"/>
    <cellStyle name="40% - Ênfase3 12 4 5" xfId="10295"/>
    <cellStyle name="40% - Ênfase3 12 5" xfId="4564"/>
    <cellStyle name="40% - Ênfase3 12 5 2" xfId="12841"/>
    <cellStyle name="40% - Ênfase3 12 6" xfId="6594"/>
    <cellStyle name="40% - Ênfase3 12 6 2" xfId="14871"/>
    <cellStyle name="40% - Ênfase3 12 7" xfId="2517"/>
    <cellStyle name="40% - Ênfase3 12 7 2" xfId="10794"/>
    <cellStyle name="40% - Ênfase3 12 8" xfId="8747"/>
    <cellStyle name="40% - Ênfase3 13" xfId="397"/>
    <cellStyle name="40% - Ênfase3 13 2" xfId="1475"/>
    <cellStyle name="40% - Ênfase3 13 2 2" xfId="5565"/>
    <cellStyle name="40% - Ênfase3 13 2 2 2" xfId="13842"/>
    <cellStyle name="40% - Ênfase3 13 2 3" xfId="7589"/>
    <cellStyle name="40% - Ênfase3 13 2 3 2" xfId="15866"/>
    <cellStyle name="40% - Ênfase3 13 2 4" xfId="3531"/>
    <cellStyle name="40% - Ênfase3 13 2 4 2" xfId="11808"/>
    <cellStyle name="40% - Ênfase3 13 2 5" xfId="9759"/>
    <cellStyle name="40% - Ênfase3 13 3" xfId="965"/>
    <cellStyle name="40% - Ênfase3 13 3 2" xfId="5068"/>
    <cellStyle name="40% - Ênfase3 13 3 2 2" xfId="13345"/>
    <cellStyle name="40% - Ênfase3 13 3 3" xfId="7093"/>
    <cellStyle name="40% - Ênfase3 13 3 3 2" xfId="15370"/>
    <cellStyle name="40% - Ênfase3 13 3 4" xfId="3025"/>
    <cellStyle name="40% - Ênfase3 13 3 4 2" xfId="11302"/>
    <cellStyle name="40% - Ênfase3 13 3 5" xfId="9254"/>
    <cellStyle name="40% - Ênfase3 13 4" xfId="2015"/>
    <cellStyle name="40% - Ênfase3 13 4 2" xfId="6101"/>
    <cellStyle name="40% - Ênfase3 13 4 2 2" xfId="14378"/>
    <cellStyle name="40% - Ênfase3 13 4 3" xfId="8101"/>
    <cellStyle name="40% - Ênfase3 13 4 3 2" xfId="16378"/>
    <cellStyle name="40% - Ênfase3 13 4 4" xfId="4068"/>
    <cellStyle name="40% - Ênfase3 13 4 4 2" xfId="12345"/>
    <cellStyle name="40% - Ênfase3 13 4 5" xfId="10296"/>
    <cellStyle name="40% - Ênfase3 13 5" xfId="4565"/>
    <cellStyle name="40% - Ênfase3 13 5 2" xfId="12842"/>
    <cellStyle name="40% - Ênfase3 13 6" xfId="6595"/>
    <cellStyle name="40% - Ênfase3 13 6 2" xfId="14872"/>
    <cellStyle name="40% - Ênfase3 13 7" xfId="2518"/>
    <cellStyle name="40% - Ênfase3 13 7 2" xfId="10795"/>
    <cellStyle name="40% - Ênfase3 13 8" xfId="8748"/>
    <cellStyle name="40% - Ênfase3 14" xfId="398"/>
    <cellStyle name="40% - Ênfase3 14 2" xfId="1476"/>
    <cellStyle name="40% - Ênfase3 14 2 2" xfId="5566"/>
    <cellStyle name="40% - Ênfase3 14 2 2 2" xfId="13843"/>
    <cellStyle name="40% - Ênfase3 14 2 3" xfId="7590"/>
    <cellStyle name="40% - Ênfase3 14 2 3 2" xfId="15867"/>
    <cellStyle name="40% - Ênfase3 14 2 4" xfId="3532"/>
    <cellStyle name="40% - Ênfase3 14 2 4 2" xfId="11809"/>
    <cellStyle name="40% - Ênfase3 14 2 5" xfId="9760"/>
    <cellStyle name="40% - Ênfase3 14 3" xfId="966"/>
    <cellStyle name="40% - Ênfase3 14 3 2" xfId="5069"/>
    <cellStyle name="40% - Ênfase3 14 3 2 2" xfId="13346"/>
    <cellStyle name="40% - Ênfase3 14 3 3" xfId="7094"/>
    <cellStyle name="40% - Ênfase3 14 3 3 2" xfId="15371"/>
    <cellStyle name="40% - Ênfase3 14 3 4" xfId="3026"/>
    <cellStyle name="40% - Ênfase3 14 3 4 2" xfId="11303"/>
    <cellStyle name="40% - Ênfase3 14 3 5" xfId="9255"/>
    <cellStyle name="40% - Ênfase3 14 4" xfId="2016"/>
    <cellStyle name="40% - Ênfase3 14 4 2" xfId="6102"/>
    <cellStyle name="40% - Ênfase3 14 4 2 2" xfId="14379"/>
    <cellStyle name="40% - Ênfase3 14 4 3" xfId="8102"/>
    <cellStyle name="40% - Ênfase3 14 4 3 2" xfId="16379"/>
    <cellStyle name="40% - Ênfase3 14 4 4" xfId="4069"/>
    <cellStyle name="40% - Ênfase3 14 4 4 2" xfId="12346"/>
    <cellStyle name="40% - Ênfase3 14 4 5" xfId="10297"/>
    <cellStyle name="40% - Ênfase3 14 5" xfId="4566"/>
    <cellStyle name="40% - Ênfase3 14 5 2" xfId="12843"/>
    <cellStyle name="40% - Ênfase3 14 6" xfId="6596"/>
    <cellStyle name="40% - Ênfase3 14 6 2" xfId="14873"/>
    <cellStyle name="40% - Ênfase3 14 7" xfId="2519"/>
    <cellStyle name="40% - Ênfase3 14 7 2" xfId="10796"/>
    <cellStyle name="40% - Ênfase3 14 8" xfId="8749"/>
    <cellStyle name="40% - Ênfase3 15" xfId="399"/>
    <cellStyle name="40% - Ênfase3 15 2" xfId="1477"/>
    <cellStyle name="40% - Ênfase3 15 2 2" xfId="5567"/>
    <cellStyle name="40% - Ênfase3 15 2 2 2" xfId="13844"/>
    <cellStyle name="40% - Ênfase3 15 2 3" xfId="7591"/>
    <cellStyle name="40% - Ênfase3 15 2 3 2" xfId="15868"/>
    <cellStyle name="40% - Ênfase3 15 2 4" xfId="3533"/>
    <cellStyle name="40% - Ênfase3 15 2 4 2" xfId="11810"/>
    <cellStyle name="40% - Ênfase3 15 2 5" xfId="9761"/>
    <cellStyle name="40% - Ênfase3 15 3" xfId="967"/>
    <cellStyle name="40% - Ênfase3 15 3 2" xfId="5070"/>
    <cellStyle name="40% - Ênfase3 15 3 2 2" xfId="13347"/>
    <cellStyle name="40% - Ênfase3 15 3 3" xfId="7095"/>
    <cellStyle name="40% - Ênfase3 15 3 3 2" xfId="15372"/>
    <cellStyle name="40% - Ênfase3 15 3 4" xfId="3027"/>
    <cellStyle name="40% - Ênfase3 15 3 4 2" xfId="11304"/>
    <cellStyle name="40% - Ênfase3 15 3 5" xfId="9256"/>
    <cellStyle name="40% - Ênfase3 15 4" xfId="2017"/>
    <cellStyle name="40% - Ênfase3 15 4 2" xfId="6103"/>
    <cellStyle name="40% - Ênfase3 15 4 2 2" xfId="14380"/>
    <cellStyle name="40% - Ênfase3 15 4 3" xfId="8103"/>
    <cellStyle name="40% - Ênfase3 15 4 3 2" xfId="16380"/>
    <cellStyle name="40% - Ênfase3 15 4 4" xfId="4070"/>
    <cellStyle name="40% - Ênfase3 15 4 4 2" xfId="12347"/>
    <cellStyle name="40% - Ênfase3 15 4 5" xfId="10298"/>
    <cellStyle name="40% - Ênfase3 15 5" xfId="4567"/>
    <cellStyle name="40% - Ênfase3 15 5 2" xfId="12844"/>
    <cellStyle name="40% - Ênfase3 15 6" xfId="6597"/>
    <cellStyle name="40% - Ênfase3 15 6 2" xfId="14874"/>
    <cellStyle name="40% - Ênfase3 15 7" xfId="2520"/>
    <cellStyle name="40% - Ênfase3 15 7 2" xfId="10797"/>
    <cellStyle name="40% - Ênfase3 15 8" xfId="8750"/>
    <cellStyle name="40% - Ênfase3 16" xfId="197"/>
    <cellStyle name="40% - Ênfase3 16 2" xfId="1290"/>
    <cellStyle name="40% - Ênfase3 16 2 2" xfId="5380"/>
    <cellStyle name="40% - Ênfase3 16 2 2 2" xfId="13657"/>
    <cellStyle name="40% - Ênfase3 16 2 3" xfId="7405"/>
    <cellStyle name="40% - Ênfase3 16 2 3 2" xfId="15682"/>
    <cellStyle name="40% - Ênfase3 16 2 4" xfId="3346"/>
    <cellStyle name="40% - Ênfase3 16 2 4 2" xfId="11623"/>
    <cellStyle name="40% - Ênfase3 16 2 5" xfId="9574"/>
    <cellStyle name="40% - Ênfase3 16 3" xfId="781"/>
    <cellStyle name="40% - Ênfase3 16 3 2" xfId="4884"/>
    <cellStyle name="40% - Ênfase3 16 3 2 2" xfId="13161"/>
    <cellStyle name="40% - Ênfase3 16 3 3" xfId="6909"/>
    <cellStyle name="40% - Ênfase3 16 3 3 2" xfId="15186"/>
    <cellStyle name="40% - Ênfase3 16 3 4" xfId="2841"/>
    <cellStyle name="40% - Ênfase3 16 3 4 2" xfId="11118"/>
    <cellStyle name="40% - Ênfase3 16 3 5" xfId="9070"/>
    <cellStyle name="40% - Ênfase3 16 4" xfId="1831"/>
    <cellStyle name="40% - Ênfase3 16 4 2" xfId="5917"/>
    <cellStyle name="40% - Ênfase3 16 4 2 2" xfId="14194"/>
    <cellStyle name="40% - Ênfase3 16 4 3" xfId="7917"/>
    <cellStyle name="40% - Ênfase3 16 4 3 2" xfId="16194"/>
    <cellStyle name="40% - Ênfase3 16 4 4" xfId="3884"/>
    <cellStyle name="40% - Ênfase3 16 4 4 2" xfId="12161"/>
    <cellStyle name="40% - Ênfase3 16 4 5" xfId="10112"/>
    <cellStyle name="40% - Ênfase3 16 5" xfId="4380"/>
    <cellStyle name="40% - Ênfase3 16 5 2" xfId="12657"/>
    <cellStyle name="40% - Ênfase3 16 6" xfId="6411"/>
    <cellStyle name="40% - Ênfase3 16 6 2" xfId="14688"/>
    <cellStyle name="40% - Ênfase3 16 7" xfId="2332"/>
    <cellStyle name="40% - Ênfase3 16 7 2" xfId="10609"/>
    <cellStyle name="40% - Ênfase3 16 8" xfId="8563"/>
    <cellStyle name="40% - Ênfase3 17" xfId="402"/>
    <cellStyle name="40% - Ênfase3 17 2" xfId="1480"/>
    <cellStyle name="40% - Ênfase3 17 2 2" xfId="5570"/>
    <cellStyle name="40% - Ênfase3 17 2 2 2" xfId="13847"/>
    <cellStyle name="40% - Ênfase3 17 2 3" xfId="7594"/>
    <cellStyle name="40% - Ênfase3 17 2 3 2" xfId="15871"/>
    <cellStyle name="40% - Ênfase3 17 2 4" xfId="3536"/>
    <cellStyle name="40% - Ênfase3 17 2 4 2" xfId="11813"/>
    <cellStyle name="40% - Ênfase3 17 2 5" xfId="9764"/>
    <cellStyle name="40% - Ênfase3 17 3" xfId="970"/>
    <cellStyle name="40% - Ênfase3 17 3 2" xfId="5073"/>
    <cellStyle name="40% - Ênfase3 17 3 2 2" xfId="13350"/>
    <cellStyle name="40% - Ênfase3 17 3 3" xfId="7098"/>
    <cellStyle name="40% - Ênfase3 17 3 3 2" xfId="15375"/>
    <cellStyle name="40% - Ênfase3 17 3 4" xfId="3030"/>
    <cellStyle name="40% - Ênfase3 17 3 4 2" xfId="11307"/>
    <cellStyle name="40% - Ênfase3 17 3 5" xfId="9259"/>
    <cellStyle name="40% - Ênfase3 17 4" xfId="2020"/>
    <cellStyle name="40% - Ênfase3 17 4 2" xfId="6106"/>
    <cellStyle name="40% - Ênfase3 17 4 2 2" xfId="14383"/>
    <cellStyle name="40% - Ênfase3 17 4 3" xfId="8106"/>
    <cellStyle name="40% - Ênfase3 17 4 3 2" xfId="16383"/>
    <cellStyle name="40% - Ênfase3 17 4 4" xfId="4073"/>
    <cellStyle name="40% - Ênfase3 17 4 4 2" xfId="12350"/>
    <cellStyle name="40% - Ênfase3 17 4 5" xfId="10301"/>
    <cellStyle name="40% - Ênfase3 17 5" xfId="4570"/>
    <cellStyle name="40% - Ênfase3 17 5 2" xfId="12847"/>
    <cellStyle name="40% - Ênfase3 17 6" xfId="6600"/>
    <cellStyle name="40% - Ênfase3 17 6 2" xfId="14877"/>
    <cellStyle name="40% - Ênfase3 17 7" xfId="2523"/>
    <cellStyle name="40% - Ênfase3 17 7 2" xfId="10800"/>
    <cellStyle name="40% - Ênfase3 17 8" xfId="8753"/>
    <cellStyle name="40% - Ênfase3 18" xfId="404"/>
    <cellStyle name="40% - Ênfase3 18 2" xfId="1481"/>
    <cellStyle name="40% - Ênfase3 18 2 2" xfId="5571"/>
    <cellStyle name="40% - Ênfase3 18 2 2 2" xfId="13848"/>
    <cellStyle name="40% - Ênfase3 18 2 3" xfId="7595"/>
    <cellStyle name="40% - Ênfase3 18 2 3 2" xfId="15872"/>
    <cellStyle name="40% - Ênfase3 18 2 4" xfId="3537"/>
    <cellStyle name="40% - Ênfase3 18 2 4 2" xfId="11814"/>
    <cellStyle name="40% - Ênfase3 18 2 5" xfId="9765"/>
    <cellStyle name="40% - Ênfase3 18 3" xfId="971"/>
    <cellStyle name="40% - Ênfase3 18 3 2" xfId="5074"/>
    <cellStyle name="40% - Ênfase3 18 3 2 2" xfId="13351"/>
    <cellStyle name="40% - Ênfase3 18 3 3" xfId="7099"/>
    <cellStyle name="40% - Ênfase3 18 3 3 2" xfId="15376"/>
    <cellStyle name="40% - Ênfase3 18 3 4" xfId="3031"/>
    <cellStyle name="40% - Ênfase3 18 3 4 2" xfId="11308"/>
    <cellStyle name="40% - Ênfase3 18 3 5" xfId="9260"/>
    <cellStyle name="40% - Ênfase3 18 4" xfId="2021"/>
    <cellStyle name="40% - Ênfase3 18 4 2" xfId="6107"/>
    <cellStyle name="40% - Ênfase3 18 4 2 2" xfId="14384"/>
    <cellStyle name="40% - Ênfase3 18 4 3" xfId="8107"/>
    <cellStyle name="40% - Ênfase3 18 4 3 2" xfId="16384"/>
    <cellStyle name="40% - Ênfase3 18 4 4" xfId="4074"/>
    <cellStyle name="40% - Ênfase3 18 4 4 2" xfId="12351"/>
    <cellStyle name="40% - Ênfase3 18 4 5" xfId="10302"/>
    <cellStyle name="40% - Ênfase3 18 5" xfId="4571"/>
    <cellStyle name="40% - Ênfase3 18 5 2" xfId="12848"/>
    <cellStyle name="40% - Ênfase3 18 6" xfId="6601"/>
    <cellStyle name="40% - Ênfase3 18 6 2" xfId="14878"/>
    <cellStyle name="40% - Ênfase3 18 7" xfId="2524"/>
    <cellStyle name="40% - Ênfase3 18 7 2" xfId="10801"/>
    <cellStyle name="40% - Ênfase3 18 8" xfId="8754"/>
    <cellStyle name="40% - Ênfase3 19" xfId="407"/>
    <cellStyle name="40% - Ênfase3 19 2" xfId="1483"/>
    <cellStyle name="40% - Ênfase3 19 2 2" xfId="5573"/>
    <cellStyle name="40% - Ênfase3 19 2 2 2" xfId="13850"/>
    <cellStyle name="40% - Ênfase3 19 2 3" xfId="7597"/>
    <cellStyle name="40% - Ênfase3 19 2 3 2" xfId="15874"/>
    <cellStyle name="40% - Ênfase3 19 2 4" xfId="3539"/>
    <cellStyle name="40% - Ênfase3 19 2 4 2" xfId="11816"/>
    <cellStyle name="40% - Ênfase3 19 2 5" xfId="9767"/>
    <cellStyle name="40% - Ênfase3 19 3" xfId="973"/>
    <cellStyle name="40% - Ênfase3 19 3 2" xfId="5076"/>
    <cellStyle name="40% - Ênfase3 19 3 2 2" xfId="13353"/>
    <cellStyle name="40% - Ênfase3 19 3 3" xfId="7101"/>
    <cellStyle name="40% - Ênfase3 19 3 3 2" xfId="15378"/>
    <cellStyle name="40% - Ênfase3 19 3 4" xfId="3033"/>
    <cellStyle name="40% - Ênfase3 19 3 4 2" xfId="11310"/>
    <cellStyle name="40% - Ênfase3 19 3 5" xfId="9262"/>
    <cellStyle name="40% - Ênfase3 19 4" xfId="2023"/>
    <cellStyle name="40% - Ênfase3 19 4 2" xfId="6109"/>
    <cellStyle name="40% - Ênfase3 19 4 2 2" xfId="14386"/>
    <cellStyle name="40% - Ênfase3 19 4 3" xfId="8109"/>
    <cellStyle name="40% - Ênfase3 19 4 3 2" xfId="16386"/>
    <cellStyle name="40% - Ênfase3 19 4 4" xfId="4076"/>
    <cellStyle name="40% - Ênfase3 19 4 4 2" xfId="12353"/>
    <cellStyle name="40% - Ênfase3 19 4 5" xfId="10304"/>
    <cellStyle name="40% - Ênfase3 19 5" xfId="4573"/>
    <cellStyle name="40% - Ênfase3 19 5 2" xfId="12850"/>
    <cellStyle name="40% - Ênfase3 19 6" xfId="6603"/>
    <cellStyle name="40% - Ênfase3 19 6 2" xfId="14880"/>
    <cellStyle name="40% - Ênfase3 19 7" xfId="2526"/>
    <cellStyle name="40% - Ênfase3 19 7 2" xfId="10803"/>
    <cellStyle name="40% - Ênfase3 19 8" xfId="8756"/>
    <cellStyle name="40% - Ênfase3 2" xfId="84"/>
    <cellStyle name="40% - Ênfase3 2 2" xfId="87"/>
    <cellStyle name="40% - Ênfase3 2 2 2" xfId="1184"/>
    <cellStyle name="40% - Ênfase3 2 2 2 2" xfId="5275"/>
    <cellStyle name="40% - Ênfase3 2 2 2 2 2" xfId="13552"/>
    <cellStyle name="40% - Ênfase3 2 2 2 3" xfId="7300"/>
    <cellStyle name="40% - Ênfase3 2 2 2 3 2" xfId="15577"/>
    <cellStyle name="40% - Ênfase3 2 2 2 4" xfId="3240"/>
    <cellStyle name="40% - Ênfase3 2 2 2 4 2" xfId="11517"/>
    <cellStyle name="40% - Ênfase3 2 2 2 5" xfId="9468"/>
    <cellStyle name="40% - Ênfase3 2 2 3" xfId="674"/>
    <cellStyle name="40% - Ênfase3 2 2 3 2" xfId="4779"/>
    <cellStyle name="40% - Ênfase3 2 2 3 2 2" xfId="13056"/>
    <cellStyle name="40% - Ênfase3 2 2 3 3" xfId="6804"/>
    <cellStyle name="40% - Ênfase3 2 2 3 3 2" xfId="15081"/>
    <cellStyle name="40% - Ênfase3 2 2 3 4" xfId="2734"/>
    <cellStyle name="40% - Ênfase3 2 2 3 4 2" xfId="11011"/>
    <cellStyle name="40% - Ênfase3 2 2 3 5" xfId="8963"/>
    <cellStyle name="40% - Ênfase3 2 2 4" xfId="1725"/>
    <cellStyle name="40% - Ênfase3 2 2 4 2" xfId="5812"/>
    <cellStyle name="40% - Ênfase3 2 2 4 2 2" xfId="14089"/>
    <cellStyle name="40% - Ênfase3 2 2 4 3" xfId="7812"/>
    <cellStyle name="40% - Ênfase3 2 2 4 3 2" xfId="16089"/>
    <cellStyle name="40% - Ênfase3 2 2 4 4" xfId="3778"/>
    <cellStyle name="40% - Ênfase3 2 2 4 4 2" xfId="12055"/>
    <cellStyle name="40% - Ênfase3 2 2 4 5" xfId="10006"/>
    <cellStyle name="40% - Ênfase3 2 2 5" xfId="4275"/>
    <cellStyle name="40% - Ênfase3 2 2 5 2" xfId="12552"/>
    <cellStyle name="40% - Ênfase3 2 2 6" xfId="6306"/>
    <cellStyle name="40% - Ênfase3 2 2 6 2" xfId="14583"/>
    <cellStyle name="40% - Ênfase3 2 2 7" xfId="2226"/>
    <cellStyle name="40% - Ênfase3 2 2 7 2" xfId="10503"/>
    <cellStyle name="40% - Ênfase3 2 2 8" xfId="8457"/>
    <cellStyle name="40% - Ênfase3 2 3" xfId="1181"/>
    <cellStyle name="40% - Ênfase3 2 3 2" xfId="5272"/>
    <cellStyle name="40% - Ênfase3 2 3 2 2" xfId="13549"/>
    <cellStyle name="40% - Ênfase3 2 3 3" xfId="7297"/>
    <cellStyle name="40% - Ênfase3 2 3 3 2" xfId="15574"/>
    <cellStyle name="40% - Ênfase3 2 3 4" xfId="3237"/>
    <cellStyle name="40% - Ênfase3 2 3 4 2" xfId="11514"/>
    <cellStyle name="40% - Ênfase3 2 3 5" xfId="9465"/>
    <cellStyle name="40% - Ênfase3 2 4" xfId="671"/>
    <cellStyle name="40% - Ênfase3 2 4 2" xfId="4776"/>
    <cellStyle name="40% - Ênfase3 2 4 2 2" xfId="13053"/>
    <cellStyle name="40% - Ênfase3 2 4 3" xfId="6801"/>
    <cellStyle name="40% - Ênfase3 2 4 3 2" xfId="15078"/>
    <cellStyle name="40% - Ênfase3 2 4 4" xfId="2731"/>
    <cellStyle name="40% - Ênfase3 2 4 4 2" xfId="11008"/>
    <cellStyle name="40% - Ênfase3 2 4 5" xfId="8960"/>
    <cellStyle name="40% - Ênfase3 2 5" xfId="1722"/>
    <cellStyle name="40% - Ênfase3 2 5 2" xfId="5809"/>
    <cellStyle name="40% - Ênfase3 2 5 2 2" xfId="14086"/>
    <cellStyle name="40% - Ênfase3 2 5 3" xfId="7809"/>
    <cellStyle name="40% - Ênfase3 2 5 3 2" xfId="16086"/>
    <cellStyle name="40% - Ênfase3 2 5 4" xfId="3775"/>
    <cellStyle name="40% - Ênfase3 2 5 4 2" xfId="12052"/>
    <cellStyle name="40% - Ênfase3 2 5 5" xfId="10003"/>
    <cellStyle name="40% - Ênfase3 2 6" xfId="4272"/>
    <cellStyle name="40% - Ênfase3 2 6 2" xfId="12549"/>
    <cellStyle name="40% - Ênfase3 2 7" xfId="6303"/>
    <cellStyle name="40% - Ênfase3 2 7 2" xfId="14580"/>
    <cellStyle name="40% - Ênfase3 2 8" xfId="2223"/>
    <cellStyle name="40% - Ênfase3 2 8 2" xfId="10500"/>
    <cellStyle name="40% - Ênfase3 2 9" xfId="8454"/>
    <cellStyle name="40% - Ênfase3 20" xfId="400"/>
    <cellStyle name="40% - Ênfase3 20 2" xfId="1478"/>
    <cellStyle name="40% - Ênfase3 20 2 2" xfId="5568"/>
    <cellStyle name="40% - Ênfase3 20 2 2 2" xfId="13845"/>
    <cellStyle name="40% - Ênfase3 20 2 3" xfId="7592"/>
    <cellStyle name="40% - Ênfase3 20 2 3 2" xfId="15869"/>
    <cellStyle name="40% - Ênfase3 20 2 4" xfId="3534"/>
    <cellStyle name="40% - Ênfase3 20 2 4 2" xfId="11811"/>
    <cellStyle name="40% - Ênfase3 20 2 5" xfId="9762"/>
    <cellStyle name="40% - Ênfase3 20 3" xfId="968"/>
    <cellStyle name="40% - Ênfase3 20 3 2" xfId="5071"/>
    <cellStyle name="40% - Ênfase3 20 3 2 2" xfId="13348"/>
    <cellStyle name="40% - Ênfase3 20 3 3" xfId="7096"/>
    <cellStyle name="40% - Ênfase3 20 3 3 2" xfId="15373"/>
    <cellStyle name="40% - Ênfase3 20 3 4" xfId="3028"/>
    <cellStyle name="40% - Ênfase3 20 3 4 2" xfId="11305"/>
    <cellStyle name="40% - Ênfase3 20 3 5" xfId="9257"/>
    <cellStyle name="40% - Ênfase3 20 4" xfId="2018"/>
    <cellStyle name="40% - Ênfase3 20 4 2" xfId="6104"/>
    <cellStyle name="40% - Ênfase3 20 4 2 2" xfId="14381"/>
    <cellStyle name="40% - Ênfase3 20 4 3" xfId="8104"/>
    <cellStyle name="40% - Ênfase3 20 4 3 2" xfId="16381"/>
    <cellStyle name="40% - Ênfase3 20 4 4" xfId="4071"/>
    <cellStyle name="40% - Ênfase3 20 4 4 2" xfId="12348"/>
    <cellStyle name="40% - Ênfase3 20 4 5" xfId="10299"/>
    <cellStyle name="40% - Ênfase3 20 5" xfId="4568"/>
    <cellStyle name="40% - Ênfase3 20 5 2" xfId="12845"/>
    <cellStyle name="40% - Ênfase3 20 6" xfId="6598"/>
    <cellStyle name="40% - Ênfase3 20 6 2" xfId="14875"/>
    <cellStyle name="40% - Ênfase3 20 7" xfId="2521"/>
    <cellStyle name="40% - Ênfase3 20 7 2" xfId="10798"/>
    <cellStyle name="40% - Ênfase3 20 8" xfId="8751"/>
    <cellStyle name="40% - Ênfase3 21" xfId="198"/>
    <cellStyle name="40% - Ênfase3 21 2" xfId="1291"/>
    <cellStyle name="40% - Ênfase3 21 2 2" xfId="5381"/>
    <cellStyle name="40% - Ênfase3 21 2 2 2" xfId="13658"/>
    <cellStyle name="40% - Ênfase3 21 2 3" xfId="7406"/>
    <cellStyle name="40% - Ênfase3 21 2 3 2" xfId="15683"/>
    <cellStyle name="40% - Ênfase3 21 2 4" xfId="3347"/>
    <cellStyle name="40% - Ênfase3 21 2 4 2" xfId="11624"/>
    <cellStyle name="40% - Ênfase3 21 2 5" xfId="9575"/>
    <cellStyle name="40% - Ênfase3 21 3" xfId="782"/>
    <cellStyle name="40% - Ênfase3 21 3 2" xfId="4885"/>
    <cellStyle name="40% - Ênfase3 21 3 2 2" xfId="13162"/>
    <cellStyle name="40% - Ênfase3 21 3 3" xfId="6910"/>
    <cellStyle name="40% - Ênfase3 21 3 3 2" xfId="15187"/>
    <cellStyle name="40% - Ênfase3 21 3 4" xfId="2842"/>
    <cellStyle name="40% - Ênfase3 21 3 4 2" xfId="11119"/>
    <cellStyle name="40% - Ênfase3 21 3 5" xfId="9071"/>
    <cellStyle name="40% - Ênfase3 21 4" xfId="1832"/>
    <cellStyle name="40% - Ênfase3 21 4 2" xfId="5918"/>
    <cellStyle name="40% - Ênfase3 21 4 2 2" xfId="14195"/>
    <cellStyle name="40% - Ênfase3 21 4 3" xfId="7918"/>
    <cellStyle name="40% - Ênfase3 21 4 3 2" xfId="16195"/>
    <cellStyle name="40% - Ênfase3 21 4 4" xfId="3885"/>
    <cellStyle name="40% - Ênfase3 21 4 4 2" xfId="12162"/>
    <cellStyle name="40% - Ênfase3 21 4 5" xfId="10113"/>
    <cellStyle name="40% - Ênfase3 21 5" xfId="4381"/>
    <cellStyle name="40% - Ênfase3 21 5 2" xfId="12658"/>
    <cellStyle name="40% - Ênfase3 21 6" xfId="6412"/>
    <cellStyle name="40% - Ênfase3 21 6 2" xfId="14689"/>
    <cellStyle name="40% - Ênfase3 21 7" xfId="2333"/>
    <cellStyle name="40% - Ênfase3 21 7 2" xfId="10610"/>
    <cellStyle name="40% - Ênfase3 21 8" xfId="8564"/>
    <cellStyle name="40% - Ênfase3 22" xfId="403"/>
    <cellStyle name="40% - Ênfase3 3" xfId="89"/>
    <cellStyle name="40% - Ênfase3 3 2" xfId="94"/>
    <cellStyle name="40% - Ênfase3 3 2 2" xfId="1191"/>
    <cellStyle name="40% - Ênfase3 3 2 2 2" xfId="5282"/>
    <cellStyle name="40% - Ênfase3 3 2 2 2 2" xfId="13559"/>
    <cellStyle name="40% - Ênfase3 3 2 2 3" xfId="7307"/>
    <cellStyle name="40% - Ênfase3 3 2 2 3 2" xfId="15584"/>
    <cellStyle name="40% - Ênfase3 3 2 2 4" xfId="3247"/>
    <cellStyle name="40% - Ênfase3 3 2 2 4 2" xfId="11524"/>
    <cellStyle name="40% - Ênfase3 3 2 2 5" xfId="9475"/>
    <cellStyle name="40% - Ênfase3 3 2 3" xfId="681"/>
    <cellStyle name="40% - Ênfase3 3 2 3 2" xfId="4786"/>
    <cellStyle name="40% - Ênfase3 3 2 3 2 2" xfId="13063"/>
    <cellStyle name="40% - Ênfase3 3 2 3 3" xfId="6811"/>
    <cellStyle name="40% - Ênfase3 3 2 3 3 2" xfId="15088"/>
    <cellStyle name="40% - Ênfase3 3 2 3 4" xfId="2741"/>
    <cellStyle name="40% - Ênfase3 3 2 3 4 2" xfId="11018"/>
    <cellStyle name="40% - Ênfase3 3 2 3 5" xfId="8970"/>
    <cellStyle name="40% - Ênfase3 3 2 4" xfId="1732"/>
    <cellStyle name="40% - Ênfase3 3 2 4 2" xfId="5819"/>
    <cellStyle name="40% - Ênfase3 3 2 4 2 2" xfId="14096"/>
    <cellStyle name="40% - Ênfase3 3 2 4 3" xfId="7819"/>
    <cellStyle name="40% - Ênfase3 3 2 4 3 2" xfId="16096"/>
    <cellStyle name="40% - Ênfase3 3 2 4 4" xfId="3785"/>
    <cellStyle name="40% - Ênfase3 3 2 4 4 2" xfId="12062"/>
    <cellStyle name="40% - Ênfase3 3 2 4 5" xfId="10013"/>
    <cellStyle name="40% - Ênfase3 3 2 5" xfId="4282"/>
    <cellStyle name="40% - Ênfase3 3 2 5 2" xfId="12559"/>
    <cellStyle name="40% - Ênfase3 3 2 6" xfId="6313"/>
    <cellStyle name="40% - Ênfase3 3 2 6 2" xfId="14590"/>
    <cellStyle name="40% - Ênfase3 3 2 7" xfId="2233"/>
    <cellStyle name="40% - Ênfase3 3 2 7 2" xfId="10510"/>
    <cellStyle name="40% - Ênfase3 3 2 8" xfId="8464"/>
    <cellStyle name="40% - Ênfase3 3 3" xfId="1186"/>
    <cellStyle name="40% - Ênfase3 3 3 2" xfId="5277"/>
    <cellStyle name="40% - Ênfase3 3 3 2 2" xfId="13554"/>
    <cellStyle name="40% - Ênfase3 3 3 3" xfId="7302"/>
    <cellStyle name="40% - Ênfase3 3 3 3 2" xfId="15579"/>
    <cellStyle name="40% - Ênfase3 3 3 4" xfId="3242"/>
    <cellStyle name="40% - Ênfase3 3 3 4 2" xfId="11519"/>
    <cellStyle name="40% - Ênfase3 3 3 5" xfId="9470"/>
    <cellStyle name="40% - Ênfase3 3 4" xfId="676"/>
    <cellStyle name="40% - Ênfase3 3 4 2" xfId="4781"/>
    <cellStyle name="40% - Ênfase3 3 4 2 2" xfId="13058"/>
    <cellStyle name="40% - Ênfase3 3 4 3" xfId="6806"/>
    <cellStyle name="40% - Ênfase3 3 4 3 2" xfId="15083"/>
    <cellStyle name="40% - Ênfase3 3 4 4" xfId="2736"/>
    <cellStyle name="40% - Ênfase3 3 4 4 2" xfId="11013"/>
    <cellStyle name="40% - Ênfase3 3 4 5" xfId="8965"/>
    <cellStyle name="40% - Ênfase3 3 5" xfId="1727"/>
    <cellStyle name="40% - Ênfase3 3 5 2" xfId="5814"/>
    <cellStyle name="40% - Ênfase3 3 5 2 2" xfId="14091"/>
    <cellStyle name="40% - Ênfase3 3 5 3" xfId="7814"/>
    <cellStyle name="40% - Ênfase3 3 5 3 2" xfId="16091"/>
    <cellStyle name="40% - Ênfase3 3 5 4" xfId="3780"/>
    <cellStyle name="40% - Ênfase3 3 5 4 2" xfId="12057"/>
    <cellStyle name="40% - Ênfase3 3 5 5" xfId="10008"/>
    <cellStyle name="40% - Ênfase3 3 6" xfId="4277"/>
    <cellStyle name="40% - Ênfase3 3 6 2" xfId="12554"/>
    <cellStyle name="40% - Ênfase3 3 7" xfId="6308"/>
    <cellStyle name="40% - Ênfase3 3 7 2" xfId="14585"/>
    <cellStyle name="40% - Ênfase3 3 8" xfId="2228"/>
    <cellStyle name="40% - Ênfase3 3 8 2" xfId="10505"/>
    <cellStyle name="40% - Ênfase3 3 9" xfId="8459"/>
    <cellStyle name="40% - Ênfase3 4" xfId="54"/>
    <cellStyle name="40% - Ênfase3 4 2" xfId="96"/>
    <cellStyle name="40% - Ênfase3 4 2 2" xfId="1193"/>
    <cellStyle name="40% - Ênfase3 4 2 2 2" xfId="5284"/>
    <cellStyle name="40% - Ênfase3 4 2 2 2 2" xfId="13561"/>
    <cellStyle name="40% - Ênfase3 4 2 2 3" xfId="7309"/>
    <cellStyle name="40% - Ênfase3 4 2 2 3 2" xfId="15586"/>
    <cellStyle name="40% - Ênfase3 4 2 2 4" xfId="3249"/>
    <cellStyle name="40% - Ênfase3 4 2 2 4 2" xfId="11526"/>
    <cellStyle name="40% - Ênfase3 4 2 2 5" xfId="9477"/>
    <cellStyle name="40% - Ênfase3 4 2 3" xfId="683"/>
    <cellStyle name="40% - Ênfase3 4 2 3 2" xfId="4788"/>
    <cellStyle name="40% - Ênfase3 4 2 3 2 2" xfId="13065"/>
    <cellStyle name="40% - Ênfase3 4 2 3 3" xfId="6813"/>
    <cellStyle name="40% - Ênfase3 4 2 3 3 2" xfId="15090"/>
    <cellStyle name="40% - Ênfase3 4 2 3 4" xfId="2743"/>
    <cellStyle name="40% - Ênfase3 4 2 3 4 2" xfId="11020"/>
    <cellStyle name="40% - Ênfase3 4 2 3 5" xfId="8972"/>
    <cellStyle name="40% - Ênfase3 4 2 4" xfId="1734"/>
    <cellStyle name="40% - Ênfase3 4 2 4 2" xfId="5821"/>
    <cellStyle name="40% - Ênfase3 4 2 4 2 2" xfId="14098"/>
    <cellStyle name="40% - Ênfase3 4 2 4 3" xfId="7821"/>
    <cellStyle name="40% - Ênfase3 4 2 4 3 2" xfId="16098"/>
    <cellStyle name="40% - Ênfase3 4 2 4 4" xfId="3787"/>
    <cellStyle name="40% - Ênfase3 4 2 4 4 2" xfId="12064"/>
    <cellStyle name="40% - Ênfase3 4 2 4 5" xfId="10015"/>
    <cellStyle name="40% - Ênfase3 4 2 5" xfId="4284"/>
    <cellStyle name="40% - Ênfase3 4 2 5 2" xfId="12561"/>
    <cellStyle name="40% - Ênfase3 4 2 6" xfId="6315"/>
    <cellStyle name="40% - Ênfase3 4 2 6 2" xfId="14592"/>
    <cellStyle name="40% - Ênfase3 4 2 7" xfId="2235"/>
    <cellStyle name="40% - Ênfase3 4 2 7 2" xfId="10512"/>
    <cellStyle name="40% - Ênfase3 4 2 8" xfId="8466"/>
    <cellStyle name="40% - Ênfase3 4 3" xfId="1153"/>
    <cellStyle name="40% - Ênfase3 4 3 2" xfId="5245"/>
    <cellStyle name="40% - Ênfase3 4 3 2 2" xfId="13522"/>
    <cellStyle name="40% - Ênfase3 4 3 3" xfId="7270"/>
    <cellStyle name="40% - Ênfase3 4 3 3 2" xfId="15547"/>
    <cellStyle name="40% - Ênfase3 4 3 4" xfId="3210"/>
    <cellStyle name="40% - Ênfase3 4 3 4 2" xfId="11487"/>
    <cellStyle name="40% - Ênfase3 4 3 5" xfId="9438"/>
    <cellStyle name="40% - Ênfase3 4 4" xfId="644"/>
    <cellStyle name="40% - Ênfase3 4 4 2" xfId="4750"/>
    <cellStyle name="40% - Ênfase3 4 4 2 2" xfId="13027"/>
    <cellStyle name="40% - Ênfase3 4 4 3" xfId="6775"/>
    <cellStyle name="40% - Ênfase3 4 4 3 2" xfId="15052"/>
    <cellStyle name="40% - Ênfase3 4 4 4" xfId="2705"/>
    <cellStyle name="40% - Ênfase3 4 4 4 2" xfId="10982"/>
    <cellStyle name="40% - Ênfase3 4 4 5" xfId="8934"/>
    <cellStyle name="40% - Ênfase3 4 5" xfId="1696"/>
    <cellStyle name="40% - Ênfase3 4 5 2" xfId="5783"/>
    <cellStyle name="40% - Ênfase3 4 5 2 2" xfId="14060"/>
    <cellStyle name="40% - Ênfase3 4 5 3" xfId="7783"/>
    <cellStyle name="40% - Ênfase3 4 5 3 2" xfId="16060"/>
    <cellStyle name="40% - Ênfase3 4 5 4" xfId="3749"/>
    <cellStyle name="40% - Ênfase3 4 5 4 2" xfId="12026"/>
    <cellStyle name="40% - Ênfase3 4 5 5" xfId="9977"/>
    <cellStyle name="40% - Ênfase3 4 6" xfId="4246"/>
    <cellStyle name="40% - Ênfase3 4 6 2" xfId="12523"/>
    <cellStyle name="40% - Ênfase3 4 7" xfId="6277"/>
    <cellStyle name="40% - Ênfase3 4 7 2" xfId="14554"/>
    <cellStyle name="40% - Ênfase3 4 8" xfId="2196"/>
    <cellStyle name="40% - Ênfase3 4 8 2" xfId="10473"/>
    <cellStyle name="40% - Ênfase3 4 9" xfId="8428"/>
    <cellStyle name="40% - Ênfase3 5" xfId="98"/>
    <cellStyle name="40% - Ênfase3 5 2" xfId="102"/>
    <cellStyle name="40% - Ênfase3 5 2 2" xfId="1199"/>
    <cellStyle name="40% - Ênfase3 5 2 2 2" xfId="5290"/>
    <cellStyle name="40% - Ênfase3 5 2 2 2 2" xfId="13567"/>
    <cellStyle name="40% - Ênfase3 5 2 2 3" xfId="7315"/>
    <cellStyle name="40% - Ênfase3 5 2 2 3 2" xfId="15592"/>
    <cellStyle name="40% - Ênfase3 5 2 2 4" xfId="3255"/>
    <cellStyle name="40% - Ênfase3 5 2 2 4 2" xfId="11532"/>
    <cellStyle name="40% - Ênfase3 5 2 2 5" xfId="9483"/>
    <cellStyle name="40% - Ênfase3 5 2 3" xfId="689"/>
    <cellStyle name="40% - Ênfase3 5 2 3 2" xfId="4794"/>
    <cellStyle name="40% - Ênfase3 5 2 3 2 2" xfId="13071"/>
    <cellStyle name="40% - Ênfase3 5 2 3 3" xfId="6819"/>
    <cellStyle name="40% - Ênfase3 5 2 3 3 2" xfId="15096"/>
    <cellStyle name="40% - Ênfase3 5 2 3 4" xfId="2749"/>
    <cellStyle name="40% - Ênfase3 5 2 3 4 2" xfId="11026"/>
    <cellStyle name="40% - Ênfase3 5 2 3 5" xfId="8978"/>
    <cellStyle name="40% - Ênfase3 5 2 4" xfId="1740"/>
    <cellStyle name="40% - Ênfase3 5 2 4 2" xfId="5827"/>
    <cellStyle name="40% - Ênfase3 5 2 4 2 2" xfId="14104"/>
    <cellStyle name="40% - Ênfase3 5 2 4 3" xfId="7827"/>
    <cellStyle name="40% - Ênfase3 5 2 4 3 2" xfId="16104"/>
    <cellStyle name="40% - Ênfase3 5 2 4 4" xfId="3793"/>
    <cellStyle name="40% - Ênfase3 5 2 4 4 2" xfId="12070"/>
    <cellStyle name="40% - Ênfase3 5 2 4 5" xfId="10021"/>
    <cellStyle name="40% - Ênfase3 5 2 5" xfId="4290"/>
    <cellStyle name="40% - Ênfase3 5 2 5 2" xfId="12567"/>
    <cellStyle name="40% - Ênfase3 5 2 6" xfId="6321"/>
    <cellStyle name="40% - Ênfase3 5 2 6 2" xfId="14598"/>
    <cellStyle name="40% - Ênfase3 5 2 7" xfId="2241"/>
    <cellStyle name="40% - Ênfase3 5 2 7 2" xfId="10518"/>
    <cellStyle name="40% - Ênfase3 5 2 8" xfId="8472"/>
    <cellStyle name="40% - Ênfase3 5 3" xfId="1195"/>
    <cellStyle name="40% - Ênfase3 5 3 2" xfId="5286"/>
    <cellStyle name="40% - Ênfase3 5 3 2 2" xfId="13563"/>
    <cellStyle name="40% - Ênfase3 5 3 3" xfId="7311"/>
    <cellStyle name="40% - Ênfase3 5 3 3 2" xfId="15588"/>
    <cellStyle name="40% - Ênfase3 5 3 4" xfId="3251"/>
    <cellStyle name="40% - Ênfase3 5 3 4 2" xfId="11528"/>
    <cellStyle name="40% - Ênfase3 5 3 5" xfId="9479"/>
    <cellStyle name="40% - Ênfase3 5 4" xfId="685"/>
    <cellStyle name="40% - Ênfase3 5 4 2" xfId="4790"/>
    <cellStyle name="40% - Ênfase3 5 4 2 2" xfId="13067"/>
    <cellStyle name="40% - Ênfase3 5 4 3" xfId="6815"/>
    <cellStyle name="40% - Ênfase3 5 4 3 2" xfId="15092"/>
    <cellStyle name="40% - Ênfase3 5 4 4" xfId="2745"/>
    <cellStyle name="40% - Ênfase3 5 4 4 2" xfId="11022"/>
    <cellStyle name="40% - Ênfase3 5 4 5" xfId="8974"/>
    <cellStyle name="40% - Ênfase3 5 5" xfId="1736"/>
    <cellStyle name="40% - Ênfase3 5 5 2" xfId="5823"/>
    <cellStyle name="40% - Ênfase3 5 5 2 2" xfId="14100"/>
    <cellStyle name="40% - Ênfase3 5 5 3" xfId="7823"/>
    <cellStyle name="40% - Ênfase3 5 5 3 2" xfId="16100"/>
    <cellStyle name="40% - Ênfase3 5 5 4" xfId="3789"/>
    <cellStyle name="40% - Ênfase3 5 5 4 2" xfId="12066"/>
    <cellStyle name="40% - Ênfase3 5 5 5" xfId="10017"/>
    <cellStyle name="40% - Ênfase3 5 6" xfId="4286"/>
    <cellStyle name="40% - Ênfase3 5 6 2" xfId="12563"/>
    <cellStyle name="40% - Ênfase3 5 7" xfId="6317"/>
    <cellStyle name="40% - Ênfase3 5 7 2" xfId="14594"/>
    <cellStyle name="40% - Ênfase3 5 8" xfId="2237"/>
    <cellStyle name="40% - Ênfase3 5 8 2" xfId="10514"/>
    <cellStyle name="40% - Ênfase3 5 9" xfId="8468"/>
    <cellStyle name="40% - Ênfase3 6" xfId="409"/>
    <cellStyle name="40% - Ênfase3 6 2" xfId="411"/>
    <cellStyle name="40% - Ênfase3 6 2 2" xfId="1486"/>
    <cellStyle name="40% - Ênfase3 6 2 2 2" xfId="5576"/>
    <cellStyle name="40% - Ênfase3 6 2 2 2 2" xfId="13853"/>
    <cellStyle name="40% - Ênfase3 6 2 2 3" xfId="7600"/>
    <cellStyle name="40% - Ênfase3 6 2 2 3 2" xfId="15877"/>
    <cellStyle name="40% - Ênfase3 6 2 2 4" xfId="3542"/>
    <cellStyle name="40% - Ênfase3 6 2 2 4 2" xfId="11819"/>
    <cellStyle name="40% - Ênfase3 6 2 2 5" xfId="9770"/>
    <cellStyle name="40% - Ênfase3 6 2 3" xfId="976"/>
    <cellStyle name="40% - Ênfase3 6 2 3 2" xfId="5079"/>
    <cellStyle name="40% - Ênfase3 6 2 3 2 2" xfId="13356"/>
    <cellStyle name="40% - Ênfase3 6 2 3 3" xfId="7104"/>
    <cellStyle name="40% - Ênfase3 6 2 3 3 2" xfId="15381"/>
    <cellStyle name="40% - Ênfase3 6 2 3 4" xfId="3036"/>
    <cellStyle name="40% - Ênfase3 6 2 3 4 2" xfId="11313"/>
    <cellStyle name="40% - Ênfase3 6 2 3 5" xfId="9265"/>
    <cellStyle name="40% - Ênfase3 6 2 4" xfId="2026"/>
    <cellStyle name="40% - Ênfase3 6 2 4 2" xfId="6112"/>
    <cellStyle name="40% - Ênfase3 6 2 4 2 2" xfId="14389"/>
    <cellStyle name="40% - Ênfase3 6 2 4 3" xfId="8112"/>
    <cellStyle name="40% - Ênfase3 6 2 4 3 2" xfId="16389"/>
    <cellStyle name="40% - Ênfase3 6 2 4 4" xfId="4079"/>
    <cellStyle name="40% - Ênfase3 6 2 4 4 2" xfId="12356"/>
    <cellStyle name="40% - Ênfase3 6 2 4 5" xfId="10307"/>
    <cellStyle name="40% - Ênfase3 6 2 5" xfId="4576"/>
    <cellStyle name="40% - Ênfase3 6 2 5 2" xfId="12853"/>
    <cellStyle name="40% - Ênfase3 6 2 6" xfId="6606"/>
    <cellStyle name="40% - Ênfase3 6 2 6 2" xfId="14883"/>
    <cellStyle name="40% - Ênfase3 6 2 7" xfId="2529"/>
    <cellStyle name="40% - Ênfase3 6 2 7 2" xfId="10806"/>
    <cellStyle name="40% - Ênfase3 6 2 8" xfId="8759"/>
    <cellStyle name="40% - Ênfase3 6 3" xfId="1484"/>
    <cellStyle name="40% - Ênfase3 6 3 2" xfId="5574"/>
    <cellStyle name="40% - Ênfase3 6 3 2 2" xfId="13851"/>
    <cellStyle name="40% - Ênfase3 6 3 3" xfId="7598"/>
    <cellStyle name="40% - Ênfase3 6 3 3 2" xfId="15875"/>
    <cellStyle name="40% - Ênfase3 6 3 4" xfId="3540"/>
    <cellStyle name="40% - Ênfase3 6 3 4 2" xfId="11817"/>
    <cellStyle name="40% - Ênfase3 6 3 5" xfId="9768"/>
    <cellStyle name="40% - Ênfase3 6 4" xfId="974"/>
    <cellStyle name="40% - Ênfase3 6 4 2" xfId="5077"/>
    <cellStyle name="40% - Ênfase3 6 4 2 2" xfId="13354"/>
    <cellStyle name="40% - Ênfase3 6 4 3" xfId="7102"/>
    <cellStyle name="40% - Ênfase3 6 4 3 2" xfId="15379"/>
    <cellStyle name="40% - Ênfase3 6 4 4" xfId="3034"/>
    <cellStyle name="40% - Ênfase3 6 4 4 2" xfId="11311"/>
    <cellStyle name="40% - Ênfase3 6 4 5" xfId="9263"/>
    <cellStyle name="40% - Ênfase3 6 5" xfId="2024"/>
    <cellStyle name="40% - Ênfase3 6 5 2" xfId="6110"/>
    <cellStyle name="40% - Ênfase3 6 5 2 2" xfId="14387"/>
    <cellStyle name="40% - Ênfase3 6 5 3" xfId="8110"/>
    <cellStyle name="40% - Ênfase3 6 5 3 2" xfId="16387"/>
    <cellStyle name="40% - Ênfase3 6 5 4" xfId="4077"/>
    <cellStyle name="40% - Ênfase3 6 5 4 2" xfId="12354"/>
    <cellStyle name="40% - Ênfase3 6 5 5" xfId="10305"/>
    <cellStyle name="40% - Ênfase3 6 6" xfId="4574"/>
    <cellStyle name="40% - Ênfase3 6 6 2" xfId="12851"/>
    <cellStyle name="40% - Ênfase3 6 7" xfId="6604"/>
    <cellStyle name="40% - Ênfase3 6 7 2" xfId="14881"/>
    <cellStyle name="40% - Ênfase3 6 8" xfId="2527"/>
    <cellStyle name="40% - Ênfase3 6 8 2" xfId="10804"/>
    <cellStyle name="40% - Ênfase3 6 9" xfId="8757"/>
    <cellStyle name="40% - Ênfase3 7" xfId="413"/>
    <cellStyle name="40% - Ênfase3 7 2" xfId="32"/>
    <cellStyle name="40% - Ênfase3 7 2 2" xfId="1135"/>
    <cellStyle name="40% - Ênfase3 7 2 2 2" xfId="5227"/>
    <cellStyle name="40% - Ênfase3 7 2 2 2 2" xfId="13504"/>
    <cellStyle name="40% - Ênfase3 7 2 2 3" xfId="7252"/>
    <cellStyle name="40% - Ênfase3 7 2 2 3 2" xfId="15529"/>
    <cellStyle name="40% - Ênfase3 7 2 2 4" xfId="3192"/>
    <cellStyle name="40% - Ênfase3 7 2 2 4 2" xfId="11469"/>
    <cellStyle name="40% - Ênfase3 7 2 2 5" xfId="9420"/>
    <cellStyle name="40% - Ênfase3 7 2 3" xfId="627"/>
    <cellStyle name="40% - Ênfase3 7 2 3 2" xfId="4733"/>
    <cellStyle name="40% - Ênfase3 7 2 3 2 2" xfId="13010"/>
    <cellStyle name="40% - Ênfase3 7 2 3 3" xfId="6758"/>
    <cellStyle name="40% - Ênfase3 7 2 3 3 2" xfId="15035"/>
    <cellStyle name="40% - Ênfase3 7 2 3 4" xfId="2688"/>
    <cellStyle name="40% - Ênfase3 7 2 3 4 2" xfId="10965"/>
    <cellStyle name="40% - Ênfase3 7 2 3 5" xfId="8917"/>
    <cellStyle name="40% - Ênfase3 7 2 4" xfId="1679"/>
    <cellStyle name="40% - Ênfase3 7 2 4 2" xfId="5766"/>
    <cellStyle name="40% - Ênfase3 7 2 4 2 2" xfId="14043"/>
    <cellStyle name="40% - Ênfase3 7 2 4 3" xfId="7766"/>
    <cellStyle name="40% - Ênfase3 7 2 4 3 2" xfId="16043"/>
    <cellStyle name="40% - Ênfase3 7 2 4 4" xfId="3732"/>
    <cellStyle name="40% - Ênfase3 7 2 4 4 2" xfId="12009"/>
    <cellStyle name="40% - Ênfase3 7 2 4 5" xfId="9960"/>
    <cellStyle name="40% - Ênfase3 7 2 5" xfId="4229"/>
    <cellStyle name="40% - Ênfase3 7 2 5 2" xfId="12506"/>
    <cellStyle name="40% - Ênfase3 7 2 6" xfId="6260"/>
    <cellStyle name="40% - Ênfase3 7 2 6 2" xfId="14537"/>
    <cellStyle name="40% - Ênfase3 7 2 7" xfId="2179"/>
    <cellStyle name="40% - Ênfase3 7 2 7 2" xfId="10456"/>
    <cellStyle name="40% - Ênfase3 7 2 8" xfId="8411"/>
    <cellStyle name="40% - Ênfase3 7 3" xfId="1487"/>
    <cellStyle name="40% - Ênfase3 7 3 2" xfId="5577"/>
    <cellStyle name="40% - Ênfase3 7 3 2 2" xfId="13854"/>
    <cellStyle name="40% - Ênfase3 7 3 3" xfId="7601"/>
    <cellStyle name="40% - Ênfase3 7 3 3 2" xfId="15878"/>
    <cellStyle name="40% - Ênfase3 7 3 4" xfId="3543"/>
    <cellStyle name="40% - Ênfase3 7 3 4 2" xfId="11820"/>
    <cellStyle name="40% - Ênfase3 7 3 5" xfId="9771"/>
    <cellStyle name="40% - Ênfase3 7 4" xfId="977"/>
    <cellStyle name="40% - Ênfase3 7 4 2" xfId="5080"/>
    <cellStyle name="40% - Ênfase3 7 4 2 2" xfId="13357"/>
    <cellStyle name="40% - Ênfase3 7 4 3" xfId="7105"/>
    <cellStyle name="40% - Ênfase3 7 4 3 2" xfId="15382"/>
    <cellStyle name="40% - Ênfase3 7 4 4" xfId="3037"/>
    <cellStyle name="40% - Ênfase3 7 4 4 2" xfId="11314"/>
    <cellStyle name="40% - Ênfase3 7 4 5" xfId="9266"/>
    <cellStyle name="40% - Ênfase3 7 5" xfId="2027"/>
    <cellStyle name="40% - Ênfase3 7 5 2" xfId="6113"/>
    <cellStyle name="40% - Ênfase3 7 5 2 2" xfId="14390"/>
    <cellStyle name="40% - Ênfase3 7 5 3" xfId="8113"/>
    <cellStyle name="40% - Ênfase3 7 5 3 2" xfId="16390"/>
    <cellStyle name="40% - Ênfase3 7 5 4" xfId="4080"/>
    <cellStyle name="40% - Ênfase3 7 5 4 2" xfId="12357"/>
    <cellStyle name="40% - Ênfase3 7 5 5" xfId="10308"/>
    <cellStyle name="40% - Ênfase3 7 6" xfId="4577"/>
    <cellStyle name="40% - Ênfase3 7 6 2" xfId="12854"/>
    <cellStyle name="40% - Ênfase3 7 7" xfId="6607"/>
    <cellStyle name="40% - Ênfase3 7 7 2" xfId="14884"/>
    <cellStyle name="40% - Ênfase3 7 8" xfId="2530"/>
    <cellStyle name="40% - Ênfase3 7 8 2" xfId="10807"/>
    <cellStyle name="40% - Ênfase3 7 9" xfId="8760"/>
    <cellStyle name="40% - Ênfase3 8" xfId="414"/>
    <cellStyle name="40% - Ênfase3 8 2" xfId="401"/>
    <cellStyle name="40% - Ênfase3 8 2 2" xfId="1479"/>
    <cellStyle name="40% - Ênfase3 8 2 2 2" xfId="5569"/>
    <cellStyle name="40% - Ênfase3 8 2 2 2 2" xfId="13846"/>
    <cellStyle name="40% - Ênfase3 8 2 2 3" xfId="7593"/>
    <cellStyle name="40% - Ênfase3 8 2 2 3 2" xfId="15870"/>
    <cellStyle name="40% - Ênfase3 8 2 2 4" xfId="3535"/>
    <cellStyle name="40% - Ênfase3 8 2 2 4 2" xfId="11812"/>
    <cellStyle name="40% - Ênfase3 8 2 2 5" xfId="9763"/>
    <cellStyle name="40% - Ênfase3 8 2 3" xfId="969"/>
    <cellStyle name="40% - Ênfase3 8 2 3 2" xfId="5072"/>
    <cellStyle name="40% - Ênfase3 8 2 3 2 2" xfId="13349"/>
    <cellStyle name="40% - Ênfase3 8 2 3 3" xfId="7097"/>
    <cellStyle name="40% - Ênfase3 8 2 3 3 2" xfId="15374"/>
    <cellStyle name="40% - Ênfase3 8 2 3 4" xfId="3029"/>
    <cellStyle name="40% - Ênfase3 8 2 3 4 2" xfId="11306"/>
    <cellStyle name="40% - Ênfase3 8 2 3 5" xfId="9258"/>
    <cellStyle name="40% - Ênfase3 8 2 4" xfId="2019"/>
    <cellStyle name="40% - Ênfase3 8 2 4 2" xfId="6105"/>
    <cellStyle name="40% - Ênfase3 8 2 4 2 2" xfId="14382"/>
    <cellStyle name="40% - Ênfase3 8 2 4 3" xfId="8105"/>
    <cellStyle name="40% - Ênfase3 8 2 4 3 2" xfId="16382"/>
    <cellStyle name="40% - Ênfase3 8 2 4 4" xfId="4072"/>
    <cellStyle name="40% - Ênfase3 8 2 4 4 2" xfId="12349"/>
    <cellStyle name="40% - Ênfase3 8 2 4 5" xfId="10300"/>
    <cellStyle name="40% - Ênfase3 8 2 5" xfId="4569"/>
    <cellStyle name="40% - Ênfase3 8 2 5 2" xfId="12846"/>
    <cellStyle name="40% - Ênfase3 8 2 6" xfId="6599"/>
    <cellStyle name="40% - Ênfase3 8 2 6 2" xfId="14876"/>
    <cellStyle name="40% - Ênfase3 8 2 7" xfId="2522"/>
    <cellStyle name="40% - Ênfase3 8 2 7 2" xfId="10799"/>
    <cellStyle name="40% - Ênfase3 8 2 8" xfId="8752"/>
    <cellStyle name="40% - Ênfase3 8 3" xfId="1488"/>
    <cellStyle name="40% - Ênfase3 8 3 2" xfId="5578"/>
    <cellStyle name="40% - Ênfase3 8 3 2 2" xfId="13855"/>
    <cellStyle name="40% - Ênfase3 8 3 3" xfId="7602"/>
    <cellStyle name="40% - Ênfase3 8 3 3 2" xfId="15879"/>
    <cellStyle name="40% - Ênfase3 8 3 4" xfId="3544"/>
    <cellStyle name="40% - Ênfase3 8 3 4 2" xfId="11821"/>
    <cellStyle name="40% - Ênfase3 8 3 5" xfId="9772"/>
    <cellStyle name="40% - Ênfase3 8 4" xfId="978"/>
    <cellStyle name="40% - Ênfase3 8 4 2" xfId="5081"/>
    <cellStyle name="40% - Ênfase3 8 4 2 2" xfId="13358"/>
    <cellStyle name="40% - Ênfase3 8 4 3" xfId="7106"/>
    <cellStyle name="40% - Ênfase3 8 4 3 2" xfId="15383"/>
    <cellStyle name="40% - Ênfase3 8 4 4" xfId="3038"/>
    <cellStyle name="40% - Ênfase3 8 4 4 2" xfId="11315"/>
    <cellStyle name="40% - Ênfase3 8 4 5" xfId="9267"/>
    <cellStyle name="40% - Ênfase3 8 5" xfId="2028"/>
    <cellStyle name="40% - Ênfase3 8 5 2" xfId="6114"/>
    <cellStyle name="40% - Ênfase3 8 5 2 2" xfId="14391"/>
    <cellStyle name="40% - Ênfase3 8 5 3" xfId="8114"/>
    <cellStyle name="40% - Ênfase3 8 5 3 2" xfId="16391"/>
    <cellStyle name="40% - Ênfase3 8 5 4" xfId="4081"/>
    <cellStyle name="40% - Ênfase3 8 5 4 2" xfId="12358"/>
    <cellStyle name="40% - Ênfase3 8 5 5" xfId="10309"/>
    <cellStyle name="40% - Ênfase3 8 6" xfId="4578"/>
    <cellStyle name="40% - Ênfase3 8 6 2" xfId="12855"/>
    <cellStyle name="40% - Ênfase3 8 7" xfId="6608"/>
    <cellStyle name="40% - Ênfase3 8 7 2" xfId="14885"/>
    <cellStyle name="40% - Ênfase3 8 8" xfId="2531"/>
    <cellStyle name="40% - Ênfase3 8 8 2" xfId="10808"/>
    <cellStyle name="40% - Ênfase3 8 9" xfId="8761"/>
    <cellStyle name="40% - Ênfase3 9" xfId="37"/>
    <cellStyle name="40% - Ênfase3 9 2" xfId="415"/>
    <cellStyle name="40% - Ênfase3 9 2 2" xfId="1489"/>
    <cellStyle name="40% - Ênfase3 9 2 2 2" xfId="5579"/>
    <cellStyle name="40% - Ênfase3 9 2 2 2 2" xfId="13856"/>
    <cellStyle name="40% - Ênfase3 9 2 2 3" xfId="7603"/>
    <cellStyle name="40% - Ênfase3 9 2 2 3 2" xfId="15880"/>
    <cellStyle name="40% - Ênfase3 9 2 2 4" xfId="3545"/>
    <cellStyle name="40% - Ênfase3 9 2 2 4 2" xfId="11822"/>
    <cellStyle name="40% - Ênfase3 9 2 2 5" xfId="9773"/>
    <cellStyle name="40% - Ênfase3 9 2 3" xfId="979"/>
    <cellStyle name="40% - Ênfase3 9 2 3 2" xfId="5082"/>
    <cellStyle name="40% - Ênfase3 9 2 3 2 2" xfId="13359"/>
    <cellStyle name="40% - Ênfase3 9 2 3 3" xfId="7107"/>
    <cellStyle name="40% - Ênfase3 9 2 3 3 2" xfId="15384"/>
    <cellStyle name="40% - Ênfase3 9 2 3 4" xfId="3039"/>
    <cellStyle name="40% - Ênfase3 9 2 3 4 2" xfId="11316"/>
    <cellStyle name="40% - Ênfase3 9 2 3 5" xfId="9268"/>
    <cellStyle name="40% - Ênfase3 9 2 4" xfId="2029"/>
    <cellStyle name="40% - Ênfase3 9 2 4 2" xfId="6115"/>
    <cellStyle name="40% - Ênfase3 9 2 4 2 2" xfId="14392"/>
    <cellStyle name="40% - Ênfase3 9 2 4 3" xfId="8115"/>
    <cellStyle name="40% - Ênfase3 9 2 4 3 2" xfId="16392"/>
    <cellStyle name="40% - Ênfase3 9 2 4 4" xfId="4082"/>
    <cellStyle name="40% - Ênfase3 9 2 4 4 2" xfId="12359"/>
    <cellStyle name="40% - Ênfase3 9 2 4 5" xfId="10310"/>
    <cellStyle name="40% - Ênfase3 9 2 5" xfId="4579"/>
    <cellStyle name="40% - Ênfase3 9 2 5 2" xfId="12856"/>
    <cellStyle name="40% - Ênfase3 9 2 6" xfId="6609"/>
    <cellStyle name="40% - Ênfase3 9 2 6 2" xfId="14886"/>
    <cellStyle name="40% - Ênfase3 9 2 7" xfId="2532"/>
    <cellStyle name="40% - Ênfase3 9 2 7 2" xfId="10809"/>
    <cellStyle name="40% - Ênfase3 9 2 8" xfId="8762"/>
    <cellStyle name="40% - Ênfase3 9 3" xfId="1138"/>
    <cellStyle name="40% - Ênfase3 9 3 2" xfId="5230"/>
    <cellStyle name="40% - Ênfase3 9 3 2 2" xfId="13507"/>
    <cellStyle name="40% - Ênfase3 9 3 3" xfId="7255"/>
    <cellStyle name="40% - Ênfase3 9 3 3 2" xfId="15532"/>
    <cellStyle name="40% - Ênfase3 9 3 4" xfId="3195"/>
    <cellStyle name="40% - Ênfase3 9 3 4 2" xfId="11472"/>
    <cellStyle name="40% - Ênfase3 9 3 5" xfId="9423"/>
    <cellStyle name="40% - Ênfase3 9 4" xfId="630"/>
    <cellStyle name="40% - Ênfase3 9 4 2" xfId="4736"/>
    <cellStyle name="40% - Ênfase3 9 4 2 2" xfId="13013"/>
    <cellStyle name="40% - Ênfase3 9 4 3" xfId="6761"/>
    <cellStyle name="40% - Ênfase3 9 4 3 2" xfId="15038"/>
    <cellStyle name="40% - Ênfase3 9 4 4" xfId="2691"/>
    <cellStyle name="40% - Ênfase3 9 4 4 2" xfId="10968"/>
    <cellStyle name="40% - Ênfase3 9 4 5" xfId="8920"/>
    <cellStyle name="40% - Ênfase3 9 5" xfId="1682"/>
    <cellStyle name="40% - Ênfase3 9 5 2" xfId="5769"/>
    <cellStyle name="40% - Ênfase3 9 5 2 2" xfId="14046"/>
    <cellStyle name="40% - Ênfase3 9 5 3" xfId="7769"/>
    <cellStyle name="40% - Ênfase3 9 5 3 2" xfId="16046"/>
    <cellStyle name="40% - Ênfase3 9 5 4" xfId="3735"/>
    <cellStyle name="40% - Ênfase3 9 5 4 2" xfId="12012"/>
    <cellStyle name="40% - Ênfase3 9 5 5" xfId="9963"/>
    <cellStyle name="40% - Ênfase3 9 6" xfId="4232"/>
    <cellStyle name="40% - Ênfase3 9 6 2" xfId="12509"/>
    <cellStyle name="40% - Ênfase3 9 7" xfId="6263"/>
    <cellStyle name="40% - Ênfase3 9 7 2" xfId="14540"/>
    <cellStyle name="40% - Ênfase3 9 8" xfId="2182"/>
    <cellStyle name="40% - Ênfase3 9 8 2" xfId="10459"/>
    <cellStyle name="40% - Ênfase3 9 9" xfId="8414"/>
    <cellStyle name="40% - Ênfase4 10" xfId="416"/>
    <cellStyle name="40% - Ênfase4 10 2" xfId="418"/>
    <cellStyle name="40% - Ênfase4 10 2 2" xfId="1491"/>
    <cellStyle name="40% - Ênfase4 10 2 2 2" xfId="5581"/>
    <cellStyle name="40% - Ênfase4 10 2 2 2 2" xfId="13858"/>
    <cellStyle name="40% - Ênfase4 10 2 2 3" xfId="7605"/>
    <cellStyle name="40% - Ênfase4 10 2 2 3 2" xfId="15882"/>
    <cellStyle name="40% - Ênfase4 10 2 2 4" xfId="3547"/>
    <cellStyle name="40% - Ênfase4 10 2 2 4 2" xfId="11824"/>
    <cellStyle name="40% - Ênfase4 10 2 2 5" xfId="9775"/>
    <cellStyle name="40% - Ênfase4 10 2 3" xfId="981"/>
    <cellStyle name="40% - Ênfase4 10 2 3 2" xfId="5084"/>
    <cellStyle name="40% - Ênfase4 10 2 3 2 2" xfId="13361"/>
    <cellStyle name="40% - Ênfase4 10 2 3 3" xfId="7109"/>
    <cellStyle name="40% - Ênfase4 10 2 3 3 2" xfId="15386"/>
    <cellStyle name="40% - Ênfase4 10 2 3 4" xfId="3041"/>
    <cellStyle name="40% - Ênfase4 10 2 3 4 2" xfId="11318"/>
    <cellStyle name="40% - Ênfase4 10 2 3 5" xfId="9270"/>
    <cellStyle name="40% - Ênfase4 10 2 4" xfId="2031"/>
    <cellStyle name="40% - Ênfase4 10 2 4 2" xfId="6117"/>
    <cellStyle name="40% - Ênfase4 10 2 4 2 2" xfId="14394"/>
    <cellStyle name="40% - Ênfase4 10 2 4 3" xfId="8117"/>
    <cellStyle name="40% - Ênfase4 10 2 4 3 2" xfId="16394"/>
    <cellStyle name="40% - Ênfase4 10 2 4 4" xfId="4084"/>
    <cellStyle name="40% - Ênfase4 10 2 4 4 2" xfId="12361"/>
    <cellStyle name="40% - Ênfase4 10 2 4 5" xfId="10312"/>
    <cellStyle name="40% - Ênfase4 10 2 5" xfId="4581"/>
    <cellStyle name="40% - Ênfase4 10 2 5 2" xfId="12858"/>
    <cellStyle name="40% - Ênfase4 10 2 6" xfId="6611"/>
    <cellStyle name="40% - Ênfase4 10 2 6 2" xfId="14888"/>
    <cellStyle name="40% - Ênfase4 10 2 7" xfId="2534"/>
    <cellStyle name="40% - Ênfase4 10 2 7 2" xfId="10811"/>
    <cellStyle name="40% - Ênfase4 10 2 8" xfId="8764"/>
    <cellStyle name="40% - Ênfase4 10 3" xfId="1490"/>
    <cellStyle name="40% - Ênfase4 10 3 2" xfId="5580"/>
    <cellStyle name="40% - Ênfase4 10 3 2 2" xfId="13857"/>
    <cellStyle name="40% - Ênfase4 10 3 3" xfId="7604"/>
    <cellStyle name="40% - Ênfase4 10 3 3 2" xfId="15881"/>
    <cellStyle name="40% - Ênfase4 10 3 4" xfId="3546"/>
    <cellStyle name="40% - Ênfase4 10 3 4 2" xfId="11823"/>
    <cellStyle name="40% - Ênfase4 10 3 5" xfId="9774"/>
    <cellStyle name="40% - Ênfase4 10 4" xfId="980"/>
    <cellStyle name="40% - Ênfase4 10 4 2" xfId="5083"/>
    <cellStyle name="40% - Ênfase4 10 4 2 2" xfId="13360"/>
    <cellStyle name="40% - Ênfase4 10 4 3" xfId="7108"/>
    <cellStyle name="40% - Ênfase4 10 4 3 2" xfId="15385"/>
    <cellStyle name="40% - Ênfase4 10 4 4" xfId="3040"/>
    <cellStyle name="40% - Ênfase4 10 4 4 2" xfId="11317"/>
    <cellStyle name="40% - Ênfase4 10 4 5" xfId="9269"/>
    <cellStyle name="40% - Ênfase4 10 5" xfId="2030"/>
    <cellStyle name="40% - Ênfase4 10 5 2" xfId="6116"/>
    <cellStyle name="40% - Ênfase4 10 5 2 2" xfId="14393"/>
    <cellStyle name="40% - Ênfase4 10 5 3" xfId="8116"/>
    <cellStyle name="40% - Ênfase4 10 5 3 2" xfId="16393"/>
    <cellStyle name="40% - Ênfase4 10 5 4" xfId="4083"/>
    <cellStyle name="40% - Ênfase4 10 5 4 2" xfId="12360"/>
    <cellStyle name="40% - Ênfase4 10 5 5" xfId="10311"/>
    <cellStyle name="40% - Ênfase4 10 6" xfId="4580"/>
    <cellStyle name="40% - Ênfase4 10 6 2" xfId="12857"/>
    <cellStyle name="40% - Ênfase4 10 7" xfId="6610"/>
    <cellStyle name="40% - Ênfase4 10 7 2" xfId="14887"/>
    <cellStyle name="40% - Ênfase4 10 8" xfId="2533"/>
    <cellStyle name="40% - Ênfase4 10 8 2" xfId="10810"/>
    <cellStyle name="40% - Ênfase4 10 9" xfId="8763"/>
    <cellStyle name="40% - Ênfase4 11" xfId="421"/>
    <cellStyle name="40% - Ênfase4 11 2" xfId="1494"/>
    <cellStyle name="40% - Ênfase4 11 2 2" xfId="5584"/>
    <cellStyle name="40% - Ênfase4 11 2 2 2" xfId="13861"/>
    <cellStyle name="40% - Ênfase4 11 2 3" xfId="7608"/>
    <cellStyle name="40% - Ênfase4 11 2 3 2" xfId="15885"/>
    <cellStyle name="40% - Ênfase4 11 2 4" xfId="3550"/>
    <cellStyle name="40% - Ênfase4 11 2 4 2" xfId="11827"/>
    <cellStyle name="40% - Ênfase4 11 2 5" xfId="9778"/>
    <cellStyle name="40% - Ênfase4 11 3" xfId="984"/>
    <cellStyle name="40% - Ênfase4 11 3 2" xfId="5087"/>
    <cellStyle name="40% - Ênfase4 11 3 2 2" xfId="13364"/>
    <cellStyle name="40% - Ênfase4 11 3 3" xfId="7112"/>
    <cellStyle name="40% - Ênfase4 11 3 3 2" xfId="15389"/>
    <cellStyle name="40% - Ênfase4 11 3 4" xfId="3044"/>
    <cellStyle name="40% - Ênfase4 11 3 4 2" xfId="11321"/>
    <cellStyle name="40% - Ênfase4 11 3 5" xfId="9273"/>
    <cellStyle name="40% - Ênfase4 11 4" xfId="2034"/>
    <cellStyle name="40% - Ênfase4 11 4 2" xfId="6120"/>
    <cellStyle name="40% - Ênfase4 11 4 2 2" xfId="14397"/>
    <cellStyle name="40% - Ênfase4 11 4 3" xfId="8120"/>
    <cellStyle name="40% - Ênfase4 11 4 3 2" xfId="16397"/>
    <cellStyle name="40% - Ênfase4 11 4 4" xfId="4087"/>
    <cellStyle name="40% - Ênfase4 11 4 4 2" xfId="12364"/>
    <cellStyle name="40% - Ênfase4 11 4 5" xfId="10315"/>
    <cellStyle name="40% - Ênfase4 11 5" xfId="4584"/>
    <cellStyle name="40% - Ênfase4 11 5 2" xfId="12861"/>
    <cellStyle name="40% - Ênfase4 11 6" xfId="6614"/>
    <cellStyle name="40% - Ênfase4 11 6 2" xfId="14891"/>
    <cellStyle name="40% - Ênfase4 11 7" xfId="2537"/>
    <cellStyle name="40% - Ênfase4 11 7 2" xfId="10814"/>
    <cellStyle name="40% - Ênfase4 11 8" xfId="8767"/>
    <cellStyle name="40% - Ênfase4 12" xfId="423"/>
    <cellStyle name="40% - Ênfase4 12 2" xfId="1495"/>
    <cellStyle name="40% - Ênfase4 12 2 2" xfId="5585"/>
    <cellStyle name="40% - Ênfase4 12 2 2 2" xfId="13862"/>
    <cellStyle name="40% - Ênfase4 12 2 3" xfId="7609"/>
    <cellStyle name="40% - Ênfase4 12 2 3 2" xfId="15886"/>
    <cellStyle name="40% - Ênfase4 12 2 4" xfId="3551"/>
    <cellStyle name="40% - Ênfase4 12 2 4 2" xfId="11828"/>
    <cellStyle name="40% - Ênfase4 12 2 5" xfId="9779"/>
    <cellStyle name="40% - Ênfase4 12 3" xfId="985"/>
    <cellStyle name="40% - Ênfase4 12 3 2" xfId="5088"/>
    <cellStyle name="40% - Ênfase4 12 3 2 2" xfId="13365"/>
    <cellStyle name="40% - Ênfase4 12 3 3" xfId="7113"/>
    <cellStyle name="40% - Ênfase4 12 3 3 2" xfId="15390"/>
    <cellStyle name="40% - Ênfase4 12 3 4" xfId="3045"/>
    <cellStyle name="40% - Ênfase4 12 3 4 2" xfId="11322"/>
    <cellStyle name="40% - Ênfase4 12 3 5" xfId="9274"/>
    <cellStyle name="40% - Ênfase4 12 4" xfId="2035"/>
    <cellStyle name="40% - Ênfase4 12 4 2" xfId="6121"/>
    <cellStyle name="40% - Ênfase4 12 4 2 2" xfId="14398"/>
    <cellStyle name="40% - Ênfase4 12 4 3" xfId="8121"/>
    <cellStyle name="40% - Ênfase4 12 4 3 2" xfId="16398"/>
    <cellStyle name="40% - Ênfase4 12 4 4" xfId="4088"/>
    <cellStyle name="40% - Ênfase4 12 4 4 2" xfId="12365"/>
    <cellStyle name="40% - Ênfase4 12 4 5" xfId="10316"/>
    <cellStyle name="40% - Ênfase4 12 5" xfId="4585"/>
    <cellStyle name="40% - Ênfase4 12 5 2" xfId="12862"/>
    <cellStyle name="40% - Ênfase4 12 6" xfId="6615"/>
    <cellStyle name="40% - Ênfase4 12 6 2" xfId="14892"/>
    <cellStyle name="40% - Ênfase4 12 7" xfId="2538"/>
    <cellStyle name="40% - Ênfase4 12 7 2" xfId="10815"/>
    <cellStyle name="40% - Ênfase4 12 8" xfId="8768"/>
    <cellStyle name="40% - Ênfase4 13" xfId="424"/>
    <cellStyle name="40% - Ênfase4 13 2" xfId="1496"/>
    <cellStyle name="40% - Ênfase4 13 2 2" xfId="5586"/>
    <cellStyle name="40% - Ênfase4 13 2 2 2" xfId="13863"/>
    <cellStyle name="40% - Ênfase4 13 2 3" xfId="7610"/>
    <cellStyle name="40% - Ênfase4 13 2 3 2" xfId="15887"/>
    <cellStyle name="40% - Ênfase4 13 2 4" xfId="3552"/>
    <cellStyle name="40% - Ênfase4 13 2 4 2" xfId="11829"/>
    <cellStyle name="40% - Ênfase4 13 2 5" xfId="9780"/>
    <cellStyle name="40% - Ênfase4 13 3" xfId="986"/>
    <cellStyle name="40% - Ênfase4 13 3 2" xfId="5089"/>
    <cellStyle name="40% - Ênfase4 13 3 2 2" xfId="13366"/>
    <cellStyle name="40% - Ênfase4 13 3 3" xfId="7114"/>
    <cellStyle name="40% - Ênfase4 13 3 3 2" xfId="15391"/>
    <cellStyle name="40% - Ênfase4 13 3 4" xfId="3046"/>
    <cellStyle name="40% - Ênfase4 13 3 4 2" xfId="11323"/>
    <cellStyle name="40% - Ênfase4 13 3 5" xfId="9275"/>
    <cellStyle name="40% - Ênfase4 13 4" xfId="2036"/>
    <cellStyle name="40% - Ênfase4 13 4 2" xfId="6122"/>
    <cellStyle name="40% - Ênfase4 13 4 2 2" xfId="14399"/>
    <cellStyle name="40% - Ênfase4 13 4 3" xfId="8122"/>
    <cellStyle name="40% - Ênfase4 13 4 3 2" xfId="16399"/>
    <cellStyle name="40% - Ênfase4 13 4 4" xfId="4089"/>
    <cellStyle name="40% - Ênfase4 13 4 4 2" xfId="12366"/>
    <cellStyle name="40% - Ênfase4 13 4 5" xfId="10317"/>
    <cellStyle name="40% - Ênfase4 13 5" xfId="4586"/>
    <cellStyle name="40% - Ênfase4 13 5 2" xfId="12863"/>
    <cellStyle name="40% - Ênfase4 13 6" xfId="6616"/>
    <cellStyle name="40% - Ênfase4 13 6 2" xfId="14893"/>
    <cellStyle name="40% - Ênfase4 13 7" xfId="2539"/>
    <cellStyle name="40% - Ênfase4 13 7 2" xfId="10816"/>
    <cellStyle name="40% - Ênfase4 13 8" xfId="8769"/>
    <cellStyle name="40% - Ênfase4 14" xfId="425"/>
    <cellStyle name="40% - Ênfase4 14 2" xfId="1497"/>
    <cellStyle name="40% - Ênfase4 14 2 2" xfId="5587"/>
    <cellStyle name="40% - Ênfase4 14 2 2 2" xfId="13864"/>
    <cellStyle name="40% - Ênfase4 14 2 3" xfId="7611"/>
    <cellStyle name="40% - Ênfase4 14 2 3 2" xfId="15888"/>
    <cellStyle name="40% - Ênfase4 14 2 4" xfId="3553"/>
    <cellStyle name="40% - Ênfase4 14 2 4 2" xfId="11830"/>
    <cellStyle name="40% - Ênfase4 14 2 5" xfId="9781"/>
    <cellStyle name="40% - Ênfase4 14 3" xfId="987"/>
    <cellStyle name="40% - Ênfase4 14 3 2" xfId="5090"/>
    <cellStyle name="40% - Ênfase4 14 3 2 2" xfId="13367"/>
    <cellStyle name="40% - Ênfase4 14 3 3" xfId="7115"/>
    <cellStyle name="40% - Ênfase4 14 3 3 2" xfId="15392"/>
    <cellStyle name="40% - Ênfase4 14 3 4" xfId="3047"/>
    <cellStyle name="40% - Ênfase4 14 3 4 2" xfId="11324"/>
    <cellStyle name="40% - Ênfase4 14 3 5" xfId="9276"/>
    <cellStyle name="40% - Ênfase4 14 4" xfId="2037"/>
    <cellStyle name="40% - Ênfase4 14 4 2" xfId="6123"/>
    <cellStyle name="40% - Ênfase4 14 4 2 2" xfId="14400"/>
    <cellStyle name="40% - Ênfase4 14 4 3" xfId="8123"/>
    <cellStyle name="40% - Ênfase4 14 4 3 2" xfId="16400"/>
    <cellStyle name="40% - Ênfase4 14 4 4" xfId="4090"/>
    <cellStyle name="40% - Ênfase4 14 4 4 2" xfId="12367"/>
    <cellStyle name="40% - Ênfase4 14 4 5" xfId="10318"/>
    <cellStyle name="40% - Ênfase4 14 5" xfId="4587"/>
    <cellStyle name="40% - Ênfase4 14 5 2" xfId="12864"/>
    <cellStyle name="40% - Ênfase4 14 6" xfId="6617"/>
    <cellStyle name="40% - Ênfase4 14 6 2" xfId="14894"/>
    <cellStyle name="40% - Ênfase4 14 7" xfId="2540"/>
    <cellStyle name="40% - Ênfase4 14 7 2" xfId="10817"/>
    <cellStyle name="40% - Ênfase4 14 8" xfId="8770"/>
    <cellStyle name="40% - Ênfase4 15" xfId="426"/>
    <cellStyle name="40% - Ênfase4 15 2" xfId="1498"/>
    <cellStyle name="40% - Ênfase4 15 2 2" xfId="5588"/>
    <cellStyle name="40% - Ênfase4 15 2 2 2" xfId="13865"/>
    <cellStyle name="40% - Ênfase4 15 2 3" xfId="7612"/>
    <cellStyle name="40% - Ênfase4 15 2 3 2" xfId="15889"/>
    <cellStyle name="40% - Ênfase4 15 2 4" xfId="3554"/>
    <cellStyle name="40% - Ênfase4 15 2 4 2" xfId="11831"/>
    <cellStyle name="40% - Ênfase4 15 2 5" xfId="9782"/>
    <cellStyle name="40% - Ênfase4 15 3" xfId="988"/>
    <cellStyle name="40% - Ênfase4 15 3 2" xfId="5091"/>
    <cellStyle name="40% - Ênfase4 15 3 2 2" xfId="13368"/>
    <cellStyle name="40% - Ênfase4 15 3 3" xfId="7116"/>
    <cellStyle name="40% - Ênfase4 15 3 3 2" xfId="15393"/>
    <cellStyle name="40% - Ênfase4 15 3 4" xfId="3048"/>
    <cellStyle name="40% - Ênfase4 15 3 4 2" xfId="11325"/>
    <cellStyle name="40% - Ênfase4 15 3 5" xfId="9277"/>
    <cellStyle name="40% - Ênfase4 15 4" xfId="2038"/>
    <cellStyle name="40% - Ênfase4 15 4 2" xfId="6124"/>
    <cellStyle name="40% - Ênfase4 15 4 2 2" xfId="14401"/>
    <cellStyle name="40% - Ênfase4 15 4 3" xfId="8124"/>
    <cellStyle name="40% - Ênfase4 15 4 3 2" xfId="16401"/>
    <cellStyle name="40% - Ênfase4 15 4 4" xfId="4091"/>
    <cellStyle name="40% - Ênfase4 15 4 4 2" xfId="12368"/>
    <cellStyle name="40% - Ênfase4 15 4 5" xfId="10319"/>
    <cellStyle name="40% - Ênfase4 15 5" xfId="4588"/>
    <cellStyle name="40% - Ênfase4 15 5 2" xfId="12865"/>
    <cellStyle name="40% - Ênfase4 15 6" xfId="6618"/>
    <cellStyle name="40% - Ênfase4 15 6 2" xfId="14895"/>
    <cellStyle name="40% - Ênfase4 15 7" xfId="2541"/>
    <cellStyle name="40% - Ênfase4 15 7 2" xfId="10818"/>
    <cellStyle name="40% - Ênfase4 15 8" xfId="8771"/>
    <cellStyle name="40% - Ênfase4 16" xfId="213"/>
    <cellStyle name="40% - Ênfase4 16 2" xfId="1306"/>
    <cellStyle name="40% - Ênfase4 16 2 2" xfId="5396"/>
    <cellStyle name="40% - Ênfase4 16 2 2 2" xfId="13673"/>
    <cellStyle name="40% - Ênfase4 16 2 3" xfId="7421"/>
    <cellStyle name="40% - Ênfase4 16 2 3 2" xfId="15698"/>
    <cellStyle name="40% - Ênfase4 16 2 4" xfId="3362"/>
    <cellStyle name="40% - Ênfase4 16 2 4 2" xfId="11639"/>
    <cellStyle name="40% - Ênfase4 16 2 5" xfId="9590"/>
    <cellStyle name="40% - Ênfase4 16 3" xfId="797"/>
    <cellStyle name="40% - Ênfase4 16 3 2" xfId="4900"/>
    <cellStyle name="40% - Ênfase4 16 3 2 2" xfId="13177"/>
    <cellStyle name="40% - Ênfase4 16 3 3" xfId="6925"/>
    <cellStyle name="40% - Ênfase4 16 3 3 2" xfId="15202"/>
    <cellStyle name="40% - Ênfase4 16 3 4" xfId="2857"/>
    <cellStyle name="40% - Ênfase4 16 3 4 2" xfId="11134"/>
    <cellStyle name="40% - Ênfase4 16 3 5" xfId="9086"/>
    <cellStyle name="40% - Ênfase4 16 4" xfId="1847"/>
    <cellStyle name="40% - Ênfase4 16 4 2" xfId="5933"/>
    <cellStyle name="40% - Ênfase4 16 4 2 2" xfId="14210"/>
    <cellStyle name="40% - Ênfase4 16 4 3" xfId="7933"/>
    <cellStyle name="40% - Ênfase4 16 4 3 2" xfId="16210"/>
    <cellStyle name="40% - Ênfase4 16 4 4" xfId="3900"/>
    <cellStyle name="40% - Ênfase4 16 4 4 2" xfId="12177"/>
    <cellStyle name="40% - Ênfase4 16 4 5" xfId="10128"/>
    <cellStyle name="40% - Ênfase4 16 5" xfId="4396"/>
    <cellStyle name="40% - Ênfase4 16 5 2" xfId="12673"/>
    <cellStyle name="40% - Ênfase4 16 6" xfId="6427"/>
    <cellStyle name="40% - Ênfase4 16 6 2" xfId="14704"/>
    <cellStyle name="40% - Ênfase4 16 7" xfId="2348"/>
    <cellStyle name="40% - Ênfase4 16 7 2" xfId="10625"/>
    <cellStyle name="40% - Ênfase4 16 8" xfId="8579"/>
    <cellStyle name="40% - Ênfase4 17" xfId="429"/>
    <cellStyle name="40% - Ênfase4 17 2" xfId="1501"/>
    <cellStyle name="40% - Ênfase4 17 2 2" xfId="5591"/>
    <cellStyle name="40% - Ênfase4 17 2 2 2" xfId="13868"/>
    <cellStyle name="40% - Ênfase4 17 2 3" xfId="7615"/>
    <cellStyle name="40% - Ênfase4 17 2 3 2" xfId="15892"/>
    <cellStyle name="40% - Ênfase4 17 2 4" xfId="3557"/>
    <cellStyle name="40% - Ênfase4 17 2 4 2" xfId="11834"/>
    <cellStyle name="40% - Ênfase4 17 2 5" xfId="9785"/>
    <cellStyle name="40% - Ênfase4 17 3" xfId="991"/>
    <cellStyle name="40% - Ênfase4 17 3 2" xfId="5094"/>
    <cellStyle name="40% - Ênfase4 17 3 2 2" xfId="13371"/>
    <cellStyle name="40% - Ênfase4 17 3 3" xfId="7119"/>
    <cellStyle name="40% - Ênfase4 17 3 3 2" xfId="15396"/>
    <cellStyle name="40% - Ênfase4 17 3 4" xfId="3051"/>
    <cellStyle name="40% - Ênfase4 17 3 4 2" xfId="11328"/>
    <cellStyle name="40% - Ênfase4 17 3 5" xfId="9280"/>
    <cellStyle name="40% - Ênfase4 17 4" xfId="2041"/>
    <cellStyle name="40% - Ênfase4 17 4 2" xfId="6127"/>
    <cellStyle name="40% - Ênfase4 17 4 2 2" xfId="14404"/>
    <cellStyle name="40% - Ênfase4 17 4 3" xfId="8127"/>
    <cellStyle name="40% - Ênfase4 17 4 3 2" xfId="16404"/>
    <cellStyle name="40% - Ênfase4 17 4 4" xfId="4094"/>
    <cellStyle name="40% - Ênfase4 17 4 4 2" xfId="12371"/>
    <cellStyle name="40% - Ênfase4 17 4 5" xfId="10322"/>
    <cellStyle name="40% - Ênfase4 17 5" xfId="4591"/>
    <cellStyle name="40% - Ênfase4 17 5 2" xfId="12868"/>
    <cellStyle name="40% - Ênfase4 17 6" xfId="6621"/>
    <cellStyle name="40% - Ênfase4 17 6 2" xfId="14898"/>
    <cellStyle name="40% - Ênfase4 17 7" xfId="2544"/>
    <cellStyle name="40% - Ênfase4 17 7 2" xfId="10821"/>
    <cellStyle name="40% - Ênfase4 17 8" xfId="8774"/>
    <cellStyle name="40% - Ênfase4 18" xfId="432"/>
    <cellStyle name="40% - Ênfase4 18 2" xfId="1503"/>
    <cellStyle name="40% - Ênfase4 18 2 2" xfId="5593"/>
    <cellStyle name="40% - Ênfase4 18 2 2 2" xfId="13870"/>
    <cellStyle name="40% - Ênfase4 18 2 3" xfId="7617"/>
    <cellStyle name="40% - Ênfase4 18 2 3 2" xfId="15894"/>
    <cellStyle name="40% - Ênfase4 18 2 4" xfId="3559"/>
    <cellStyle name="40% - Ênfase4 18 2 4 2" xfId="11836"/>
    <cellStyle name="40% - Ênfase4 18 2 5" xfId="9787"/>
    <cellStyle name="40% - Ênfase4 18 3" xfId="993"/>
    <cellStyle name="40% - Ênfase4 18 3 2" xfId="5096"/>
    <cellStyle name="40% - Ênfase4 18 3 2 2" xfId="13373"/>
    <cellStyle name="40% - Ênfase4 18 3 3" xfId="7121"/>
    <cellStyle name="40% - Ênfase4 18 3 3 2" xfId="15398"/>
    <cellStyle name="40% - Ênfase4 18 3 4" xfId="3053"/>
    <cellStyle name="40% - Ênfase4 18 3 4 2" xfId="11330"/>
    <cellStyle name="40% - Ênfase4 18 3 5" xfId="9282"/>
    <cellStyle name="40% - Ênfase4 18 4" xfId="2043"/>
    <cellStyle name="40% - Ênfase4 18 4 2" xfId="6129"/>
    <cellStyle name="40% - Ênfase4 18 4 2 2" xfId="14406"/>
    <cellStyle name="40% - Ênfase4 18 4 3" xfId="8129"/>
    <cellStyle name="40% - Ênfase4 18 4 3 2" xfId="16406"/>
    <cellStyle name="40% - Ênfase4 18 4 4" xfId="4096"/>
    <cellStyle name="40% - Ênfase4 18 4 4 2" xfId="12373"/>
    <cellStyle name="40% - Ênfase4 18 4 5" xfId="10324"/>
    <cellStyle name="40% - Ênfase4 18 5" xfId="4593"/>
    <cellStyle name="40% - Ênfase4 18 5 2" xfId="12870"/>
    <cellStyle name="40% - Ênfase4 18 6" xfId="6623"/>
    <cellStyle name="40% - Ênfase4 18 6 2" xfId="14900"/>
    <cellStyle name="40% - Ênfase4 18 7" xfId="2546"/>
    <cellStyle name="40% - Ênfase4 18 7 2" xfId="10823"/>
    <cellStyle name="40% - Ênfase4 18 8" xfId="8776"/>
    <cellStyle name="40% - Ênfase4 19" xfId="434"/>
    <cellStyle name="40% - Ênfase4 19 2" xfId="1505"/>
    <cellStyle name="40% - Ênfase4 19 2 2" xfId="5595"/>
    <cellStyle name="40% - Ênfase4 19 2 2 2" xfId="13872"/>
    <cellStyle name="40% - Ênfase4 19 2 3" xfId="7619"/>
    <cellStyle name="40% - Ênfase4 19 2 3 2" xfId="15896"/>
    <cellStyle name="40% - Ênfase4 19 2 4" xfId="3561"/>
    <cellStyle name="40% - Ênfase4 19 2 4 2" xfId="11838"/>
    <cellStyle name="40% - Ênfase4 19 2 5" xfId="9789"/>
    <cellStyle name="40% - Ênfase4 19 3" xfId="995"/>
    <cellStyle name="40% - Ênfase4 19 3 2" xfId="5098"/>
    <cellStyle name="40% - Ênfase4 19 3 2 2" xfId="13375"/>
    <cellStyle name="40% - Ênfase4 19 3 3" xfId="7123"/>
    <cellStyle name="40% - Ênfase4 19 3 3 2" xfId="15400"/>
    <cellStyle name="40% - Ênfase4 19 3 4" xfId="3055"/>
    <cellStyle name="40% - Ênfase4 19 3 4 2" xfId="11332"/>
    <cellStyle name="40% - Ênfase4 19 3 5" xfId="9284"/>
    <cellStyle name="40% - Ênfase4 19 4" xfId="2045"/>
    <cellStyle name="40% - Ênfase4 19 4 2" xfId="6131"/>
    <cellStyle name="40% - Ênfase4 19 4 2 2" xfId="14408"/>
    <cellStyle name="40% - Ênfase4 19 4 3" xfId="8131"/>
    <cellStyle name="40% - Ênfase4 19 4 3 2" xfId="16408"/>
    <cellStyle name="40% - Ênfase4 19 4 4" xfId="4098"/>
    <cellStyle name="40% - Ênfase4 19 4 4 2" xfId="12375"/>
    <cellStyle name="40% - Ênfase4 19 4 5" xfId="10326"/>
    <cellStyle name="40% - Ênfase4 19 5" xfId="4595"/>
    <cellStyle name="40% - Ênfase4 19 5 2" xfId="12872"/>
    <cellStyle name="40% - Ênfase4 19 6" xfId="6625"/>
    <cellStyle name="40% - Ênfase4 19 6 2" xfId="14902"/>
    <cellStyle name="40% - Ênfase4 19 7" xfId="2548"/>
    <cellStyle name="40% - Ênfase4 19 7 2" xfId="10825"/>
    <cellStyle name="40% - Ênfase4 19 8" xfId="8778"/>
    <cellStyle name="40% - Ênfase4 2" xfId="149"/>
    <cellStyle name="40% - Ênfase4 2 2" xfId="154"/>
    <cellStyle name="40% - Ênfase4 2 2 2" xfId="1248"/>
    <cellStyle name="40% - Ênfase4 2 2 2 2" xfId="5339"/>
    <cellStyle name="40% - Ênfase4 2 2 2 2 2" xfId="13616"/>
    <cellStyle name="40% - Ênfase4 2 2 2 3" xfId="7364"/>
    <cellStyle name="40% - Ênfase4 2 2 2 3 2" xfId="15641"/>
    <cellStyle name="40% - Ênfase4 2 2 2 4" xfId="3304"/>
    <cellStyle name="40% - Ênfase4 2 2 2 4 2" xfId="11581"/>
    <cellStyle name="40% - Ênfase4 2 2 2 5" xfId="9532"/>
    <cellStyle name="40% - Ênfase4 2 2 3" xfId="739"/>
    <cellStyle name="40% - Ênfase4 2 2 3 2" xfId="4843"/>
    <cellStyle name="40% - Ênfase4 2 2 3 2 2" xfId="13120"/>
    <cellStyle name="40% - Ênfase4 2 2 3 3" xfId="6868"/>
    <cellStyle name="40% - Ênfase4 2 2 3 3 2" xfId="15145"/>
    <cellStyle name="40% - Ênfase4 2 2 3 4" xfId="2799"/>
    <cellStyle name="40% - Ênfase4 2 2 3 4 2" xfId="11076"/>
    <cellStyle name="40% - Ênfase4 2 2 3 5" xfId="9028"/>
    <cellStyle name="40% - Ênfase4 2 2 4" xfId="1789"/>
    <cellStyle name="40% - Ênfase4 2 2 4 2" xfId="5876"/>
    <cellStyle name="40% - Ênfase4 2 2 4 2 2" xfId="14153"/>
    <cellStyle name="40% - Ênfase4 2 2 4 3" xfId="7876"/>
    <cellStyle name="40% - Ênfase4 2 2 4 3 2" xfId="16153"/>
    <cellStyle name="40% - Ênfase4 2 2 4 4" xfId="3842"/>
    <cellStyle name="40% - Ênfase4 2 2 4 4 2" xfId="12119"/>
    <cellStyle name="40% - Ênfase4 2 2 4 5" xfId="10070"/>
    <cellStyle name="40% - Ênfase4 2 2 5" xfId="4339"/>
    <cellStyle name="40% - Ênfase4 2 2 5 2" xfId="12616"/>
    <cellStyle name="40% - Ênfase4 2 2 6" xfId="6370"/>
    <cellStyle name="40% - Ênfase4 2 2 6 2" xfId="14647"/>
    <cellStyle name="40% - Ênfase4 2 2 7" xfId="2290"/>
    <cellStyle name="40% - Ênfase4 2 2 7 2" xfId="10567"/>
    <cellStyle name="40% - Ênfase4 2 2 8" xfId="8521"/>
    <cellStyle name="40% - Ênfase4 2 3" xfId="1243"/>
    <cellStyle name="40% - Ênfase4 2 3 2" xfId="5334"/>
    <cellStyle name="40% - Ênfase4 2 3 2 2" xfId="13611"/>
    <cellStyle name="40% - Ênfase4 2 3 3" xfId="7359"/>
    <cellStyle name="40% - Ênfase4 2 3 3 2" xfId="15636"/>
    <cellStyle name="40% - Ênfase4 2 3 4" xfId="3299"/>
    <cellStyle name="40% - Ênfase4 2 3 4 2" xfId="11576"/>
    <cellStyle name="40% - Ênfase4 2 3 5" xfId="9527"/>
    <cellStyle name="40% - Ênfase4 2 4" xfId="734"/>
    <cellStyle name="40% - Ênfase4 2 4 2" xfId="4838"/>
    <cellStyle name="40% - Ênfase4 2 4 2 2" xfId="13115"/>
    <cellStyle name="40% - Ênfase4 2 4 3" xfId="6863"/>
    <cellStyle name="40% - Ênfase4 2 4 3 2" xfId="15140"/>
    <cellStyle name="40% - Ênfase4 2 4 4" xfId="2794"/>
    <cellStyle name="40% - Ênfase4 2 4 4 2" xfId="11071"/>
    <cellStyle name="40% - Ênfase4 2 4 5" xfId="9023"/>
    <cellStyle name="40% - Ênfase4 2 5" xfId="1784"/>
    <cellStyle name="40% - Ênfase4 2 5 2" xfId="5871"/>
    <cellStyle name="40% - Ênfase4 2 5 2 2" xfId="14148"/>
    <cellStyle name="40% - Ênfase4 2 5 3" xfId="7871"/>
    <cellStyle name="40% - Ênfase4 2 5 3 2" xfId="16148"/>
    <cellStyle name="40% - Ênfase4 2 5 4" xfId="3837"/>
    <cellStyle name="40% - Ênfase4 2 5 4 2" xfId="12114"/>
    <cellStyle name="40% - Ênfase4 2 5 5" xfId="10065"/>
    <cellStyle name="40% - Ênfase4 2 6" xfId="4334"/>
    <cellStyle name="40% - Ênfase4 2 6 2" xfId="12611"/>
    <cellStyle name="40% - Ênfase4 2 7" xfId="6365"/>
    <cellStyle name="40% - Ênfase4 2 7 2" xfId="14642"/>
    <cellStyle name="40% - Ênfase4 2 8" xfId="2285"/>
    <cellStyle name="40% - Ênfase4 2 8 2" xfId="10562"/>
    <cellStyle name="40% - Ênfase4 2 9" xfId="8516"/>
    <cellStyle name="40% - Ênfase4 20" xfId="427"/>
    <cellStyle name="40% - Ênfase4 20 2" xfId="1499"/>
    <cellStyle name="40% - Ênfase4 20 2 2" xfId="5589"/>
    <cellStyle name="40% - Ênfase4 20 2 2 2" xfId="13866"/>
    <cellStyle name="40% - Ênfase4 20 2 3" xfId="7613"/>
    <cellStyle name="40% - Ênfase4 20 2 3 2" xfId="15890"/>
    <cellStyle name="40% - Ênfase4 20 2 4" xfId="3555"/>
    <cellStyle name="40% - Ênfase4 20 2 4 2" xfId="11832"/>
    <cellStyle name="40% - Ênfase4 20 2 5" xfId="9783"/>
    <cellStyle name="40% - Ênfase4 20 3" xfId="989"/>
    <cellStyle name="40% - Ênfase4 20 3 2" xfId="5092"/>
    <cellStyle name="40% - Ênfase4 20 3 2 2" xfId="13369"/>
    <cellStyle name="40% - Ênfase4 20 3 3" xfId="7117"/>
    <cellStyle name="40% - Ênfase4 20 3 3 2" xfId="15394"/>
    <cellStyle name="40% - Ênfase4 20 3 4" xfId="3049"/>
    <cellStyle name="40% - Ênfase4 20 3 4 2" xfId="11326"/>
    <cellStyle name="40% - Ênfase4 20 3 5" xfId="9278"/>
    <cellStyle name="40% - Ênfase4 20 4" xfId="2039"/>
    <cellStyle name="40% - Ênfase4 20 4 2" xfId="6125"/>
    <cellStyle name="40% - Ênfase4 20 4 2 2" xfId="14402"/>
    <cellStyle name="40% - Ênfase4 20 4 3" xfId="8125"/>
    <cellStyle name="40% - Ênfase4 20 4 3 2" xfId="16402"/>
    <cellStyle name="40% - Ênfase4 20 4 4" xfId="4092"/>
    <cellStyle name="40% - Ênfase4 20 4 4 2" xfId="12369"/>
    <cellStyle name="40% - Ênfase4 20 4 5" xfId="10320"/>
    <cellStyle name="40% - Ênfase4 20 5" xfId="4589"/>
    <cellStyle name="40% - Ênfase4 20 5 2" xfId="12866"/>
    <cellStyle name="40% - Ênfase4 20 6" xfId="6619"/>
    <cellStyle name="40% - Ênfase4 20 6 2" xfId="14896"/>
    <cellStyle name="40% - Ênfase4 20 7" xfId="2542"/>
    <cellStyle name="40% - Ênfase4 20 7 2" xfId="10819"/>
    <cellStyle name="40% - Ênfase4 20 8" xfId="8772"/>
    <cellStyle name="40% - Ênfase4 21" xfId="214"/>
    <cellStyle name="40% - Ênfase4 21 2" xfId="1307"/>
    <cellStyle name="40% - Ênfase4 21 2 2" xfId="5397"/>
    <cellStyle name="40% - Ênfase4 21 2 2 2" xfId="13674"/>
    <cellStyle name="40% - Ênfase4 21 2 3" xfId="7422"/>
    <cellStyle name="40% - Ênfase4 21 2 3 2" xfId="15699"/>
    <cellStyle name="40% - Ênfase4 21 2 4" xfId="3363"/>
    <cellStyle name="40% - Ênfase4 21 2 4 2" xfId="11640"/>
    <cellStyle name="40% - Ênfase4 21 2 5" xfId="9591"/>
    <cellStyle name="40% - Ênfase4 21 3" xfId="798"/>
    <cellStyle name="40% - Ênfase4 21 3 2" xfId="4901"/>
    <cellStyle name="40% - Ênfase4 21 3 2 2" xfId="13178"/>
    <cellStyle name="40% - Ênfase4 21 3 3" xfId="6926"/>
    <cellStyle name="40% - Ênfase4 21 3 3 2" xfId="15203"/>
    <cellStyle name="40% - Ênfase4 21 3 4" xfId="2858"/>
    <cellStyle name="40% - Ênfase4 21 3 4 2" xfId="11135"/>
    <cellStyle name="40% - Ênfase4 21 3 5" xfId="9087"/>
    <cellStyle name="40% - Ênfase4 21 4" xfId="1848"/>
    <cellStyle name="40% - Ênfase4 21 4 2" xfId="5934"/>
    <cellStyle name="40% - Ênfase4 21 4 2 2" xfId="14211"/>
    <cellStyle name="40% - Ênfase4 21 4 3" xfId="7934"/>
    <cellStyle name="40% - Ênfase4 21 4 3 2" xfId="16211"/>
    <cellStyle name="40% - Ênfase4 21 4 4" xfId="3901"/>
    <cellStyle name="40% - Ênfase4 21 4 4 2" xfId="12178"/>
    <cellStyle name="40% - Ênfase4 21 4 5" xfId="10129"/>
    <cellStyle name="40% - Ênfase4 21 5" xfId="4397"/>
    <cellStyle name="40% - Ênfase4 21 5 2" xfId="12674"/>
    <cellStyle name="40% - Ênfase4 21 6" xfId="6428"/>
    <cellStyle name="40% - Ênfase4 21 6 2" xfId="14705"/>
    <cellStyle name="40% - Ênfase4 21 7" xfId="2349"/>
    <cellStyle name="40% - Ênfase4 21 7 2" xfId="10626"/>
    <cellStyle name="40% - Ênfase4 21 8" xfId="8580"/>
    <cellStyle name="40% - Ênfase4 22" xfId="430"/>
    <cellStyle name="40% - Ênfase4 3" xfId="144"/>
    <cellStyle name="40% - Ênfase4 3 2" xfId="159"/>
    <cellStyle name="40% - Ênfase4 3 2 2" xfId="1253"/>
    <cellStyle name="40% - Ênfase4 3 2 2 2" xfId="5344"/>
    <cellStyle name="40% - Ênfase4 3 2 2 2 2" xfId="13621"/>
    <cellStyle name="40% - Ênfase4 3 2 2 3" xfId="7369"/>
    <cellStyle name="40% - Ênfase4 3 2 2 3 2" xfId="15646"/>
    <cellStyle name="40% - Ênfase4 3 2 2 4" xfId="3309"/>
    <cellStyle name="40% - Ênfase4 3 2 2 4 2" xfId="11586"/>
    <cellStyle name="40% - Ênfase4 3 2 2 5" xfId="9537"/>
    <cellStyle name="40% - Ênfase4 3 2 3" xfId="744"/>
    <cellStyle name="40% - Ênfase4 3 2 3 2" xfId="4848"/>
    <cellStyle name="40% - Ênfase4 3 2 3 2 2" xfId="13125"/>
    <cellStyle name="40% - Ênfase4 3 2 3 3" xfId="6873"/>
    <cellStyle name="40% - Ênfase4 3 2 3 3 2" xfId="15150"/>
    <cellStyle name="40% - Ênfase4 3 2 3 4" xfId="2804"/>
    <cellStyle name="40% - Ênfase4 3 2 3 4 2" xfId="11081"/>
    <cellStyle name="40% - Ênfase4 3 2 3 5" xfId="9033"/>
    <cellStyle name="40% - Ênfase4 3 2 4" xfId="1794"/>
    <cellStyle name="40% - Ênfase4 3 2 4 2" xfId="5881"/>
    <cellStyle name="40% - Ênfase4 3 2 4 2 2" xfId="14158"/>
    <cellStyle name="40% - Ênfase4 3 2 4 3" xfId="7881"/>
    <cellStyle name="40% - Ênfase4 3 2 4 3 2" xfId="16158"/>
    <cellStyle name="40% - Ênfase4 3 2 4 4" xfId="3847"/>
    <cellStyle name="40% - Ênfase4 3 2 4 4 2" xfId="12124"/>
    <cellStyle name="40% - Ênfase4 3 2 4 5" xfId="10075"/>
    <cellStyle name="40% - Ênfase4 3 2 5" xfId="4344"/>
    <cellStyle name="40% - Ênfase4 3 2 5 2" xfId="12621"/>
    <cellStyle name="40% - Ênfase4 3 2 6" xfId="6375"/>
    <cellStyle name="40% - Ênfase4 3 2 6 2" xfId="14652"/>
    <cellStyle name="40% - Ênfase4 3 2 7" xfId="2295"/>
    <cellStyle name="40% - Ênfase4 3 2 7 2" xfId="10572"/>
    <cellStyle name="40% - Ênfase4 3 2 8" xfId="8526"/>
    <cellStyle name="40% - Ênfase4 3 3" xfId="1238"/>
    <cellStyle name="40% - Ênfase4 3 3 2" xfId="5329"/>
    <cellStyle name="40% - Ênfase4 3 3 2 2" xfId="13606"/>
    <cellStyle name="40% - Ênfase4 3 3 3" xfId="7354"/>
    <cellStyle name="40% - Ênfase4 3 3 3 2" xfId="15631"/>
    <cellStyle name="40% - Ênfase4 3 3 4" xfId="3294"/>
    <cellStyle name="40% - Ênfase4 3 3 4 2" xfId="11571"/>
    <cellStyle name="40% - Ênfase4 3 3 5" xfId="9522"/>
    <cellStyle name="40% - Ênfase4 3 4" xfId="729"/>
    <cellStyle name="40% - Ênfase4 3 4 2" xfId="4833"/>
    <cellStyle name="40% - Ênfase4 3 4 2 2" xfId="13110"/>
    <cellStyle name="40% - Ênfase4 3 4 3" xfId="6858"/>
    <cellStyle name="40% - Ênfase4 3 4 3 2" xfId="15135"/>
    <cellStyle name="40% - Ênfase4 3 4 4" xfId="2789"/>
    <cellStyle name="40% - Ênfase4 3 4 4 2" xfId="11066"/>
    <cellStyle name="40% - Ênfase4 3 4 5" xfId="9018"/>
    <cellStyle name="40% - Ênfase4 3 5" xfId="1779"/>
    <cellStyle name="40% - Ênfase4 3 5 2" xfId="5866"/>
    <cellStyle name="40% - Ênfase4 3 5 2 2" xfId="14143"/>
    <cellStyle name="40% - Ênfase4 3 5 3" xfId="7866"/>
    <cellStyle name="40% - Ênfase4 3 5 3 2" xfId="16143"/>
    <cellStyle name="40% - Ênfase4 3 5 4" xfId="3832"/>
    <cellStyle name="40% - Ênfase4 3 5 4 2" xfId="12109"/>
    <cellStyle name="40% - Ênfase4 3 5 5" xfId="10060"/>
    <cellStyle name="40% - Ênfase4 3 6" xfId="4329"/>
    <cellStyle name="40% - Ênfase4 3 6 2" xfId="12606"/>
    <cellStyle name="40% - Ênfase4 3 7" xfId="6360"/>
    <cellStyle name="40% - Ênfase4 3 7 2" xfId="14637"/>
    <cellStyle name="40% - Ênfase4 3 8" xfId="2280"/>
    <cellStyle name="40% - Ênfase4 3 8 2" xfId="10557"/>
    <cellStyle name="40% - Ênfase4 3 9" xfId="8511"/>
    <cellStyle name="40% - Ênfase4 4" xfId="162"/>
    <cellStyle name="40% - Ênfase4 4 2" xfId="165"/>
    <cellStyle name="40% - Ênfase4 4 2 2" xfId="1259"/>
    <cellStyle name="40% - Ênfase4 4 2 2 2" xfId="5350"/>
    <cellStyle name="40% - Ênfase4 4 2 2 2 2" xfId="13627"/>
    <cellStyle name="40% - Ênfase4 4 2 2 3" xfId="7375"/>
    <cellStyle name="40% - Ênfase4 4 2 2 3 2" xfId="15652"/>
    <cellStyle name="40% - Ênfase4 4 2 2 4" xfId="3315"/>
    <cellStyle name="40% - Ênfase4 4 2 2 4 2" xfId="11592"/>
    <cellStyle name="40% - Ênfase4 4 2 2 5" xfId="9543"/>
    <cellStyle name="40% - Ênfase4 4 2 3" xfId="750"/>
    <cellStyle name="40% - Ênfase4 4 2 3 2" xfId="4854"/>
    <cellStyle name="40% - Ênfase4 4 2 3 2 2" xfId="13131"/>
    <cellStyle name="40% - Ênfase4 4 2 3 3" xfId="6879"/>
    <cellStyle name="40% - Ênfase4 4 2 3 3 2" xfId="15156"/>
    <cellStyle name="40% - Ênfase4 4 2 3 4" xfId="2810"/>
    <cellStyle name="40% - Ênfase4 4 2 3 4 2" xfId="11087"/>
    <cellStyle name="40% - Ênfase4 4 2 3 5" xfId="9039"/>
    <cellStyle name="40% - Ênfase4 4 2 4" xfId="1800"/>
    <cellStyle name="40% - Ênfase4 4 2 4 2" xfId="5887"/>
    <cellStyle name="40% - Ênfase4 4 2 4 2 2" xfId="14164"/>
    <cellStyle name="40% - Ênfase4 4 2 4 3" xfId="7887"/>
    <cellStyle name="40% - Ênfase4 4 2 4 3 2" xfId="16164"/>
    <cellStyle name="40% - Ênfase4 4 2 4 4" xfId="3853"/>
    <cellStyle name="40% - Ênfase4 4 2 4 4 2" xfId="12130"/>
    <cellStyle name="40% - Ênfase4 4 2 4 5" xfId="10081"/>
    <cellStyle name="40% - Ênfase4 4 2 5" xfId="4350"/>
    <cellStyle name="40% - Ênfase4 4 2 5 2" xfId="12627"/>
    <cellStyle name="40% - Ênfase4 4 2 6" xfId="6381"/>
    <cellStyle name="40% - Ênfase4 4 2 6 2" xfId="14658"/>
    <cellStyle name="40% - Ênfase4 4 2 7" xfId="2301"/>
    <cellStyle name="40% - Ênfase4 4 2 7 2" xfId="10578"/>
    <cellStyle name="40% - Ênfase4 4 2 8" xfId="8532"/>
    <cellStyle name="40% - Ênfase4 4 3" xfId="1256"/>
    <cellStyle name="40% - Ênfase4 4 3 2" xfId="5347"/>
    <cellStyle name="40% - Ênfase4 4 3 2 2" xfId="13624"/>
    <cellStyle name="40% - Ênfase4 4 3 3" xfId="7372"/>
    <cellStyle name="40% - Ênfase4 4 3 3 2" xfId="15649"/>
    <cellStyle name="40% - Ênfase4 4 3 4" xfId="3312"/>
    <cellStyle name="40% - Ênfase4 4 3 4 2" xfId="11589"/>
    <cellStyle name="40% - Ênfase4 4 3 5" xfId="9540"/>
    <cellStyle name="40% - Ênfase4 4 4" xfId="747"/>
    <cellStyle name="40% - Ênfase4 4 4 2" xfId="4851"/>
    <cellStyle name="40% - Ênfase4 4 4 2 2" xfId="13128"/>
    <cellStyle name="40% - Ênfase4 4 4 3" xfId="6876"/>
    <cellStyle name="40% - Ênfase4 4 4 3 2" xfId="15153"/>
    <cellStyle name="40% - Ênfase4 4 4 4" xfId="2807"/>
    <cellStyle name="40% - Ênfase4 4 4 4 2" xfId="11084"/>
    <cellStyle name="40% - Ênfase4 4 4 5" xfId="9036"/>
    <cellStyle name="40% - Ênfase4 4 5" xfId="1797"/>
    <cellStyle name="40% - Ênfase4 4 5 2" xfId="5884"/>
    <cellStyle name="40% - Ênfase4 4 5 2 2" xfId="14161"/>
    <cellStyle name="40% - Ênfase4 4 5 3" xfId="7884"/>
    <cellStyle name="40% - Ênfase4 4 5 3 2" xfId="16161"/>
    <cellStyle name="40% - Ênfase4 4 5 4" xfId="3850"/>
    <cellStyle name="40% - Ênfase4 4 5 4 2" xfId="12127"/>
    <cellStyle name="40% - Ênfase4 4 5 5" xfId="10078"/>
    <cellStyle name="40% - Ênfase4 4 6" xfId="4347"/>
    <cellStyle name="40% - Ênfase4 4 6 2" xfId="12624"/>
    <cellStyle name="40% - Ênfase4 4 7" xfId="6378"/>
    <cellStyle name="40% - Ênfase4 4 7 2" xfId="14655"/>
    <cellStyle name="40% - Ênfase4 4 8" xfId="2298"/>
    <cellStyle name="40% - Ênfase4 4 8 2" xfId="10575"/>
    <cellStyle name="40% - Ênfase4 4 9" xfId="8529"/>
    <cellStyle name="40% - Ênfase4 5" xfId="168"/>
    <cellStyle name="40% - Ênfase4 5 2" xfId="170"/>
    <cellStyle name="40% - Ênfase4 5 2 2" xfId="1264"/>
    <cellStyle name="40% - Ênfase4 5 2 2 2" xfId="5355"/>
    <cellStyle name="40% - Ênfase4 5 2 2 2 2" xfId="13632"/>
    <cellStyle name="40% - Ênfase4 5 2 2 3" xfId="7380"/>
    <cellStyle name="40% - Ênfase4 5 2 2 3 2" xfId="15657"/>
    <cellStyle name="40% - Ênfase4 5 2 2 4" xfId="3320"/>
    <cellStyle name="40% - Ênfase4 5 2 2 4 2" xfId="11597"/>
    <cellStyle name="40% - Ênfase4 5 2 2 5" xfId="9548"/>
    <cellStyle name="40% - Ênfase4 5 2 3" xfId="755"/>
    <cellStyle name="40% - Ênfase4 5 2 3 2" xfId="4859"/>
    <cellStyle name="40% - Ênfase4 5 2 3 2 2" xfId="13136"/>
    <cellStyle name="40% - Ênfase4 5 2 3 3" xfId="6884"/>
    <cellStyle name="40% - Ênfase4 5 2 3 3 2" xfId="15161"/>
    <cellStyle name="40% - Ênfase4 5 2 3 4" xfId="2815"/>
    <cellStyle name="40% - Ênfase4 5 2 3 4 2" xfId="11092"/>
    <cellStyle name="40% - Ênfase4 5 2 3 5" xfId="9044"/>
    <cellStyle name="40% - Ênfase4 5 2 4" xfId="1805"/>
    <cellStyle name="40% - Ênfase4 5 2 4 2" xfId="5892"/>
    <cellStyle name="40% - Ênfase4 5 2 4 2 2" xfId="14169"/>
    <cellStyle name="40% - Ênfase4 5 2 4 3" xfId="7892"/>
    <cellStyle name="40% - Ênfase4 5 2 4 3 2" xfId="16169"/>
    <cellStyle name="40% - Ênfase4 5 2 4 4" xfId="3858"/>
    <cellStyle name="40% - Ênfase4 5 2 4 4 2" xfId="12135"/>
    <cellStyle name="40% - Ênfase4 5 2 4 5" xfId="10086"/>
    <cellStyle name="40% - Ênfase4 5 2 5" xfId="4355"/>
    <cellStyle name="40% - Ênfase4 5 2 5 2" xfId="12632"/>
    <cellStyle name="40% - Ênfase4 5 2 6" xfId="6386"/>
    <cellStyle name="40% - Ênfase4 5 2 6 2" xfId="14663"/>
    <cellStyle name="40% - Ênfase4 5 2 7" xfId="2306"/>
    <cellStyle name="40% - Ênfase4 5 2 7 2" xfId="10583"/>
    <cellStyle name="40% - Ênfase4 5 2 8" xfId="8537"/>
    <cellStyle name="40% - Ênfase4 5 3" xfId="1262"/>
    <cellStyle name="40% - Ênfase4 5 3 2" xfId="5353"/>
    <cellStyle name="40% - Ênfase4 5 3 2 2" xfId="13630"/>
    <cellStyle name="40% - Ênfase4 5 3 3" xfId="7378"/>
    <cellStyle name="40% - Ênfase4 5 3 3 2" xfId="15655"/>
    <cellStyle name="40% - Ênfase4 5 3 4" xfId="3318"/>
    <cellStyle name="40% - Ênfase4 5 3 4 2" xfId="11595"/>
    <cellStyle name="40% - Ênfase4 5 3 5" xfId="9546"/>
    <cellStyle name="40% - Ênfase4 5 4" xfId="753"/>
    <cellStyle name="40% - Ênfase4 5 4 2" xfId="4857"/>
    <cellStyle name="40% - Ênfase4 5 4 2 2" xfId="13134"/>
    <cellStyle name="40% - Ênfase4 5 4 3" xfId="6882"/>
    <cellStyle name="40% - Ênfase4 5 4 3 2" xfId="15159"/>
    <cellStyle name="40% - Ênfase4 5 4 4" xfId="2813"/>
    <cellStyle name="40% - Ênfase4 5 4 4 2" xfId="11090"/>
    <cellStyle name="40% - Ênfase4 5 4 5" xfId="9042"/>
    <cellStyle name="40% - Ênfase4 5 5" xfId="1803"/>
    <cellStyle name="40% - Ênfase4 5 5 2" xfId="5890"/>
    <cellStyle name="40% - Ênfase4 5 5 2 2" xfId="14167"/>
    <cellStyle name="40% - Ênfase4 5 5 3" xfId="7890"/>
    <cellStyle name="40% - Ênfase4 5 5 3 2" xfId="16167"/>
    <cellStyle name="40% - Ênfase4 5 5 4" xfId="3856"/>
    <cellStyle name="40% - Ênfase4 5 5 4 2" xfId="12133"/>
    <cellStyle name="40% - Ênfase4 5 5 5" xfId="10084"/>
    <cellStyle name="40% - Ênfase4 5 6" xfId="4353"/>
    <cellStyle name="40% - Ênfase4 5 6 2" xfId="12630"/>
    <cellStyle name="40% - Ênfase4 5 7" xfId="6384"/>
    <cellStyle name="40% - Ênfase4 5 7 2" xfId="14661"/>
    <cellStyle name="40% - Ênfase4 5 8" xfId="2304"/>
    <cellStyle name="40% - Ênfase4 5 8 2" xfId="10581"/>
    <cellStyle name="40% - Ênfase4 5 9" xfId="8535"/>
    <cellStyle name="40% - Ênfase4 6" xfId="436"/>
    <cellStyle name="40% - Ênfase4 6 2" xfId="437"/>
    <cellStyle name="40% - Ênfase4 6 2 2" xfId="1507"/>
    <cellStyle name="40% - Ênfase4 6 2 2 2" xfId="5597"/>
    <cellStyle name="40% - Ênfase4 6 2 2 2 2" xfId="13874"/>
    <cellStyle name="40% - Ênfase4 6 2 2 3" xfId="7621"/>
    <cellStyle name="40% - Ênfase4 6 2 2 3 2" xfId="15898"/>
    <cellStyle name="40% - Ênfase4 6 2 2 4" xfId="3563"/>
    <cellStyle name="40% - Ênfase4 6 2 2 4 2" xfId="11840"/>
    <cellStyle name="40% - Ênfase4 6 2 2 5" xfId="9791"/>
    <cellStyle name="40% - Ênfase4 6 2 3" xfId="997"/>
    <cellStyle name="40% - Ênfase4 6 2 3 2" xfId="5100"/>
    <cellStyle name="40% - Ênfase4 6 2 3 2 2" xfId="13377"/>
    <cellStyle name="40% - Ênfase4 6 2 3 3" xfId="7125"/>
    <cellStyle name="40% - Ênfase4 6 2 3 3 2" xfId="15402"/>
    <cellStyle name="40% - Ênfase4 6 2 3 4" xfId="3057"/>
    <cellStyle name="40% - Ênfase4 6 2 3 4 2" xfId="11334"/>
    <cellStyle name="40% - Ênfase4 6 2 3 5" xfId="9286"/>
    <cellStyle name="40% - Ênfase4 6 2 4" xfId="2047"/>
    <cellStyle name="40% - Ênfase4 6 2 4 2" xfId="6133"/>
    <cellStyle name="40% - Ênfase4 6 2 4 2 2" xfId="14410"/>
    <cellStyle name="40% - Ênfase4 6 2 4 3" xfId="8133"/>
    <cellStyle name="40% - Ênfase4 6 2 4 3 2" xfId="16410"/>
    <cellStyle name="40% - Ênfase4 6 2 4 4" xfId="4100"/>
    <cellStyle name="40% - Ênfase4 6 2 4 4 2" xfId="12377"/>
    <cellStyle name="40% - Ênfase4 6 2 4 5" xfId="10328"/>
    <cellStyle name="40% - Ênfase4 6 2 5" xfId="4597"/>
    <cellStyle name="40% - Ênfase4 6 2 5 2" xfId="12874"/>
    <cellStyle name="40% - Ênfase4 6 2 6" xfId="6627"/>
    <cellStyle name="40% - Ênfase4 6 2 6 2" xfId="14904"/>
    <cellStyle name="40% - Ênfase4 6 2 7" xfId="2550"/>
    <cellStyle name="40% - Ênfase4 6 2 7 2" xfId="10827"/>
    <cellStyle name="40% - Ênfase4 6 2 8" xfId="8780"/>
    <cellStyle name="40% - Ênfase4 6 3" xfId="1506"/>
    <cellStyle name="40% - Ênfase4 6 3 2" xfId="5596"/>
    <cellStyle name="40% - Ênfase4 6 3 2 2" xfId="13873"/>
    <cellStyle name="40% - Ênfase4 6 3 3" xfId="7620"/>
    <cellStyle name="40% - Ênfase4 6 3 3 2" xfId="15897"/>
    <cellStyle name="40% - Ênfase4 6 3 4" xfId="3562"/>
    <cellStyle name="40% - Ênfase4 6 3 4 2" xfId="11839"/>
    <cellStyle name="40% - Ênfase4 6 3 5" xfId="9790"/>
    <cellStyle name="40% - Ênfase4 6 4" xfId="996"/>
    <cellStyle name="40% - Ênfase4 6 4 2" xfId="5099"/>
    <cellStyle name="40% - Ênfase4 6 4 2 2" xfId="13376"/>
    <cellStyle name="40% - Ênfase4 6 4 3" xfId="7124"/>
    <cellStyle name="40% - Ênfase4 6 4 3 2" xfId="15401"/>
    <cellStyle name="40% - Ênfase4 6 4 4" xfId="3056"/>
    <cellStyle name="40% - Ênfase4 6 4 4 2" xfId="11333"/>
    <cellStyle name="40% - Ênfase4 6 4 5" xfId="9285"/>
    <cellStyle name="40% - Ênfase4 6 5" xfId="2046"/>
    <cellStyle name="40% - Ênfase4 6 5 2" xfId="6132"/>
    <cellStyle name="40% - Ênfase4 6 5 2 2" xfId="14409"/>
    <cellStyle name="40% - Ênfase4 6 5 3" xfId="8132"/>
    <cellStyle name="40% - Ênfase4 6 5 3 2" xfId="16409"/>
    <cellStyle name="40% - Ênfase4 6 5 4" xfId="4099"/>
    <cellStyle name="40% - Ênfase4 6 5 4 2" xfId="12376"/>
    <cellStyle name="40% - Ênfase4 6 5 5" xfId="10327"/>
    <cellStyle name="40% - Ênfase4 6 6" xfId="4596"/>
    <cellStyle name="40% - Ênfase4 6 6 2" xfId="12873"/>
    <cellStyle name="40% - Ênfase4 6 7" xfId="6626"/>
    <cellStyle name="40% - Ênfase4 6 7 2" xfId="14903"/>
    <cellStyle name="40% - Ênfase4 6 8" xfId="2549"/>
    <cellStyle name="40% - Ênfase4 6 8 2" xfId="10826"/>
    <cellStyle name="40% - Ênfase4 6 9" xfId="8779"/>
    <cellStyle name="40% - Ênfase4 7" xfId="108"/>
    <cellStyle name="40% - Ênfase4 7 2" xfId="307"/>
    <cellStyle name="40% - Ênfase4 7 2 2" xfId="1393"/>
    <cellStyle name="40% - Ênfase4 7 2 2 2" xfId="5483"/>
    <cellStyle name="40% - Ênfase4 7 2 2 2 2" xfId="13760"/>
    <cellStyle name="40% - Ênfase4 7 2 2 3" xfId="7508"/>
    <cellStyle name="40% - Ênfase4 7 2 2 3 2" xfId="15785"/>
    <cellStyle name="40% - Ênfase4 7 2 2 4" xfId="3449"/>
    <cellStyle name="40% - Ênfase4 7 2 2 4 2" xfId="11726"/>
    <cellStyle name="40% - Ênfase4 7 2 2 5" xfId="9677"/>
    <cellStyle name="40% - Ênfase4 7 2 3" xfId="884"/>
    <cellStyle name="40% - Ênfase4 7 2 3 2" xfId="4987"/>
    <cellStyle name="40% - Ênfase4 7 2 3 2 2" xfId="13264"/>
    <cellStyle name="40% - Ênfase4 7 2 3 3" xfId="7012"/>
    <cellStyle name="40% - Ênfase4 7 2 3 3 2" xfId="15289"/>
    <cellStyle name="40% - Ênfase4 7 2 3 4" xfId="2944"/>
    <cellStyle name="40% - Ênfase4 7 2 3 4 2" xfId="11221"/>
    <cellStyle name="40% - Ênfase4 7 2 3 5" xfId="9173"/>
    <cellStyle name="40% - Ênfase4 7 2 4" xfId="1934"/>
    <cellStyle name="40% - Ênfase4 7 2 4 2" xfId="6020"/>
    <cellStyle name="40% - Ênfase4 7 2 4 2 2" xfId="14297"/>
    <cellStyle name="40% - Ênfase4 7 2 4 3" xfId="8020"/>
    <cellStyle name="40% - Ênfase4 7 2 4 3 2" xfId="16297"/>
    <cellStyle name="40% - Ênfase4 7 2 4 4" xfId="3987"/>
    <cellStyle name="40% - Ênfase4 7 2 4 4 2" xfId="12264"/>
    <cellStyle name="40% - Ênfase4 7 2 4 5" xfId="10215"/>
    <cellStyle name="40% - Ênfase4 7 2 5" xfId="4483"/>
    <cellStyle name="40% - Ênfase4 7 2 5 2" xfId="12760"/>
    <cellStyle name="40% - Ênfase4 7 2 6" xfId="6514"/>
    <cellStyle name="40% - Ênfase4 7 2 6 2" xfId="14791"/>
    <cellStyle name="40% - Ênfase4 7 2 7" xfId="2435"/>
    <cellStyle name="40% - Ênfase4 7 2 7 2" xfId="10712"/>
    <cellStyle name="40% - Ênfase4 7 2 8" xfId="8666"/>
    <cellStyle name="40% - Ênfase4 7 3" xfId="1204"/>
    <cellStyle name="40% - Ênfase4 7 3 2" xfId="5295"/>
    <cellStyle name="40% - Ênfase4 7 3 2 2" xfId="13572"/>
    <cellStyle name="40% - Ênfase4 7 3 3" xfId="7320"/>
    <cellStyle name="40% - Ênfase4 7 3 3 2" xfId="15597"/>
    <cellStyle name="40% - Ênfase4 7 3 4" xfId="3260"/>
    <cellStyle name="40% - Ênfase4 7 3 4 2" xfId="11537"/>
    <cellStyle name="40% - Ênfase4 7 3 5" xfId="9488"/>
    <cellStyle name="40% - Ênfase4 7 4" xfId="694"/>
    <cellStyle name="40% - Ênfase4 7 4 2" xfId="4799"/>
    <cellStyle name="40% - Ênfase4 7 4 2 2" xfId="13076"/>
    <cellStyle name="40% - Ênfase4 7 4 3" xfId="6824"/>
    <cellStyle name="40% - Ênfase4 7 4 3 2" xfId="15101"/>
    <cellStyle name="40% - Ênfase4 7 4 4" xfId="2754"/>
    <cellStyle name="40% - Ênfase4 7 4 4 2" xfId="11031"/>
    <cellStyle name="40% - Ênfase4 7 4 5" xfId="8983"/>
    <cellStyle name="40% - Ênfase4 7 5" xfId="1745"/>
    <cellStyle name="40% - Ênfase4 7 5 2" xfId="5832"/>
    <cellStyle name="40% - Ênfase4 7 5 2 2" xfId="14109"/>
    <cellStyle name="40% - Ênfase4 7 5 3" xfId="7832"/>
    <cellStyle name="40% - Ênfase4 7 5 3 2" xfId="16109"/>
    <cellStyle name="40% - Ênfase4 7 5 4" xfId="3798"/>
    <cellStyle name="40% - Ênfase4 7 5 4 2" xfId="12075"/>
    <cellStyle name="40% - Ênfase4 7 5 5" xfId="10026"/>
    <cellStyle name="40% - Ênfase4 7 6" xfId="4295"/>
    <cellStyle name="40% - Ênfase4 7 6 2" xfId="12572"/>
    <cellStyle name="40% - Ênfase4 7 7" xfId="6326"/>
    <cellStyle name="40% - Ênfase4 7 7 2" xfId="14603"/>
    <cellStyle name="40% - Ênfase4 7 8" xfId="2246"/>
    <cellStyle name="40% - Ênfase4 7 8 2" xfId="10523"/>
    <cellStyle name="40% - Ênfase4 7 9" xfId="8477"/>
    <cellStyle name="40% - Ênfase4 8" xfId="438"/>
    <cellStyle name="40% - Ênfase4 8 2" xfId="439"/>
    <cellStyle name="40% - Ênfase4 8 2 2" xfId="1509"/>
    <cellStyle name="40% - Ênfase4 8 2 2 2" xfId="5599"/>
    <cellStyle name="40% - Ênfase4 8 2 2 2 2" xfId="13876"/>
    <cellStyle name="40% - Ênfase4 8 2 2 3" xfId="7623"/>
    <cellStyle name="40% - Ênfase4 8 2 2 3 2" xfId="15900"/>
    <cellStyle name="40% - Ênfase4 8 2 2 4" xfId="3565"/>
    <cellStyle name="40% - Ênfase4 8 2 2 4 2" xfId="11842"/>
    <cellStyle name="40% - Ênfase4 8 2 2 5" xfId="9793"/>
    <cellStyle name="40% - Ênfase4 8 2 3" xfId="999"/>
    <cellStyle name="40% - Ênfase4 8 2 3 2" xfId="5102"/>
    <cellStyle name="40% - Ênfase4 8 2 3 2 2" xfId="13379"/>
    <cellStyle name="40% - Ênfase4 8 2 3 3" xfId="7127"/>
    <cellStyle name="40% - Ênfase4 8 2 3 3 2" xfId="15404"/>
    <cellStyle name="40% - Ênfase4 8 2 3 4" xfId="3059"/>
    <cellStyle name="40% - Ênfase4 8 2 3 4 2" xfId="11336"/>
    <cellStyle name="40% - Ênfase4 8 2 3 5" xfId="9288"/>
    <cellStyle name="40% - Ênfase4 8 2 4" xfId="2049"/>
    <cellStyle name="40% - Ênfase4 8 2 4 2" xfId="6135"/>
    <cellStyle name="40% - Ênfase4 8 2 4 2 2" xfId="14412"/>
    <cellStyle name="40% - Ênfase4 8 2 4 3" xfId="8135"/>
    <cellStyle name="40% - Ênfase4 8 2 4 3 2" xfId="16412"/>
    <cellStyle name="40% - Ênfase4 8 2 4 4" xfId="4102"/>
    <cellStyle name="40% - Ênfase4 8 2 4 4 2" xfId="12379"/>
    <cellStyle name="40% - Ênfase4 8 2 4 5" xfId="10330"/>
    <cellStyle name="40% - Ênfase4 8 2 5" xfId="4599"/>
    <cellStyle name="40% - Ênfase4 8 2 5 2" xfId="12876"/>
    <cellStyle name="40% - Ênfase4 8 2 6" xfId="6629"/>
    <cellStyle name="40% - Ênfase4 8 2 6 2" xfId="14906"/>
    <cellStyle name="40% - Ênfase4 8 2 7" xfId="2552"/>
    <cellStyle name="40% - Ênfase4 8 2 7 2" xfId="10829"/>
    <cellStyle name="40% - Ênfase4 8 2 8" xfId="8782"/>
    <cellStyle name="40% - Ênfase4 8 3" xfId="1508"/>
    <cellStyle name="40% - Ênfase4 8 3 2" xfId="5598"/>
    <cellStyle name="40% - Ênfase4 8 3 2 2" xfId="13875"/>
    <cellStyle name="40% - Ênfase4 8 3 3" xfId="7622"/>
    <cellStyle name="40% - Ênfase4 8 3 3 2" xfId="15899"/>
    <cellStyle name="40% - Ênfase4 8 3 4" xfId="3564"/>
    <cellStyle name="40% - Ênfase4 8 3 4 2" xfId="11841"/>
    <cellStyle name="40% - Ênfase4 8 3 5" xfId="9792"/>
    <cellStyle name="40% - Ênfase4 8 4" xfId="998"/>
    <cellStyle name="40% - Ênfase4 8 4 2" xfId="5101"/>
    <cellStyle name="40% - Ênfase4 8 4 2 2" xfId="13378"/>
    <cellStyle name="40% - Ênfase4 8 4 3" xfId="7126"/>
    <cellStyle name="40% - Ênfase4 8 4 3 2" xfId="15403"/>
    <cellStyle name="40% - Ênfase4 8 4 4" xfId="3058"/>
    <cellStyle name="40% - Ênfase4 8 4 4 2" xfId="11335"/>
    <cellStyle name="40% - Ênfase4 8 4 5" xfId="9287"/>
    <cellStyle name="40% - Ênfase4 8 5" xfId="2048"/>
    <cellStyle name="40% - Ênfase4 8 5 2" xfId="6134"/>
    <cellStyle name="40% - Ênfase4 8 5 2 2" xfId="14411"/>
    <cellStyle name="40% - Ênfase4 8 5 3" xfId="8134"/>
    <cellStyle name="40% - Ênfase4 8 5 3 2" xfId="16411"/>
    <cellStyle name="40% - Ênfase4 8 5 4" xfId="4101"/>
    <cellStyle name="40% - Ênfase4 8 5 4 2" xfId="12378"/>
    <cellStyle name="40% - Ênfase4 8 5 5" xfId="10329"/>
    <cellStyle name="40% - Ênfase4 8 6" xfId="4598"/>
    <cellStyle name="40% - Ênfase4 8 6 2" xfId="12875"/>
    <cellStyle name="40% - Ênfase4 8 7" xfId="6628"/>
    <cellStyle name="40% - Ênfase4 8 7 2" xfId="14905"/>
    <cellStyle name="40% - Ênfase4 8 8" xfId="2551"/>
    <cellStyle name="40% - Ênfase4 8 8 2" xfId="10828"/>
    <cellStyle name="40% - Ênfase4 8 9" xfId="8781"/>
    <cellStyle name="40% - Ênfase4 9" xfId="440"/>
    <cellStyle name="40% - Ênfase4 9 2" xfId="441"/>
    <cellStyle name="40% - Ênfase4 9 2 2" xfId="1511"/>
    <cellStyle name="40% - Ênfase4 9 2 2 2" xfId="5601"/>
    <cellStyle name="40% - Ênfase4 9 2 2 2 2" xfId="13878"/>
    <cellStyle name="40% - Ênfase4 9 2 2 3" xfId="7625"/>
    <cellStyle name="40% - Ênfase4 9 2 2 3 2" xfId="15902"/>
    <cellStyle name="40% - Ênfase4 9 2 2 4" xfId="3567"/>
    <cellStyle name="40% - Ênfase4 9 2 2 4 2" xfId="11844"/>
    <cellStyle name="40% - Ênfase4 9 2 2 5" xfId="9795"/>
    <cellStyle name="40% - Ênfase4 9 2 3" xfId="1001"/>
    <cellStyle name="40% - Ênfase4 9 2 3 2" xfId="5104"/>
    <cellStyle name="40% - Ênfase4 9 2 3 2 2" xfId="13381"/>
    <cellStyle name="40% - Ênfase4 9 2 3 3" xfId="7129"/>
    <cellStyle name="40% - Ênfase4 9 2 3 3 2" xfId="15406"/>
    <cellStyle name="40% - Ênfase4 9 2 3 4" xfId="3061"/>
    <cellStyle name="40% - Ênfase4 9 2 3 4 2" xfId="11338"/>
    <cellStyle name="40% - Ênfase4 9 2 3 5" xfId="9290"/>
    <cellStyle name="40% - Ênfase4 9 2 4" xfId="2051"/>
    <cellStyle name="40% - Ênfase4 9 2 4 2" xfId="6137"/>
    <cellStyle name="40% - Ênfase4 9 2 4 2 2" xfId="14414"/>
    <cellStyle name="40% - Ênfase4 9 2 4 3" xfId="8137"/>
    <cellStyle name="40% - Ênfase4 9 2 4 3 2" xfId="16414"/>
    <cellStyle name="40% - Ênfase4 9 2 4 4" xfId="4104"/>
    <cellStyle name="40% - Ênfase4 9 2 4 4 2" xfId="12381"/>
    <cellStyle name="40% - Ênfase4 9 2 4 5" xfId="10332"/>
    <cellStyle name="40% - Ênfase4 9 2 5" xfId="4601"/>
    <cellStyle name="40% - Ênfase4 9 2 5 2" xfId="12878"/>
    <cellStyle name="40% - Ênfase4 9 2 6" xfId="6631"/>
    <cellStyle name="40% - Ênfase4 9 2 6 2" xfId="14908"/>
    <cellStyle name="40% - Ênfase4 9 2 7" xfId="2554"/>
    <cellStyle name="40% - Ênfase4 9 2 7 2" xfId="10831"/>
    <cellStyle name="40% - Ênfase4 9 2 8" xfId="8784"/>
    <cellStyle name="40% - Ênfase4 9 3" xfId="1510"/>
    <cellStyle name="40% - Ênfase4 9 3 2" xfId="5600"/>
    <cellStyle name="40% - Ênfase4 9 3 2 2" xfId="13877"/>
    <cellStyle name="40% - Ênfase4 9 3 3" xfId="7624"/>
    <cellStyle name="40% - Ênfase4 9 3 3 2" xfId="15901"/>
    <cellStyle name="40% - Ênfase4 9 3 4" xfId="3566"/>
    <cellStyle name="40% - Ênfase4 9 3 4 2" xfId="11843"/>
    <cellStyle name="40% - Ênfase4 9 3 5" xfId="9794"/>
    <cellStyle name="40% - Ênfase4 9 4" xfId="1000"/>
    <cellStyle name="40% - Ênfase4 9 4 2" xfId="5103"/>
    <cellStyle name="40% - Ênfase4 9 4 2 2" xfId="13380"/>
    <cellStyle name="40% - Ênfase4 9 4 3" xfId="7128"/>
    <cellStyle name="40% - Ênfase4 9 4 3 2" xfId="15405"/>
    <cellStyle name="40% - Ênfase4 9 4 4" xfId="3060"/>
    <cellStyle name="40% - Ênfase4 9 4 4 2" xfId="11337"/>
    <cellStyle name="40% - Ênfase4 9 4 5" xfId="9289"/>
    <cellStyle name="40% - Ênfase4 9 5" xfId="2050"/>
    <cellStyle name="40% - Ênfase4 9 5 2" xfId="6136"/>
    <cellStyle name="40% - Ênfase4 9 5 2 2" xfId="14413"/>
    <cellStyle name="40% - Ênfase4 9 5 3" xfId="8136"/>
    <cellStyle name="40% - Ênfase4 9 5 3 2" xfId="16413"/>
    <cellStyle name="40% - Ênfase4 9 5 4" xfId="4103"/>
    <cellStyle name="40% - Ênfase4 9 5 4 2" xfId="12380"/>
    <cellStyle name="40% - Ênfase4 9 5 5" xfId="10331"/>
    <cellStyle name="40% - Ênfase4 9 6" xfId="4600"/>
    <cellStyle name="40% - Ênfase4 9 6 2" xfId="12877"/>
    <cellStyle name="40% - Ênfase4 9 7" xfId="6630"/>
    <cellStyle name="40% - Ênfase4 9 7 2" xfId="14907"/>
    <cellStyle name="40% - Ênfase4 9 8" xfId="2553"/>
    <cellStyle name="40% - Ênfase4 9 8 2" xfId="10830"/>
    <cellStyle name="40% - Ênfase4 9 9" xfId="8783"/>
    <cellStyle name="40% - Ênfase5 10" xfId="442"/>
    <cellStyle name="40% - Ênfase5 10 2" xfId="59"/>
    <cellStyle name="40% - Ênfase5 10 2 2" xfId="1157"/>
    <cellStyle name="40% - Ênfase5 10 2 2 2" xfId="5249"/>
    <cellStyle name="40% - Ênfase5 10 2 2 2 2" xfId="13526"/>
    <cellStyle name="40% - Ênfase5 10 2 2 3" xfId="7274"/>
    <cellStyle name="40% - Ênfase5 10 2 2 3 2" xfId="15551"/>
    <cellStyle name="40% - Ênfase5 10 2 2 4" xfId="3214"/>
    <cellStyle name="40% - Ênfase5 10 2 2 4 2" xfId="11491"/>
    <cellStyle name="40% - Ênfase5 10 2 2 5" xfId="9442"/>
    <cellStyle name="40% - Ênfase5 10 2 3" xfId="648"/>
    <cellStyle name="40% - Ênfase5 10 2 3 2" xfId="4754"/>
    <cellStyle name="40% - Ênfase5 10 2 3 2 2" xfId="13031"/>
    <cellStyle name="40% - Ênfase5 10 2 3 3" xfId="6779"/>
    <cellStyle name="40% - Ênfase5 10 2 3 3 2" xfId="15056"/>
    <cellStyle name="40% - Ênfase5 10 2 3 4" xfId="2709"/>
    <cellStyle name="40% - Ênfase5 10 2 3 4 2" xfId="10986"/>
    <cellStyle name="40% - Ênfase5 10 2 3 5" xfId="8938"/>
    <cellStyle name="40% - Ênfase5 10 2 4" xfId="1700"/>
    <cellStyle name="40% - Ênfase5 10 2 4 2" xfId="5787"/>
    <cellStyle name="40% - Ênfase5 10 2 4 2 2" xfId="14064"/>
    <cellStyle name="40% - Ênfase5 10 2 4 3" xfId="7787"/>
    <cellStyle name="40% - Ênfase5 10 2 4 3 2" xfId="16064"/>
    <cellStyle name="40% - Ênfase5 10 2 4 4" xfId="3753"/>
    <cellStyle name="40% - Ênfase5 10 2 4 4 2" xfId="12030"/>
    <cellStyle name="40% - Ênfase5 10 2 4 5" xfId="9981"/>
    <cellStyle name="40% - Ênfase5 10 2 5" xfId="4250"/>
    <cellStyle name="40% - Ênfase5 10 2 5 2" xfId="12527"/>
    <cellStyle name="40% - Ênfase5 10 2 6" xfId="6281"/>
    <cellStyle name="40% - Ênfase5 10 2 6 2" xfId="14558"/>
    <cellStyle name="40% - Ênfase5 10 2 7" xfId="2200"/>
    <cellStyle name="40% - Ênfase5 10 2 7 2" xfId="10477"/>
    <cellStyle name="40% - Ênfase5 10 2 8" xfId="8432"/>
    <cellStyle name="40% - Ênfase5 10 3" xfId="1512"/>
    <cellStyle name="40% - Ênfase5 10 3 2" xfId="5602"/>
    <cellStyle name="40% - Ênfase5 10 3 2 2" xfId="13879"/>
    <cellStyle name="40% - Ênfase5 10 3 3" xfId="7626"/>
    <cellStyle name="40% - Ênfase5 10 3 3 2" xfId="15903"/>
    <cellStyle name="40% - Ênfase5 10 3 4" xfId="3568"/>
    <cellStyle name="40% - Ênfase5 10 3 4 2" xfId="11845"/>
    <cellStyle name="40% - Ênfase5 10 3 5" xfId="9796"/>
    <cellStyle name="40% - Ênfase5 10 4" xfId="1002"/>
    <cellStyle name="40% - Ênfase5 10 4 2" xfId="5105"/>
    <cellStyle name="40% - Ênfase5 10 4 2 2" xfId="13382"/>
    <cellStyle name="40% - Ênfase5 10 4 3" xfId="7130"/>
    <cellStyle name="40% - Ênfase5 10 4 3 2" xfId="15407"/>
    <cellStyle name="40% - Ênfase5 10 4 4" xfId="3062"/>
    <cellStyle name="40% - Ênfase5 10 4 4 2" xfId="11339"/>
    <cellStyle name="40% - Ênfase5 10 4 5" xfId="9291"/>
    <cellStyle name="40% - Ênfase5 10 5" xfId="2052"/>
    <cellStyle name="40% - Ênfase5 10 5 2" xfId="6138"/>
    <cellStyle name="40% - Ênfase5 10 5 2 2" xfId="14415"/>
    <cellStyle name="40% - Ênfase5 10 5 3" xfId="8138"/>
    <cellStyle name="40% - Ênfase5 10 5 3 2" xfId="16415"/>
    <cellStyle name="40% - Ênfase5 10 5 4" xfId="4105"/>
    <cellStyle name="40% - Ênfase5 10 5 4 2" xfId="12382"/>
    <cellStyle name="40% - Ênfase5 10 5 5" xfId="10333"/>
    <cellStyle name="40% - Ênfase5 10 6" xfId="4602"/>
    <cellStyle name="40% - Ênfase5 10 6 2" xfId="12879"/>
    <cellStyle name="40% - Ênfase5 10 7" xfId="6632"/>
    <cellStyle name="40% - Ênfase5 10 7 2" xfId="14909"/>
    <cellStyle name="40% - Ênfase5 10 8" xfId="2555"/>
    <cellStyle name="40% - Ênfase5 10 8 2" xfId="10832"/>
    <cellStyle name="40% - Ênfase5 10 9" xfId="8785"/>
    <cellStyle name="40% - Ênfase5 11" xfId="444"/>
    <cellStyle name="40% - Ênfase5 11 2" xfId="1513"/>
    <cellStyle name="40% - Ênfase5 11 2 2" xfId="5603"/>
    <cellStyle name="40% - Ênfase5 11 2 2 2" xfId="13880"/>
    <cellStyle name="40% - Ênfase5 11 2 3" xfId="7627"/>
    <cellStyle name="40% - Ênfase5 11 2 3 2" xfId="15904"/>
    <cellStyle name="40% - Ênfase5 11 2 4" xfId="3569"/>
    <cellStyle name="40% - Ênfase5 11 2 4 2" xfId="11846"/>
    <cellStyle name="40% - Ênfase5 11 2 5" xfId="9797"/>
    <cellStyle name="40% - Ênfase5 11 3" xfId="1003"/>
    <cellStyle name="40% - Ênfase5 11 3 2" xfId="5106"/>
    <cellStyle name="40% - Ênfase5 11 3 2 2" xfId="13383"/>
    <cellStyle name="40% - Ênfase5 11 3 3" xfId="7131"/>
    <cellStyle name="40% - Ênfase5 11 3 3 2" xfId="15408"/>
    <cellStyle name="40% - Ênfase5 11 3 4" xfId="3063"/>
    <cellStyle name="40% - Ênfase5 11 3 4 2" xfId="11340"/>
    <cellStyle name="40% - Ênfase5 11 3 5" xfId="9292"/>
    <cellStyle name="40% - Ênfase5 11 4" xfId="2053"/>
    <cellStyle name="40% - Ênfase5 11 4 2" xfId="6139"/>
    <cellStyle name="40% - Ênfase5 11 4 2 2" xfId="14416"/>
    <cellStyle name="40% - Ênfase5 11 4 3" xfId="8139"/>
    <cellStyle name="40% - Ênfase5 11 4 3 2" xfId="16416"/>
    <cellStyle name="40% - Ênfase5 11 4 4" xfId="4106"/>
    <cellStyle name="40% - Ênfase5 11 4 4 2" xfId="12383"/>
    <cellStyle name="40% - Ênfase5 11 4 5" xfId="10334"/>
    <cellStyle name="40% - Ênfase5 11 5" xfId="4603"/>
    <cellStyle name="40% - Ênfase5 11 5 2" xfId="12880"/>
    <cellStyle name="40% - Ênfase5 11 6" xfId="6633"/>
    <cellStyle name="40% - Ênfase5 11 6 2" xfId="14910"/>
    <cellStyle name="40% - Ênfase5 11 7" xfId="2556"/>
    <cellStyle name="40% - Ênfase5 11 7 2" xfId="10833"/>
    <cellStyle name="40% - Ênfase5 11 8" xfId="8786"/>
    <cellStyle name="40% - Ênfase5 12" xfId="446"/>
    <cellStyle name="40% - Ênfase5 12 2" xfId="1514"/>
    <cellStyle name="40% - Ênfase5 12 2 2" xfId="5604"/>
    <cellStyle name="40% - Ênfase5 12 2 2 2" xfId="13881"/>
    <cellStyle name="40% - Ênfase5 12 2 3" xfId="7628"/>
    <cellStyle name="40% - Ênfase5 12 2 3 2" xfId="15905"/>
    <cellStyle name="40% - Ênfase5 12 2 4" xfId="3570"/>
    <cellStyle name="40% - Ênfase5 12 2 4 2" xfId="11847"/>
    <cellStyle name="40% - Ênfase5 12 2 5" xfId="9798"/>
    <cellStyle name="40% - Ênfase5 12 3" xfId="1004"/>
    <cellStyle name="40% - Ênfase5 12 3 2" xfId="5107"/>
    <cellStyle name="40% - Ênfase5 12 3 2 2" xfId="13384"/>
    <cellStyle name="40% - Ênfase5 12 3 3" xfId="7132"/>
    <cellStyle name="40% - Ênfase5 12 3 3 2" xfId="15409"/>
    <cellStyle name="40% - Ênfase5 12 3 4" xfId="3064"/>
    <cellStyle name="40% - Ênfase5 12 3 4 2" xfId="11341"/>
    <cellStyle name="40% - Ênfase5 12 3 5" xfId="9293"/>
    <cellStyle name="40% - Ênfase5 12 4" xfId="2054"/>
    <cellStyle name="40% - Ênfase5 12 4 2" xfId="6140"/>
    <cellStyle name="40% - Ênfase5 12 4 2 2" xfId="14417"/>
    <cellStyle name="40% - Ênfase5 12 4 3" xfId="8140"/>
    <cellStyle name="40% - Ênfase5 12 4 3 2" xfId="16417"/>
    <cellStyle name="40% - Ênfase5 12 4 4" xfId="4107"/>
    <cellStyle name="40% - Ênfase5 12 4 4 2" xfId="12384"/>
    <cellStyle name="40% - Ênfase5 12 4 5" xfId="10335"/>
    <cellStyle name="40% - Ênfase5 12 5" xfId="4604"/>
    <cellStyle name="40% - Ênfase5 12 5 2" xfId="12881"/>
    <cellStyle name="40% - Ênfase5 12 6" xfId="6634"/>
    <cellStyle name="40% - Ênfase5 12 6 2" xfId="14911"/>
    <cellStyle name="40% - Ênfase5 12 7" xfId="2557"/>
    <cellStyle name="40% - Ênfase5 12 7 2" xfId="10834"/>
    <cellStyle name="40% - Ênfase5 12 8" xfId="8787"/>
    <cellStyle name="40% - Ênfase5 13" xfId="447"/>
    <cellStyle name="40% - Ênfase5 13 2" xfId="1515"/>
    <cellStyle name="40% - Ênfase5 13 2 2" xfId="5605"/>
    <cellStyle name="40% - Ênfase5 13 2 2 2" xfId="13882"/>
    <cellStyle name="40% - Ênfase5 13 2 3" xfId="7629"/>
    <cellStyle name="40% - Ênfase5 13 2 3 2" xfId="15906"/>
    <cellStyle name="40% - Ênfase5 13 2 4" xfId="3571"/>
    <cellStyle name="40% - Ênfase5 13 2 4 2" xfId="11848"/>
    <cellStyle name="40% - Ênfase5 13 2 5" xfId="9799"/>
    <cellStyle name="40% - Ênfase5 13 3" xfId="1005"/>
    <cellStyle name="40% - Ênfase5 13 3 2" xfId="5108"/>
    <cellStyle name="40% - Ênfase5 13 3 2 2" xfId="13385"/>
    <cellStyle name="40% - Ênfase5 13 3 3" xfId="7133"/>
    <cellStyle name="40% - Ênfase5 13 3 3 2" xfId="15410"/>
    <cellStyle name="40% - Ênfase5 13 3 4" xfId="3065"/>
    <cellStyle name="40% - Ênfase5 13 3 4 2" xfId="11342"/>
    <cellStyle name="40% - Ênfase5 13 3 5" xfId="9294"/>
    <cellStyle name="40% - Ênfase5 13 4" xfId="2055"/>
    <cellStyle name="40% - Ênfase5 13 4 2" xfId="6141"/>
    <cellStyle name="40% - Ênfase5 13 4 2 2" xfId="14418"/>
    <cellStyle name="40% - Ênfase5 13 4 3" xfId="8141"/>
    <cellStyle name="40% - Ênfase5 13 4 3 2" xfId="16418"/>
    <cellStyle name="40% - Ênfase5 13 4 4" xfId="4108"/>
    <cellStyle name="40% - Ênfase5 13 4 4 2" xfId="12385"/>
    <cellStyle name="40% - Ênfase5 13 4 5" xfId="10336"/>
    <cellStyle name="40% - Ênfase5 13 5" xfId="4605"/>
    <cellStyle name="40% - Ênfase5 13 5 2" xfId="12882"/>
    <cellStyle name="40% - Ênfase5 13 6" xfId="6635"/>
    <cellStyle name="40% - Ênfase5 13 6 2" xfId="14912"/>
    <cellStyle name="40% - Ênfase5 13 7" xfId="2558"/>
    <cellStyle name="40% - Ênfase5 13 7 2" xfId="10835"/>
    <cellStyle name="40% - Ênfase5 13 8" xfId="8788"/>
    <cellStyle name="40% - Ênfase5 14" xfId="383"/>
    <cellStyle name="40% - Ênfase5 14 2" xfId="1463"/>
    <cellStyle name="40% - Ênfase5 14 2 2" xfId="5553"/>
    <cellStyle name="40% - Ênfase5 14 2 2 2" xfId="13830"/>
    <cellStyle name="40% - Ênfase5 14 2 3" xfId="7577"/>
    <cellStyle name="40% - Ênfase5 14 2 3 2" xfId="15854"/>
    <cellStyle name="40% - Ênfase5 14 2 4" xfId="3519"/>
    <cellStyle name="40% - Ênfase5 14 2 4 2" xfId="11796"/>
    <cellStyle name="40% - Ênfase5 14 2 5" xfId="9747"/>
    <cellStyle name="40% - Ênfase5 14 3" xfId="953"/>
    <cellStyle name="40% - Ênfase5 14 3 2" xfId="5056"/>
    <cellStyle name="40% - Ênfase5 14 3 2 2" xfId="13333"/>
    <cellStyle name="40% - Ênfase5 14 3 3" xfId="7081"/>
    <cellStyle name="40% - Ênfase5 14 3 3 2" xfId="15358"/>
    <cellStyle name="40% - Ênfase5 14 3 4" xfId="3013"/>
    <cellStyle name="40% - Ênfase5 14 3 4 2" xfId="11290"/>
    <cellStyle name="40% - Ênfase5 14 3 5" xfId="9242"/>
    <cellStyle name="40% - Ênfase5 14 4" xfId="2003"/>
    <cellStyle name="40% - Ênfase5 14 4 2" xfId="6089"/>
    <cellStyle name="40% - Ênfase5 14 4 2 2" xfId="14366"/>
    <cellStyle name="40% - Ênfase5 14 4 3" xfId="8089"/>
    <cellStyle name="40% - Ênfase5 14 4 3 2" xfId="16366"/>
    <cellStyle name="40% - Ênfase5 14 4 4" xfId="4056"/>
    <cellStyle name="40% - Ênfase5 14 4 4 2" xfId="12333"/>
    <cellStyle name="40% - Ênfase5 14 4 5" xfId="10284"/>
    <cellStyle name="40% - Ênfase5 14 5" xfId="4553"/>
    <cellStyle name="40% - Ênfase5 14 5 2" xfId="12830"/>
    <cellStyle name="40% - Ênfase5 14 6" xfId="6583"/>
    <cellStyle name="40% - Ênfase5 14 6 2" xfId="14860"/>
    <cellStyle name="40% - Ênfase5 14 7" xfId="2506"/>
    <cellStyle name="40% - Ênfase5 14 7 2" xfId="10783"/>
    <cellStyle name="40% - Ênfase5 14 8" xfId="8736"/>
    <cellStyle name="40% - Ênfase5 15" xfId="449"/>
    <cellStyle name="40% - Ênfase5 15 2" xfId="1516"/>
    <cellStyle name="40% - Ênfase5 15 2 2" xfId="5606"/>
    <cellStyle name="40% - Ênfase5 15 2 2 2" xfId="13883"/>
    <cellStyle name="40% - Ênfase5 15 2 3" xfId="7630"/>
    <cellStyle name="40% - Ênfase5 15 2 3 2" xfId="15907"/>
    <cellStyle name="40% - Ênfase5 15 2 4" xfId="3572"/>
    <cellStyle name="40% - Ênfase5 15 2 4 2" xfId="11849"/>
    <cellStyle name="40% - Ênfase5 15 2 5" xfId="9800"/>
    <cellStyle name="40% - Ênfase5 15 3" xfId="1006"/>
    <cellStyle name="40% - Ênfase5 15 3 2" xfId="5109"/>
    <cellStyle name="40% - Ênfase5 15 3 2 2" xfId="13386"/>
    <cellStyle name="40% - Ênfase5 15 3 3" xfId="7134"/>
    <cellStyle name="40% - Ênfase5 15 3 3 2" xfId="15411"/>
    <cellStyle name="40% - Ênfase5 15 3 4" xfId="3066"/>
    <cellStyle name="40% - Ênfase5 15 3 4 2" xfId="11343"/>
    <cellStyle name="40% - Ênfase5 15 3 5" xfId="9295"/>
    <cellStyle name="40% - Ênfase5 15 4" xfId="2056"/>
    <cellStyle name="40% - Ênfase5 15 4 2" xfId="6142"/>
    <cellStyle name="40% - Ênfase5 15 4 2 2" xfId="14419"/>
    <cellStyle name="40% - Ênfase5 15 4 3" xfId="8142"/>
    <cellStyle name="40% - Ênfase5 15 4 3 2" xfId="16419"/>
    <cellStyle name="40% - Ênfase5 15 4 4" xfId="4109"/>
    <cellStyle name="40% - Ênfase5 15 4 4 2" xfId="12386"/>
    <cellStyle name="40% - Ênfase5 15 4 5" xfId="10337"/>
    <cellStyle name="40% - Ênfase5 15 5" xfId="4606"/>
    <cellStyle name="40% - Ênfase5 15 5 2" xfId="12883"/>
    <cellStyle name="40% - Ênfase5 15 6" xfId="6636"/>
    <cellStyle name="40% - Ênfase5 15 6 2" xfId="14913"/>
    <cellStyle name="40% - Ênfase5 15 7" xfId="2559"/>
    <cellStyle name="40% - Ênfase5 15 7 2" xfId="10836"/>
    <cellStyle name="40% - Ênfase5 15 8" xfId="8789"/>
    <cellStyle name="40% - Ênfase5 16" xfId="454"/>
    <cellStyle name="40% - Ênfase5 16 2" xfId="1521"/>
    <cellStyle name="40% - Ênfase5 16 2 2" xfId="5611"/>
    <cellStyle name="40% - Ênfase5 16 2 2 2" xfId="13888"/>
    <cellStyle name="40% - Ênfase5 16 2 3" xfId="7634"/>
    <cellStyle name="40% - Ênfase5 16 2 3 2" xfId="15911"/>
    <cellStyle name="40% - Ênfase5 16 2 4" xfId="3577"/>
    <cellStyle name="40% - Ênfase5 16 2 4 2" xfId="11854"/>
    <cellStyle name="40% - Ênfase5 16 2 5" xfId="9805"/>
    <cellStyle name="40% - Ênfase5 16 3" xfId="1010"/>
    <cellStyle name="40% - Ênfase5 16 3 2" xfId="5113"/>
    <cellStyle name="40% - Ênfase5 16 3 2 2" xfId="13390"/>
    <cellStyle name="40% - Ênfase5 16 3 3" xfId="7138"/>
    <cellStyle name="40% - Ênfase5 16 3 3 2" xfId="15415"/>
    <cellStyle name="40% - Ênfase5 16 3 4" xfId="3070"/>
    <cellStyle name="40% - Ênfase5 16 3 4 2" xfId="11347"/>
    <cellStyle name="40% - Ênfase5 16 3 5" xfId="9299"/>
    <cellStyle name="40% - Ênfase5 16 4" xfId="2060"/>
    <cellStyle name="40% - Ênfase5 16 4 2" xfId="6146"/>
    <cellStyle name="40% - Ênfase5 16 4 2 2" xfId="14423"/>
    <cellStyle name="40% - Ênfase5 16 4 3" xfId="8146"/>
    <cellStyle name="40% - Ênfase5 16 4 3 2" xfId="16423"/>
    <cellStyle name="40% - Ênfase5 16 4 4" xfId="4113"/>
    <cellStyle name="40% - Ênfase5 16 4 4 2" xfId="12390"/>
    <cellStyle name="40% - Ênfase5 16 4 5" xfId="10341"/>
    <cellStyle name="40% - Ênfase5 16 5" xfId="4611"/>
    <cellStyle name="40% - Ênfase5 16 5 2" xfId="12888"/>
    <cellStyle name="40% - Ênfase5 16 6" xfId="6640"/>
    <cellStyle name="40% - Ênfase5 16 6 2" xfId="14917"/>
    <cellStyle name="40% - Ênfase5 16 7" xfId="2564"/>
    <cellStyle name="40% - Ênfase5 16 7 2" xfId="10841"/>
    <cellStyle name="40% - Ênfase5 16 8" xfId="8794"/>
    <cellStyle name="40% - Ênfase5 17" xfId="287"/>
    <cellStyle name="40% - Ênfase5 17 2" xfId="1375"/>
    <cellStyle name="40% - Ênfase5 17 2 2" xfId="5465"/>
    <cellStyle name="40% - Ênfase5 17 2 2 2" xfId="13742"/>
    <cellStyle name="40% - Ênfase5 17 2 3" xfId="7490"/>
    <cellStyle name="40% - Ênfase5 17 2 3 2" xfId="15767"/>
    <cellStyle name="40% - Ênfase5 17 2 4" xfId="3431"/>
    <cellStyle name="40% - Ênfase5 17 2 4 2" xfId="11708"/>
    <cellStyle name="40% - Ênfase5 17 2 5" xfId="9659"/>
    <cellStyle name="40% - Ênfase5 17 3" xfId="866"/>
    <cellStyle name="40% - Ênfase5 17 3 2" xfId="4969"/>
    <cellStyle name="40% - Ênfase5 17 3 2 2" xfId="13246"/>
    <cellStyle name="40% - Ênfase5 17 3 3" xfId="6994"/>
    <cellStyle name="40% - Ênfase5 17 3 3 2" xfId="15271"/>
    <cellStyle name="40% - Ênfase5 17 3 4" xfId="2926"/>
    <cellStyle name="40% - Ênfase5 17 3 4 2" xfId="11203"/>
    <cellStyle name="40% - Ênfase5 17 3 5" xfId="9155"/>
    <cellStyle name="40% - Ênfase5 17 4" xfId="1916"/>
    <cellStyle name="40% - Ênfase5 17 4 2" xfId="6002"/>
    <cellStyle name="40% - Ênfase5 17 4 2 2" xfId="14279"/>
    <cellStyle name="40% - Ênfase5 17 4 3" xfId="8002"/>
    <cellStyle name="40% - Ênfase5 17 4 3 2" xfId="16279"/>
    <cellStyle name="40% - Ênfase5 17 4 4" xfId="3969"/>
    <cellStyle name="40% - Ênfase5 17 4 4 2" xfId="12246"/>
    <cellStyle name="40% - Ênfase5 17 4 5" xfId="10197"/>
    <cellStyle name="40% - Ênfase5 17 5" xfId="4465"/>
    <cellStyle name="40% - Ênfase5 17 5 2" xfId="12742"/>
    <cellStyle name="40% - Ênfase5 17 6" xfId="6496"/>
    <cellStyle name="40% - Ênfase5 17 6 2" xfId="14773"/>
    <cellStyle name="40% - Ênfase5 17 7" xfId="2417"/>
    <cellStyle name="40% - Ênfase5 17 7 2" xfId="10694"/>
    <cellStyle name="40% - Ênfase5 17 8" xfId="8648"/>
    <cellStyle name="40% - Ênfase5 18" xfId="456"/>
    <cellStyle name="40% - Ênfase5 18 2" xfId="1523"/>
    <cellStyle name="40% - Ênfase5 18 2 2" xfId="5613"/>
    <cellStyle name="40% - Ênfase5 18 2 2 2" xfId="13890"/>
    <cellStyle name="40% - Ênfase5 18 2 3" xfId="7636"/>
    <cellStyle name="40% - Ênfase5 18 2 3 2" xfId="15913"/>
    <cellStyle name="40% - Ênfase5 18 2 4" xfId="3579"/>
    <cellStyle name="40% - Ênfase5 18 2 4 2" xfId="11856"/>
    <cellStyle name="40% - Ênfase5 18 2 5" xfId="9807"/>
    <cellStyle name="40% - Ênfase5 18 3" xfId="1012"/>
    <cellStyle name="40% - Ênfase5 18 3 2" xfId="5115"/>
    <cellStyle name="40% - Ênfase5 18 3 2 2" xfId="13392"/>
    <cellStyle name="40% - Ênfase5 18 3 3" xfId="7140"/>
    <cellStyle name="40% - Ênfase5 18 3 3 2" xfId="15417"/>
    <cellStyle name="40% - Ênfase5 18 3 4" xfId="3072"/>
    <cellStyle name="40% - Ênfase5 18 3 4 2" xfId="11349"/>
    <cellStyle name="40% - Ênfase5 18 3 5" xfId="9301"/>
    <cellStyle name="40% - Ênfase5 18 4" xfId="2062"/>
    <cellStyle name="40% - Ênfase5 18 4 2" xfId="6148"/>
    <cellStyle name="40% - Ênfase5 18 4 2 2" xfId="14425"/>
    <cellStyle name="40% - Ênfase5 18 4 3" xfId="8148"/>
    <cellStyle name="40% - Ênfase5 18 4 3 2" xfId="16425"/>
    <cellStyle name="40% - Ênfase5 18 4 4" xfId="4115"/>
    <cellStyle name="40% - Ênfase5 18 4 4 2" xfId="12392"/>
    <cellStyle name="40% - Ênfase5 18 4 5" xfId="10343"/>
    <cellStyle name="40% - Ênfase5 18 5" xfId="4613"/>
    <cellStyle name="40% - Ênfase5 18 5 2" xfId="12890"/>
    <cellStyle name="40% - Ênfase5 18 6" xfId="6642"/>
    <cellStyle name="40% - Ênfase5 18 6 2" xfId="14919"/>
    <cellStyle name="40% - Ênfase5 18 7" xfId="2566"/>
    <cellStyle name="40% - Ênfase5 18 7 2" xfId="10843"/>
    <cellStyle name="40% - Ênfase5 18 8" xfId="8796"/>
    <cellStyle name="40% - Ênfase5 19" xfId="457"/>
    <cellStyle name="40% - Ênfase5 19 2" xfId="1524"/>
    <cellStyle name="40% - Ênfase5 19 2 2" xfId="5614"/>
    <cellStyle name="40% - Ênfase5 19 2 2 2" xfId="13891"/>
    <cellStyle name="40% - Ênfase5 19 2 3" xfId="7637"/>
    <cellStyle name="40% - Ênfase5 19 2 3 2" xfId="15914"/>
    <cellStyle name="40% - Ênfase5 19 2 4" xfId="3580"/>
    <cellStyle name="40% - Ênfase5 19 2 4 2" xfId="11857"/>
    <cellStyle name="40% - Ênfase5 19 2 5" xfId="9808"/>
    <cellStyle name="40% - Ênfase5 19 3" xfId="1013"/>
    <cellStyle name="40% - Ênfase5 19 3 2" xfId="5116"/>
    <cellStyle name="40% - Ênfase5 19 3 2 2" xfId="13393"/>
    <cellStyle name="40% - Ênfase5 19 3 3" xfId="7141"/>
    <cellStyle name="40% - Ênfase5 19 3 3 2" xfId="15418"/>
    <cellStyle name="40% - Ênfase5 19 3 4" xfId="3073"/>
    <cellStyle name="40% - Ênfase5 19 3 4 2" xfId="11350"/>
    <cellStyle name="40% - Ênfase5 19 3 5" xfId="9302"/>
    <cellStyle name="40% - Ênfase5 19 4" xfId="2063"/>
    <cellStyle name="40% - Ênfase5 19 4 2" xfId="6149"/>
    <cellStyle name="40% - Ênfase5 19 4 2 2" xfId="14426"/>
    <cellStyle name="40% - Ênfase5 19 4 3" xfId="8149"/>
    <cellStyle name="40% - Ênfase5 19 4 3 2" xfId="16426"/>
    <cellStyle name="40% - Ênfase5 19 4 4" xfId="4116"/>
    <cellStyle name="40% - Ênfase5 19 4 4 2" xfId="12393"/>
    <cellStyle name="40% - Ênfase5 19 4 5" xfId="10344"/>
    <cellStyle name="40% - Ênfase5 19 5" xfId="4614"/>
    <cellStyle name="40% - Ênfase5 19 5 2" xfId="12891"/>
    <cellStyle name="40% - Ênfase5 19 6" xfId="6643"/>
    <cellStyle name="40% - Ênfase5 19 6 2" xfId="14920"/>
    <cellStyle name="40% - Ênfase5 19 7" xfId="2567"/>
    <cellStyle name="40% - Ênfase5 19 7 2" xfId="10844"/>
    <cellStyle name="40% - Ênfase5 19 8" xfId="8797"/>
    <cellStyle name="40% - Ênfase5 2" xfId="203"/>
    <cellStyle name="40% - Ênfase5 2 2" xfId="205"/>
    <cellStyle name="40% - Ênfase5 2 2 2" xfId="1298"/>
    <cellStyle name="40% - Ênfase5 2 2 2 2" xfId="5388"/>
    <cellStyle name="40% - Ênfase5 2 2 2 2 2" xfId="13665"/>
    <cellStyle name="40% - Ênfase5 2 2 2 3" xfId="7413"/>
    <cellStyle name="40% - Ênfase5 2 2 2 3 2" xfId="15690"/>
    <cellStyle name="40% - Ênfase5 2 2 2 4" xfId="3354"/>
    <cellStyle name="40% - Ênfase5 2 2 2 4 2" xfId="11631"/>
    <cellStyle name="40% - Ênfase5 2 2 2 5" xfId="9582"/>
    <cellStyle name="40% - Ênfase5 2 2 3" xfId="789"/>
    <cellStyle name="40% - Ênfase5 2 2 3 2" xfId="4892"/>
    <cellStyle name="40% - Ênfase5 2 2 3 2 2" xfId="13169"/>
    <cellStyle name="40% - Ênfase5 2 2 3 3" xfId="6917"/>
    <cellStyle name="40% - Ênfase5 2 2 3 3 2" xfId="15194"/>
    <cellStyle name="40% - Ênfase5 2 2 3 4" xfId="2849"/>
    <cellStyle name="40% - Ênfase5 2 2 3 4 2" xfId="11126"/>
    <cellStyle name="40% - Ênfase5 2 2 3 5" xfId="9078"/>
    <cellStyle name="40% - Ênfase5 2 2 4" xfId="1839"/>
    <cellStyle name="40% - Ênfase5 2 2 4 2" xfId="5925"/>
    <cellStyle name="40% - Ênfase5 2 2 4 2 2" xfId="14202"/>
    <cellStyle name="40% - Ênfase5 2 2 4 3" xfId="7925"/>
    <cellStyle name="40% - Ênfase5 2 2 4 3 2" xfId="16202"/>
    <cellStyle name="40% - Ênfase5 2 2 4 4" xfId="3892"/>
    <cellStyle name="40% - Ênfase5 2 2 4 4 2" xfId="12169"/>
    <cellStyle name="40% - Ênfase5 2 2 4 5" xfId="10120"/>
    <cellStyle name="40% - Ênfase5 2 2 5" xfId="4388"/>
    <cellStyle name="40% - Ênfase5 2 2 5 2" xfId="12665"/>
    <cellStyle name="40% - Ênfase5 2 2 6" xfId="6419"/>
    <cellStyle name="40% - Ênfase5 2 2 6 2" xfId="14696"/>
    <cellStyle name="40% - Ênfase5 2 2 7" xfId="2340"/>
    <cellStyle name="40% - Ênfase5 2 2 7 2" xfId="10617"/>
    <cellStyle name="40% - Ênfase5 2 2 8" xfId="8571"/>
    <cellStyle name="40% - Ênfase5 2 3" xfId="1296"/>
    <cellStyle name="40% - Ênfase5 2 3 2" xfId="5386"/>
    <cellStyle name="40% - Ênfase5 2 3 2 2" xfId="13663"/>
    <cellStyle name="40% - Ênfase5 2 3 3" xfId="7411"/>
    <cellStyle name="40% - Ênfase5 2 3 3 2" xfId="15688"/>
    <cellStyle name="40% - Ênfase5 2 3 4" xfId="3352"/>
    <cellStyle name="40% - Ênfase5 2 3 4 2" xfId="11629"/>
    <cellStyle name="40% - Ênfase5 2 3 5" xfId="9580"/>
    <cellStyle name="40% - Ênfase5 2 4" xfId="787"/>
    <cellStyle name="40% - Ênfase5 2 4 2" xfId="4890"/>
    <cellStyle name="40% - Ênfase5 2 4 2 2" xfId="13167"/>
    <cellStyle name="40% - Ênfase5 2 4 3" xfId="6915"/>
    <cellStyle name="40% - Ênfase5 2 4 3 2" xfId="15192"/>
    <cellStyle name="40% - Ênfase5 2 4 4" xfId="2847"/>
    <cellStyle name="40% - Ênfase5 2 4 4 2" xfId="11124"/>
    <cellStyle name="40% - Ênfase5 2 4 5" xfId="9076"/>
    <cellStyle name="40% - Ênfase5 2 5" xfId="1837"/>
    <cellStyle name="40% - Ênfase5 2 5 2" xfId="5923"/>
    <cellStyle name="40% - Ênfase5 2 5 2 2" xfId="14200"/>
    <cellStyle name="40% - Ênfase5 2 5 3" xfId="7923"/>
    <cellStyle name="40% - Ênfase5 2 5 3 2" xfId="16200"/>
    <cellStyle name="40% - Ênfase5 2 5 4" xfId="3890"/>
    <cellStyle name="40% - Ênfase5 2 5 4 2" xfId="12167"/>
    <cellStyle name="40% - Ênfase5 2 5 5" xfId="10118"/>
    <cellStyle name="40% - Ênfase5 2 6" xfId="4386"/>
    <cellStyle name="40% - Ênfase5 2 6 2" xfId="12663"/>
    <cellStyle name="40% - Ênfase5 2 7" xfId="6417"/>
    <cellStyle name="40% - Ênfase5 2 7 2" xfId="14694"/>
    <cellStyle name="40% - Ênfase5 2 8" xfId="2338"/>
    <cellStyle name="40% - Ênfase5 2 8 2" xfId="10615"/>
    <cellStyle name="40% - Ênfase5 2 9" xfId="8569"/>
    <cellStyle name="40% - Ênfase5 20" xfId="450"/>
    <cellStyle name="40% - Ênfase5 20 2" xfId="1517"/>
    <cellStyle name="40% - Ênfase5 20 2 2" xfId="5607"/>
    <cellStyle name="40% - Ênfase5 20 2 2 2" xfId="13884"/>
    <cellStyle name="40% - Ênfase5 20 2 3" xfId="7631"/>
    <cellStyle name="40% - Ênfase5 20 2 3 2" xfId="15908"/>
    <cellStyle name="40% - Ênfase5 20 2 4" xfId="3573"/>
    <cellStyle name="40% - Ênfase5 20 2 4 2" xfId="11850"/>
    <cellStyle name="40% - Ênfase5 20 2 5" xfId="9801"/>
    <cellStyle name="40% - Ênfase5 20 3" xfId="1007"/>
    <cellStyle name="40% - Ênfase5 20 3 2" xfId="5110"/>
    <cellStyle name="40% - Ênfase5 20 3 2 2" xfId="13387"/>
    <cellStyle name="40% - Ênfase5 20 3 3" xfId="7135"/>
    <cellStyle name="40% - Ênfase5 20 3 3 2" xfId="15412"/>
    <cellStyle name="40% - Ênfase5 20 3 4" xfId="3067"/>
    <cellStyle name="40% - Ênfase5 20 3 4 2" xfId="11344"/>
    <cellStyle name="40% - Ênfase5 20 3 5" xfId="9296"/>
    <cellStyle name="40% - Ênfase5 20 4" xfId="2057"/>
    <cellStyle name="40% - Ênfase5 20 4 2" xfId="6143"/>
    <cellStyle name="40% - Ênfase5 20 4 2 2" xfId="14420"/>
    <cellStyle name="40% - Ênfase5 20 4 3" xfId="8143"/>
    <cellStyle name="40% - Ênfase5 20 4 3 2" xfId="16420"/>
    <cellStyle name="40% - Ênfase5 20 4 4" xfId="4110"/>
    <cellStyle name="40% - Ênfase5 20 4 4 2" xfId="12387"/>
    <cellStyle name="40% - Ênfase5 20 4 5" xfId="10338"/>
    <cellStyle name="40% - Ênfase5 20 5" xfId="4607"/>
    <cellStyle name="40% - Ênfase5 20 5 2" xfId="12884"/>
    <cellStyle name="40% - Ênfase5 20 6" xfId="6637"/>
    <cellStyle name="40% - Ênfase5 20 6 2" xfId="14914"/>
    <cellStyle name="40% - Ênfase5 20 7" xfId="2560"/>
    <cellStyle name="40% - Ênfase5 20 7 2" xfId="10837"/>
    <cellStyle name="40% - Ênfase5 20 8" xfId="8790"/>
    <cellStyle name="40% - Ênfase5 21" xfId="455"/>
    <cellStyle name="40% - Ênfase5 21 2" xfId="1522"/>
    <cellStyle name="40% - Ênfase5 21 2 2" xfId="5612"/>
    <cellStyle name="40% - Ênfase5 21 2 2 2" xfId="13889"/>
    <cellStyle name="40% - Ênfase5 21 2 3" xfId="7635"/>
    <cellStyle name="40% - Ênfase5 21 2 3 2" xfId="15912"/>
    <cellStyle name="40% - Ênfase5 21 2 4" xfId="3578"/>
    <cellStyle name="40% - Ênfase5 21 2 4 2" xfId="11855"/>
    <cellStyle name="40% - Ênfase5 21 2 5" xfId="9806"/>
    <cellStyle name="40% - Ênfase5 21 3" xfId="1011"/>
    <cellStyle name="40% - Ênfase5 21 3 2" xfId="5114"/>
    <cellStyle name="40% - Ênfase5 21 3 2 2" xfId="13391"/>
    <cellStyle name="40% - Ênfase5 21 3 3" xfId="7139"/>
    <cellStyle name="40% - Ênfase5 21 3 3 2" xfId="15416"/>
    <cellStyle name="40% - Ênfase5 21 3 4" xfId="3071"/>
    <cellStyle name="40% - Ênfase5 21 3 4 2" xfId="11348"/>
    <cellStyle name="40% - Ênfase5 21 3 5" xfId="9300"/>
    <cellStyle name="40% - Ênfase5 21 4" xfId="2061"/>
    <cellStyle name="40% - Ênfase5 21 4 2" xfId="6147"/>
    <cellStyle name="40% - Ênfase5 21 4 2 2" xfId="14424"/>
    <cellStyle name="40% - Ênfase5 21 4 3" xfId="8147"/>
    <cellStyle name="40% - Ênfase5 21 4 3 2" xfId="16424"/>
    <cellStyle name="40% - Ênfase5 21 4 4" xfId="4114"/>
    <cellStyle name="40% - Ênfase5 21 4 4 2" xfId="12391"/>
    <cellStyle name="40% - Ênfase5 21 4 5" xfId="10342"/>
    <cellStyle name="40% - Ênfase5 21 5" xfId="4612"/>
    <cellStyle name="40% - Ênfase5 21 5 2" xfId="12889"/>
    <cellStyle name="40% - Ênfase5 21 6" xfId="6641"/>
    <cellStyle name="40% - Ênfase5 21 6 2" xfId="14918"/>
    <cellStyle name="40% - Ênfase5 21 7" xfId="2565"/>
    <cellStyle name="40% - Ênfase5 21 7 2" xfId="10842"/>
    <cellStyle name="40% - Ênfase5 21 8" xfId="8795"/>
    <cellStyle name="40% - Ênfase5 22" xfId="288"/>
    <cellStyle name="40% - Ênfase5 3" xfId="153"/>
    <cellStyle name="40% - Ênfase5 3 2" xfId="109"/>
    <cellStyle name="40% - Ênfase5 3 2 2" xfId="1205"/>
    <cellStyle name="40% - Ênfase5 3 2 2 2" xfId="5296"/>
    <cellStyle name="40% - Ênfase5 3 2 2 2 2" xfId="13573"/>
    <cellStyle name="40% - Ênfase5 3 2 2 3" xfId="7321"/>
    <cellStyle name="40% - Ênfase5 3 2 2 3 2" xfId="15598"/>
    <cellStyle name="40% - Ênfase5 3 2 2 4" xfId="3261"/>
    <cellStyle name="40% - Ênfase5 3 2 2 4 2" xfId="11538"/>
    <cellStyle name="40% - Ênfase5 3 2 2 5" xfId="9489"/>
    <cellStyle name="40% - Ênfase5 3 2 3" xfId="695"/>
    <cellStyle name="40% - Ênfase5 3 2 3 2" xfId="4800"/>
    <cellStyle name="40% - Ênfase5 3 2 3 2 2" xfId="13077"/>
    <cellStyle name="40% - Ênfase5 3 2 3 3" xfId="6825"/>
    <cellStyle name="40% - Ênfase5 3 2 3 3 2" xfId="15102"/>
    <cellStyle name="40% - Ênfase5 3 2 3 4" xfId="2755"/>
    <cellStyle name="40% - Ênfase5 3 2 3 4 2" xfId="11032"/>
    <cellStyle name="40% - Ênfase5 3 2 3 5" xfId="8984"/>
    <cellStyle name="40% - Ênfase5 3 2 4" xfId="1746"/>
    <cellStyle name="40% - Ênfase5 3 2 4 2" xfId="5833"/>
    <cellStyle name="40% - Ênfase5 3 2 4 2 2" xfId="14110"/>
    <cellStyle name="40% - Ênfase5 3 2 4 3" xfId="7833"/>
    <cellStyle name="40% - Ênfase5 3 2 4 3 2" xfId="16110"/>
    <cellStyle name="40% - Ênfase5 3 2 4 4" xfId="3799"/>
    <cellStyle name="40% - Ênfase5 3 2 4 4 2" xfId="12076"/>
    <cellStyle name="40% - Ênfase5 3 2 4 5" xfId="10027"/>
    <cellStyle name="40% - Ênfase5 3 2 5" xfId="4296"/>
    <cellStyle name="40% - Ênfase5 3 2 5 2" xfId="12573"/>
    <cellStyle name="40% - Ênfase5 3 2 6" xfId="6327"/>
    <cellStyle name="40% - Ênfase5 3 2 6 2" xfId="14604"/>
    <cellStyle name="40% - Ênfase5 3 2 7" xfId="2247"/>
    <cellStyle name="40% - Ênfase5 3 2 7 2" xfId="10524"/>
    <cellStyle name="40% - Ênfase5 3 2 8" xfId="8478"/>
    <cellStyle name="40% - Ênfase5 3 3" xfId="1247"/>
    <cellStyle name="40% - Ênfase5 3 3 2" xfId="5338"/>
    <cellStyle name="40% - Ênfase5 3 3 2 2" xfId="13615"/>
    <cellStyle name="40% - Ênfase5 3 3 3" xfId="7363"/>
    <cellStyle name="40% - Ênfase5 3 3 3 2" xfId="15640"/>
    <cellStyle name="40% - Ênfase5 3 3 4" xfId="3303"/>
    <cellStyle name="40% - Ênfase5 3 3 4 2" xfId="11580"/>
    <cellStyle name="40% - Ênfase5 3 3 5" xfId="9531"/>
    <cellStyle name="40% - Ênfase5 3 4" xfId="738"/>
    <cellStyle name="40% - Ênfase5 3 4 2" xfId="4842"/>
    <cellStyle name="40% - Ênfase5 3 4 2 2" xfId="13119"/>
    <cellStyle name="40% - Ênfase5 3 4 3" xfId="6867"/>
    <cellStyle name="40% - Ênfase5 3 4 3 2" xfId="15144"/>
    <cellStyle name="40% - Ênfase5 3 4 4" xfId="2798"/>
    <cellStyle name="40% - Ênfase5 3 4 4 2" xfId="11075"/>
    <cellStyle name="40% - Ênfase5 3 4 5" xfId="9027"/>
    <cellStyle name="40% - Ênfase5 3 5" xfId="1788"/>
    <cellStyle name="40% - Ênfase5 3 5 2" xfId="5875"/>
    <cellStyle name="40% - Ênfase5 3 5 2 2" xfId="14152"/>
    <cellStyle name="40% - Ênfase5 3 5 3" xfId="7875"/>
    <cellStyle name="40% - Ênfase5 3 5 3 2" xfId="16152"/>
    <cellStyle name="40% - Ênfase5 3 5 4" xfId="3841"/>
    <cellStyle name="40% - Ênfase5 3 5 4 2" xfId="12118"/>
    <cellStyle name="40% - Ênfase5 3 5 5" xfId="10069"/>
    <cellStyle name="40% - Ênfase5 3 6" xfId="4338"/>
    <cellStyle name="40% - Ênfase5 3 6 2" xfId="12615"/>
    <cellStyle name="40% - Ênfase5 3 7" xfId="6369"/>
    <cellStyle name="40% - Ênfase5 3 7 2" xfId="14646"/>
    <cellStyle name="40% - Ênfase5 3 8" xfId="2289"/>
    <cellStyle name="40% - Ênfase5 3 8 2" xfId="10566"/>
    <cellStyle name="40% - Ênfase5 3 9" xfId="8520"/>
    <cellStyle name="40% - Ênfase5 4" xfId="207"/>
    <cellStyle name="40% - Ênfase5 4 2" xfId="211"/>
    <cellStyle name="40% - Ênfase5 4 2 2" xfId="1304"/>
    <cellStyle name="40% - Ênfase5 4 2 2 2" xfId="5394"/>
    <cellStyle name="40% - Ênfase5 4 2 2 2 2" xfId="13671"/>
    <cellStyle name="40% - Ênfase5 4 2 2 3" xfId="7419"/>
    <cellStyle name="40% - Ênfase5 4 2 2 3 2" xfId="15696"/>
    <cellStyle name="40% - Ênfase5 4 2 2 4" xfId="3360"/>
    <cellStyle name="40% - Ênfase5 4 2 2 4 2" xfId="11637"/>
    <cellStyle name="40% - Ênfase5 4 2 2 5" xfId="9588"/>
    <cellStyle name="40% - Ênfase5 4 2 3" xfId="795"/>
    <cellStyle name="40% - Ênfase5 4 2 3 2" xfId="4898"/>
    <cellStyle name="40% - Ênfase5 4 2 3 2 2" xfId="13175"/>
    <cellStyle name="40% - Ênfase5 4 2 3 3" xfId="6923"/>
    <cellStyle name="40% - Ênfase5 4 2 3 3 2" xfId="15200"/>
    <cellStyle name="40% - Ênfase5 4 2 3 4" xfId="2855"/>
    <cellStyle name="40% - Ênfase5 4 2 3 4 2" xfId="11132"/>
    <cellStyle name="40% - Ênfase5 4 2 3 5" xfId="9084"/>
    <cellStyle name="40% - Ênfase5 4 2 4" xfId="1845"/>
    <cellStyle name="40% - Ênfase5 4 2 4 2" xfId="5931"/>
    <cellStyle name="40% - Ênfase5 4 2 4 2 2" xfId="14208"/>
    <cellStyle name="40% - Ênfase5 4 2 4 3" xfId="7931"/>
    <cellStyle name="40% - Ênfase5 4 2 4 3 2" xfId="16208"/>
    <cellStyle name="40% - Ênfase5 4 2 4 4" xfId="3898"/>
    <cellStyle name="40% - Ênfase5 4 2 4 4 2" xfId="12175"/>
    <cellStyle name="40% - Ênfase5 4 2 4 5" xfId="10126"/>
    <cellStyle name="40% - Ênfase5 4 2 5" xfId="4394"/>
    <cellStyle name="40% - Ênfase5 4 2 5 2" xfId="12671"/>
    <cellStyle name="40% - Ênfase5 4 2 6" xfId="6425"/>
    <cellStyle name="40% - Ênfase5 4 2 6 2" xfId="14702"/>
    <cellStyle name="40% - Ênfase5 4 2 7" xfId="2346"/>
    <cellStyle name="40% - Ênfase5 4 2 7 2" xfId="10623"/>
    <cellStyle name="40% - Ênfase5 4 2 8" xfId="8577"/>
    <cellStyle name="40% - Ênfase5 4 3" xfId="1300"/>
    <cellStyle name="40% - Ênfase5 4 3 2" xfId="5390"/>
    <cellStyle name="40% - Ênfase5 4 3 2 2" xfId="13667"/>
    <cellStyle name="40% - Ênfase5 4 3 3" xfId="7415"/>
    <cellStyle name="40% - Ênfase5 4 3 3 2" xfId="15692"/>
    <cellStyle name="40% - Ênfase5 4 3 4" xfId="3356"/>
    <cellStyle name="40% - Ênfase5 4 3 4 2" xfId="11633"/>
    <cellStyle name="40% - Ênfase5 4 3 5" xfId="9584"/>
    <cellStyle name="40% - Ênfase5 4 4" xfId="791"/>
    <cellStyle name="40% - Ênfase5 4 4 2" xfId="4894"/>
    <cellStyle name="40% - Ênfase5 4 4 2 2" xfId="13171"/>
    <cellStyle name="40% - Ênfase5 4 4 3" xfId="6919"/>
    <cellStyle name="40% - Ênfase5 4 4 3 2" xfId="15196"/>
    <cellStyle name="40% - Ênfase5 4 4 4" xfId="2851"/>
    <cellStyle name="40% - Ênfase5 4 4 4 2" xfId="11128"/>
    <cellStyle name="40% - Ênfase5 4 4 5" xfId="9080"/>
    <cellStyle name="40% - Ênfase5 4 5" xfId="1841"/>
    <cellStyle name="40% - Ênfase5 4 5 2" xfId="5927"/>
    <cellStyle name="40% - Ênfase5 4 5 2 2" xfId="14204"/>
    <cellStyle name="40% - Ênfase5 4 5 3" xfId="7927"/>
    <cellStyle name="40% - Ênfase5 4 5 3 2" xfId="16204"/>
    <cellStyle name="40% - Ênfase5 4 5 4" xfId="3894"/>
    <cellStyle name="40% - Ênfase5 4 5 4 2" xfId="12171"/>
    <cellStyle name="40% - Ênfase5 4 5 5" xfId="10122"/>
    <cellStyle name="40% - Ênfase5 4 6" xfId="4390"/>
    <cellStyle name="40% - Ênfase5 4 6 2" xfId="12667"/>
    <cellStyle name="40% - Ênfase5 4 7" xfId="6421"/>
    <cellStyle name="40% - Ênfase5 4 7 2" xfId="14698"/>
    <cellStyle name="40% - Ênfase5 4 8" xfId="2342"/>
    <cellStyle name="40% - Ênfase5 4 8 2" xfId="10619"/>
    <cellStyle name="40% - Ênfase5 4 9" xfId="8573"/>
    <cellStyle name="40% - Ênfase5 5" xfId="215"/>
    <cellStyle name="40% - Ênfase5 5 2" xfId="38"/>
    <cellStyle name="40% - Ênfase5 5 2 2" xfId="1139"/>
    <cellStyle name="40% - Ênfase5 5 2 2 2" xfId="5231"/>
    <cellStyle name="40% - Ênfase5 5 2 2 2 2" xfId="13508"/>
    <cellStyle name="40% - Ênfase5 5 2 2 3" xfId="7256"/>
    <cellStyle name="40% - Ênfase5 5 2 2 3 2" xfId="15533"/>
    <cellStyle name="40% - Ênfase5 5 2 2 4" xfId="3196"/>
    <cellStyle name="40% - Ênfase5 5 2 2 4 2" xfId="11473"/>
    <cellStyle name="40% - Ênfase5 5 2 2 5" xfId="9424"/>
    <cellStyle name="40% - Ênfase5 5 2 3" xfId="631"/>
    <cellStyle name="40% - Ênfase5 5 2 3 2" xfId="4737"/>
    <cellStyle name="40% - Ênfase5 5 2 3 2 2" xfId="13014"/>
    <cellStyle name="40% - Ênfase5 5 2 3 3" xfId="6762"/>
    <cellStyle name="40% - Ênfase5 5 2 3 3 2" xfId="15039"/>
    <cellStyle name="40% - Ênfase5 5 2 3 4" xfId="2692"/>
    <cellStyle name="40% - Ênfase5 5 2 3 4 2" xfId="10969"/>
    <cellStyle name="40% - Ênfase5 5 2 3 5" xfId="8921"/>
    <cellStyle name="40% - Ênfase5 5 2 4" xfId="1683"/>
    <cellStyle name="40% - Ênfase5 5 2 4 2" xfId="5770"/>
    <cellStyle name="40% - Ênfase5 5 2 4 2 2" xfId="14047"/>
    <cellStyle name="40% - Ênfase5 5 2 4 3" xfId="7770"/>
    <cellStyle name="40% - Ênfase5 5 2 4 3 2" xfId="16047"/>
    <cellStyle name="40% - Ênfase5 5 2 4 4" xfId="3736"/>
    <cellStyle name="40% - Ênfase5 5 2 4 4 2" xfId="12013"/>
    <cellStyle name="40% - Ênfase5 5 2 4 5" xfId="9964"/>
    <cellStyle name="40% - Ênfase5 5 2 5" xfId="4233"/>
    <cellStyle name="40% - Ênfase5 5 2 5 2" xfId="12510"/>
    <cellStyle name="40% - Ênfase5 5 2 6" xfId="6264"/>
    <cellStyle name="40% - Ênfase5 5 2 6 2" xfId="14541"/>
    <cellStyle name="40% - Ênfase5 5 2 7" xfId="2183"/>
    <cellStyle name="40% - Ênfase5 5 2 7 2" xfId="10460"/>
    <cellStyle name="40% - Ênfase5 5 2 8" xfId="8415"/>
    <cellStyle name="40% - Ênfase5 5 3" xfId="1308"/>
    <cellStyle name="40% - Ênfase5 5 3 2" xfId="5398"/>
    <cellStyle name="40% - Ênfase5 5 3 2 2" xfId="13675"/>
    <cellStyle name="40% - Ênfase5 5 3 3" xfId="7423"/>
    <cellStyle name="40% - Ênfase5 5 3 3 2" xfId="15700"/>
    <cellStyle name="40% - Ênfase5 5 3 4" xfId="3364"/>
    <cellStyle name="40% - Ênfase5 5 3 4 2" xfId="11641"/>
    <cellStyle name="40% - Ênfase5 5 3 5" xfId="9592"/>
    <cellStyle name="40% - Ênfase5 5 4" xfId="799"/>
    <cellStyle name="40% - Ênfase5 5 4 2" xfId="4902"/>
    <cellStyle name="40% - Ênfase5 5 4 2 2" xfId="13179"/>
    <cellStyle name="40% - Ênfase5 5 4 3" xfId="6927"/>
    <cellStyle name="40% - Ênfase5 5 4 3 2" xfId="15204"/>
    <cellStyle name="40% - Ênfase5 5 4 4" xfId="2859"/>
    <cellStyle name="40% - Ênfase5 5 4 4 2" xfId="11136"/>
    <cellStyle name="40% - Ênfase5 5 4 5" xfId="9088"/>
    <cellStyle name="40% - Ênfase5 5 5" xfId="1849"/>
    <cellStyle name="40% - Ênfase5 5 5 2" xfId="5935"/>
    <cellStyle name="40% - Ênfase5 5 5 2 2" xfId="14212"/>
    <cellStyle name="40% - Ênfase5 5 5 3" xfId="7935"/>
    <cellStyle name="40% - Ênfase5 5 5 3 2" xfId="16212"/>
    <cellStyle name="40% - Ênfase5 5 5 4" xfId="3902"/>
    <cellStyle name="40% - Ênfase5 5 5 4 2" xfId="12179"/>
    <cellStyle name="40% - Ênfase5 5 5 5" xfId="10130"/>
    <cellStyle name="40% - Ênfase5 5 6" xfId="4398"/>
    <cellStyle name="40% - Ênfase5 5 6 2" xfId="12675"/>
    <cellStyle name="40% - Ênfase5 5 7" xfId="6429"/>
    <cellStyle name="40% - Ênfase5 5 7 2" xfId="14706"/>
    <cellStyle name="40% - Ênfase5 5 8" xfId="2350"/>
    <cellStyle name="40% - Ênfase5 5 8 2" xfId="10627"/>
    <cellStyle name="40% - Ênfase5 5 9" xfId="8581"/>
    <cellStyle name="40% - Ênfase5 6" xfId="268"/>
    <cellStyle name="40% - Ênfase5 6 2" xfId="458"/>
    <cellStyle name="40% - Ênfase5 6 2 2" xfId="1525"/>
    <cellStyle name="40% - Ênfase5 6 2 2 2" xfId="5615"/>
    <cellStyle name="40% - Ênfase5 6 2 2 2 2" xfId="13892"/>
    <cellStyle name="40% - Ênfase5 6 2 2 3" xfId="7638"/>
    <cellStyle name="40% - Ênfase5 6 2 2 3 2" xfId="15915"/>
    <cellStyle name="40% - Ênfase5 6 2 2 4" xfId="3581"/>
    <cellStyle name="40% - Ênfase5 6 2 2 4 2" xfId="11858"/>
    <cellStyle name="40% - Ênfase5 6 2 2 5" xfId="9809"/>
    <cellStyle name="40% - Ênfase5 6 2 3" xfId="1014"/>
    <cellStyle name="40% - Ênfase5 6 2 3 2" xfId="5117"/>
    <cellStyle name="40% - Ênfase5 6 2 3 2 2" xfId="13394"/>
    <cellStyle name="40% - Ênfase5 6 2 3 3" xfId="7142"/>
    <cellStyle name="40% - Ênfase5 6 2 3 3 2" xfId="15419"/>
    <cellStyle name="40% - Ênfase5 6 2 3 4" xfId="3074"/>
    <cellStyle name="40% - Ênfase5 6 2 3 4 2" xfId="11351"/>
    <cellStyle name="40% - Ênfase5 6 2 3 5" xfId="9303"/>
    <cellStyle name="40% - Ênfase5 6 2 4" xfId="2064"/>
    <cellStyle name="40% - Ênfase5 6 2 4 2" xfId="6150"/>
    <cellStyle name="40% - Ênfase5 6 2 4 2 2" xfId="14427"/>
    <cellStyle name="40% - Ênfase5 6 2 4 3" xfId="8150"/>
    <cellStyle name="40% - Ênfase5 6 2 4 3 2" xfId="16427"/>
    <cellStyle name="40% - Ênfase5 6 2 4 4" xfId="4117"/>
    <cellStyle name="40% - Ênfase5 6 2 4 4 2" xfId="12394"/>
    <cellStyle name="40% - Ênfase5 6 2 4 5" xfId="10345"/>
    <cellStyle name="40% - Ênfase5 6 2 5" xfId="4615"/>
    <cellStyle name="40% - Ênfase5 6 2 5 2" xfId="12892"/>
    <cellStyle name="40% - Ênfase5 6 2 6" xfId="6644"/>
    <cellStyle name="40% - Ênfase5 6 2 6 2" xfId="14921"/>
    <cellStyle name="40% - Ênfase5 6 2 7" xfId="2568"/>
    <cellStyle name="40% - Ênfase5 6 2 7 2" xfId="10845"/>
    <cellStyle name="40% - Ênfase5 6 2 8" xfId="8798"/>
    <cellStyle name="40% - Ênfase5 6 3" xfId="1356"/>
    <cellStyle name="40% - Ênfase5 6 3 2" xfId="5446"/>
    <cellStyle name="40% - Ênfase5 6 3 2 2" xfId="13723"/>
    <cellStyle name="40% - Ênfase5 6 3 3" xfId="7471"/>
    <cellStyle name="40% - Ênfase5 6 3 3 2" xfId="15748"/>
    <cellStyle name="40% - Ênfase5 6 3 4" xfId="3412"/>
    <cellStyle name="40% - Ênfase5 6 3 4 2" xfId="11689"/>
    <cellStyle name="40% - Ênfase5 6 3 5" xfId="9640"/>
    <cellStyle name="40% - Ênfase5 6 4" xfId="847"/>
    <cellStyle name="40% - Ênfase5 6 4 2" xfId="4950"/>
    <cellStyle name="40% - Ênfase5 6 4 2 2" xfId="13227"/>
    <cellStyle name="40% - Ênfase5 6 4 3" xfId="6975"/>
    <cellStyle name="40% - Ênfase5 6 4 3 2" xfId="15252"/>
    <cellStyle name="40% - Ênfase5 6 4 4" xfId="2907"/>
    <cellStyle name="40% - Ênfase5 6 4 4 2" xfId="11184"/>
    <cellStyle name="40% - Ênfase5 6 4 5" xfId="9136"/>
    <cellStyle name="40% - Ênfase5 6 5" xfId="1897"/>
    <cellStyle name="40% - Ênfase5 6 5 2" xfId="5983"/>
    <cellStyle name="40% - Ênfase5 6 5 2 2" xfId="14260"/>
    <cellStyle name="40% - Ênfase5 6 5 3" xfId="7983"/>
    <cellStyle name="40% - Ênfase5 6 5 3 2" xfId="16260"/>
    <cellStyle name="40% - Ênfase5 6 5 4" xfId="3950"/>
    <cellStyle name="40% - Ênfase5 6 5 4 2" xfId="12227"/>
    <cellStyle name="40% - Ênfase5 6 5 5" xfId="10178"/>
    <cellStyle name="40% - Ênfase5 6 6" xfId="4446"/>
    <cellStyle name="40% - Ênfase5 6 6 2" xfId="12723"/>
    <cellStyle name="40% - Ênfase5 6 7" xfId="6477"/>
    <cellStyle name="40% - Ênfase5 6 7 2" xfId="14754"/>
    <cellStyle name="40% - Ênfase5 6 8" xfId="2398"/>
    <cellStyle name="40% - Ênfase5 6 8 2" xfId="10675"/>
    <cellStyle name="40% - Ênfase5 6 9" xfId="8629"/>
    <cellStyle name="40% - Ênfase5 7" xfId="270"/>
    <cellStyle name="40% - Ênfase5 7 2" xfId="459"/>
    <cellStyle name="40% - Ênfase5 7 2 2" xfId="1526"/>
    <cellStyle name="40% - Ênfase5 7 2 2 2" xfId="5616"/>
    <cellStyle name="40% - Ênfase5 7 2 2 2 2" xfId="13893"/>
    <cellStyle name="40% - Ênfase5 7 2 2 3" xfId="7639"/>
    <cellStyle name="40% - Ênfase5 7 2 2 3 2" xfId="15916"/>
    <cellStyle name="40% - Ênfase5 7 2 2 4" xfId="3582"/>
    <cellStyle name="40% - Ênfase5 7 2 2 4 2" xfId="11859"/>
    <cellStyle name="40% - Ênfase5 7 2 2 5" xfId="9810"/>
    <cellStyle name="40% - Ênfase5 7 2 3" xfId="1015"/>
    <cellStyle name="40% - Ênfase5 7 2 3 2" xfId="5118"/>
    <cellStyle name="40% - Ênfase5 7 2 3 2 2" xfId="13395"/>
    <cellStyle name="40% - Ênfase5 7 2 3 3" xfId="7143"/>
    <cellStyle name="40% - Ênfase5 7 2 3 3 2" xfId="15420"/>
    <cellStyle name="40% - Ênfase5 7 2 3 4" xfId="3075"/>
    <cellStyle name="40% - Ênfase5 7 2 3 4 2" xfId="11352"/>
    <cellStyle name="40% - Ênfase5 7 2 3 5" xfId="9304"/>
    <cellStyle name="40% - Ênfase5 7 2 4" xfId="2065"/>
    <cellStyle name="40% - Ênfase5 7 2 4 2" xfId="6151"/>
    <cellStyle name="40% - Ênfase5 7 2 4 2 2" xfId="14428"/>
    <cellStyle name="40% - Ênfase5 7 2 4 3" xfId="8151"/>
    <cellStyle name="40% - Ênfase5 7 2 4 3 2" xfId="16428"/>
    <cellStyle name="40% - Ênfase5 7 2 4 4" xfId="4118"/>
    <cellStyle name="40% - Ênfase5 7 2 4 4 2" xfId="12395"/>
    <cellStyle name="40% - Ênfase5 7 2 4 5" xfId="10346"/>
    <cellStyle name="40% - Ênfase5 7 2 5" xfId="4616"/>
    <cellStyle name="40% - Ênfase5 7 2 5 2" xfId="12893"/>
    <cellStyle name="40% - Ênfase5 7 2 6" xfId="6645"/>
    <cellStyle name="40% - Ênfase5 7 2 6 2" xfId="14922"/>
    <cellStyle name="40% - Ênfase5 7 2 7" xfId="2569"/>
    <cellStyle name="40% - Ênfase5 7 2 7 2" xfId="10846"/>
    <cellStyle name="40% - Ênfase5 7 2 8" xfId="8799"/>
    <cellStyle name="40% - Ênfase5 7 3" xfId="1358"/>
    <cellStyle name="40% - Ênfase5 7 3 2" xfId="5448"/>
    <cellStyle name="40% - Ênfase5 7 3 2 2" xfId="13725"/>
    <cellStyle name="40% - Ênfase5 7 3 3" xfId="7473"/>
    <cellStyle name="40% - Ênfase5 7 3 3 2" xfId="15750"/>
    <cellStyle name="40% - Ênfase5 7 3 4" xfId="3414"/>
    <cellStyle name="40% - Ênfase5 7 3 4 2" xfId="11691"/>
    <cellStyle name="40% - Ênfase5 7 3 5" xfId="9642"/>
    <cellStyle name="40% - Ênfase5 7 4" xfId="849"/>
    <cellStyle name="40% - Ênfase5 7 4 2" xfId="4952"/>
    <cellStyle name="40% - Ênfase5 7 4 2 2" xfId="13229"/>
    <cellStyle name="40% - Ênfase5 7 4 3" xfId="6977"/>
    <cellStyle name="40% - Ênfase5 7 4 3 2" xfId="15254"/>
    <cellStyle name="40% - Ênfase5 7 4 4" xfId="2909"/>
    <cellStyle name="40% - Ênfase5 7 4 4 2" xfId="11186"/>
    <cellStyle name="40% - Ênfase5 7 4 5" xfId="9138"/>
    <cellStyle name="40% - Ênfase5 7 5" xfId="1899"/>
    <cellStyle name="40% - Ênfase5 7 5 2" xfId="5985"/>
    <cellStyle name="40% - Ênfase5 7 5 2 2" xfId="14262"/>
    <cellStyle name="40% - Ênfase5 7 5 3" xfId="7985"/>
    <cellStyle name="40% - Ênfase5 7 5 3 2" xfId="16262"/>
    <cellStyle name="40% - Ênfase5 7 5 4" xfId="3952"/>
    <cellStyle name="40% - Ênfase5 7 5 4 2" xfId="12229"/>
    <cellStyle name="40% - Ênfase5 7 5 5" xfId="10180"/>
    <cellStyle name="40% - Ênfase5 7 6" xfId="4448"/>
    <cellStyle name="40% - Ênfase5 7 6 2" xfId="12725"/>
    <cellStyle name="40% - Ênfase5 7 7" xfId="6479"/>
    <cellStyle name="40% - Ênfase5 7 7 2" xfId="14756"/>
    <cellStyle name="40% - Ênfase5 7 8" xfId="2400"/>
    <cellStyle name="40% - Ênfase5 7 8 2" xfId="10677"/>
    <cellStyle name="40% - Ênfase5 7 9" xfId="8631"/>
    <cellStyle name="40% - Ênfase5 8" xfId="272"/>
    <cellStyle name="40% - Ênfase5 8 2" xfId="177"/>
    <cellStyle name="40% - Ênfase5 8 2 2" xfId="1271"/>
    <cellStyle name="40% - Ênfase5 8 2 2 2" xfId="5362"/>
    <cellStyle name="40% - Ênfase5 8 2 2 2 2" xfId="13639"/>
    <cellStyle name="40% - Ênfase5 8 2 2 3" xfId="7387"/>
    <cellStyle name="40% - Ênfase5 8 2 2 3 2" xfId="15664"/>
    <cellStyle name="40% - Ênfase5 8 2 2 4" xfId="3327"/>
    <cellStyle name="40% - Ênfase5 8 2 2 4 2" xfId="11604"/>
    <cellStyle name="40% - Ênfase5 8 2 2 5" xfId="9555"/>
    <cellStyle name="40% - Ênfase5 8 2 3" xfId="762"/>
    <cellStyle name="40% - Ênfase5 8 2 3 2" xfId="4866"/>
    <cellStyle name="40% - Ênfase5 8 2 3 2 2" xfId="13143"/>
    <cellStyle name="40% - Ênfase5 8 2 3 3" xfId="6891"/>
    <cellStyle name="40% - Ênfase5 8 2 3 3 2" xfId="15168"/>
    <cellStyle name="40% - Ênfase5 8 2 3 4" xfId="2822"/>
    <cellStyle name="40% - Ênfase5 8 2 3 4 2" xfId="11099"/>
    <cellStyle name="40% - Ênfase5 8 2 3 5" xfId="9051"/>
    <cellStyle name="40% - Ênfase5 8 2 4" xfId="1812"/>
    <cellStyle name="40% - Ênfase5 8 2 4 2" xfId="5899"/>
    <cellStyle name="40% - Ênfase5 8 2 4 2 2" xfId="14176"/>
    <cellStyle name="40% - Ênfase5 8 2 4 3" xfId="7899"/>
    <cellStyle name="40% - Ênfase5 8 2 4 3 2" xfId="16176"/>
    <cellStyle name="40% - Ênfase5 8 2 4 4" xfId="3865"/>
    <cellStyle name="40% - Ênfase5 8 2 4 4 2" xfId="12142"/>
    <cellStyle name="40% - Ênfase5 8 2 4 5" xfId="10093"/>
    <cellStyle name="40% - Ênfase5 8 2 5" xfId="4362"/>
    <cellStyle name="40% - Ênfase5 8 2 5 2" xfId="12639"/>
    <cellStyle name="40% - Ênfase5 8 2 6" xfId="6393"/>
    <cellStyle name="40% - Ênfase5 8 2 6 2" xfId="14670"/>
    <cellStyle name="40% - Ênfase5 8 2 7" xfId="2313"/>
    <cellStyle name="40% - Ênfase5 8 2 7 2" xfId="10590"/>
    <cellStyle name="40% - Ênfase5 8 2 8" xfId="8544"/>
    <cellStyle name="40% - Ênfase5 8 3" xfId="1360"/>
    <cellStyle name="40% - Ênfase5 8 3 2" xfId="5450"/>
    <cellStyle name="40% - Ênfase5 8 3 2 2" xfId="13727"/>
    <cellStyle name="40% - Ênfase5 8 3 3" xfId="7475"/>
    <cellStyle name="40% - Ênfase5 8 3 3 2" xfId="15752"/>
    <cellStyle name="40% - Ênfase5 8 3 4" xfId="3416"/>
    <cellStyle name="40% - Ênfase5 8 3 4 2" xfId="11693"/>
    <cellStyle name="40% - Ênfase5 8 3 5" xfId="9644"/>
    <cellStyle name="40% - Ênfase5 8 4" xfId="851"/>
    <cellStyle name="40% - Ênfase5 8 4 2" xfId="4954"/>
    <cellStyle name="40% - Ênfase5 8 4 2 2" xfId="13231"/>
    <cellStyle name="40% - Ênfase5 8 4 3" xfId="6979"/>
    <cellStyle name="40% - Ênfase5 8 4 3 2" xfId="15256"/>
    <cellStyle name="40% - Ênfase5 8 4 4" xfId="2911"/>
    <cellStyle name="40% - Ênfase5 8 4 4 2" xfId="11188"/>
    <cellStyle name="40% - Ênfase5 8 4 5" xfId="9140"/>
    <cellStyle name="40% - Ênfase5 8 5" xfId="1901"/>
    <cellStyle name="40% - Ênfase5 8 5 2" xfId="5987"/>
    <cellStyle name="40% - Ênfase5 8 5 2 2" xfId="14264"/>
    <cellStyle name="40% - Ênfase5 8 5 3" xfId="7987"/>
    <cellStyle name="40% - Ênfase5 8 5 3 2" xfId="16264"/>
    <cellStyle name="40% - Ênfase5 8 5 4" xfId="3954"/>
    <cellStyle name="40% - Ênfase5 8 5 4 2" xfId="12231"/>
    <cellStyle name="40% - Ênfase5 8 5 5" xfId="10182"/>
    <cellStyle name="40% - Ênfase5 8 6" xfId="4450"/>
    <cellStyle name="40% - Ênfase5 8 6 2" xfId="12727"/>
    <cellStyle name="40% - Ênfase5 8 7" xfId="6481"/>
    <cellStyle name="40% - Ênfase5 8 7 2" xfId="14758"/>
    <cellStyle name="40% - Ênfase5 8 8" xfId="2402"/>
    <cellStyle name="40% - Ênfase5 8 8 2" xfId="10679"/>
    <cellStyle name="40% - Ênfase5 8 9" xfId="8633"/>
    <cellStyle name="40% - Ênfase5 9" xfId="275"/>
    <cellStyle name="40% - Ênfase5 9 2" xfId="453"/>
    <cellStyle name="40% - Ênfase5 9 2 2" xfId="1520"/>
    <cellStyle name="40% - Ênfase5 9 2 2 2" xfId="5610"/>
    <cellStyle name="40% - Ênfase5 9 2 2 2 2" xfId="13887"/>
    <cellStyle name="40% - Ênfase5 9 2 2 3" xfId="7633"/>
    <cellStyle name="40% - Ênfase5 9 2 2 3 2" xfId="15910"/>
    <cellStyle name="40% - Ênfase5 9 2 2 4" xfId="3576"/>
    <cellStyle name="40% - Ênfase5 9 2 2 4 2" xfId="11853"/>
    <cellStyle name="40% - Ênfase5 9 2 2 5" xfId="9804"/>
    <cellStyle name="40% - Ênfase5 9 2 3" xfId="1009"/>
    <cellStyle name="40% - Ênfase5 9 2 3 2" xfId="5112"/>
    <cellStyle name="40% - Ênfase5 9 2 3 2 2" xfId="13389"/>
    <cellStyle name="40% - Ênfase5 9 2 3 3" xfId="7137"/>
    <cellStyle name="40% - Ênfase5 9 2 3 3 2" xfId="15414"/>
    <cellStyle name="40% - Ênfase5 9 2 3 4" xfId="3069"/>
    <cellStyle name="40% - Ênfase5 9 2 3 4 2" xfId="11346"/>
    <cellStyle name="40% - Ênfase5 9 2 3 5" xfId="9298"/>
    <cellStyle name="40% - Ênfase5 9 2 4" xfId="2059"/>
    <cellStyle name="40% - Ênfase5 9 2 4 2" xfId="6145"/>
    <cellStyle name="40% - Ênfase5 9 2 4 2 2" xfId="14422"/>
    <cellStyle name="40% - Ênfase5 9 2 4 3" xfId="8145"/>
    <cellStyle name="40% - Ênfase5 9 2 4 3 2" xfId="16422"/>
    <cellStyle name="40% - Ênfase5 9 2 4 4" xfId="4112"/>
    <cellStyle name="40% - Ênfase5 9 2 4 4 2" xfId="12389"/>
    <cellStyle name="40% - Ênfase5 9 2 4 5" xfId="10340"/>
    <cellStyle name="40% - Ênfase5 9 2 5" xfId="4610"/>
    <cellStyle name="40% - Ênfase5 9 2 5 2" xfId="12887"/>
    <cellStyle name="40% - Ênfase5 9 2 6" xfId="6639"/>
    <cellStyle name="40% - Ênfase5 9 2 6 2" xfId="14916"/>
    <cellStyle name="40% - Ênfase5 9 2 7" xfId="2563"/>
    <cellStyle name="40% - Ênfase5 9 2 7 2" xfId="10840"/>
    <cellStyle name="40% - Ênfase5 9 2 8" xfId="8793"/>
    <cellStyle name="40% - Ênfase5 9 3" xfId="1363"/>
    <cellStyle name="40% - Ênfase5 9 3 2" xfId="5453"/>
    <cellStyle name="40% - Ênfase5 9 3 2 2" xfId="13730"/>
    <cellStyle name="40% - Ênfase5 9 3 3" xfId="7478"/>
    <cellStyle name="40% - Ênfase5 9 3 3 2" xfId="15755"/>
    <cellStyle name="40% - Ênfase5 9 3 4" xfId="3419"/>
    <cellStyle name="40% - Ênfase5 9 3 4 2" xfId="11696"/>
    <cellStyle name="40% - Ênfase5 9 3 5" xfId="9647"/>
    <cellStyle name="40% - Ênfase5 9 4" xfId="854"/>
    <cellStyle name="40% - Ênfase5 9 4 2" xfId="4957"/>
    <cellStyle name="40% - Ênfase5 9 4 2 2" xfId="13234"/>
    <cellStyle name="40% - Ênfase5 9 4 3" xfId="6982"/>
    <cellStyle name="40% - Ênfase5 9 4 3 2" xfId="15259"/>
    <cellStyle name="40% - Ênfase5 9 4 4" xfId="2914"/>
    <cellStyle name="40% - Ênfase5 9 4 4 2" xfId="11191"/>
    <cellStyle name="40% - Ênfase5 9 4 5" xfId="9143"/>
    <cellStyle name="40% - Ênfase5 9 5" xfId="1904"/>
    <cellStyle name="40% - Ênfase5 9 5 2" xfId="5990"/>
    <cellStyle name="40% - Ênfase5 9 5 2 2" xfId="14267"/>
    <cellStyle name="40% - Ênfase5 9 5 3" xfId="7990"/>
    <cellStyle name="40% - Ênfase5 9 5 3 2" xfId="16267"/>
    <cellStyle name="40% - Ênfase5 9 5 4" xfId="3957"/>
    <cellStyle name="40% - Ênfase5 9 5 4 2" xfId="12234"/>
    <cellStyle name="40% - Ênfase5 9 5 5" xfId="10185"/>
    <cellStyle name="40% - Ênfase5 9 6" xfId="4453"/>
    <cellStyle name="40% - Ênfase5 9 6 2" xfId="12730"/>
    <cellStyle name="40% - Ênfase5 9 7" xfId="6484"/>
    <cellStyle name="40% - Ênfase5 9 7 2" xfId="14761"/>
    <cellStyle name="40% - Ênfase5 9 8" xfId="2405"/>
    <cellStyle name="40% - Ênfase5 9 8 2" xfId="10682"/>
    <cellStyle name="40% - Ênfase5 9 9" xfId="8636"/>
    <cellStyle name="40% - Ênfase6 10" xfId="460"/>
    <cellStyle name="40% - Ênfase6 10 2" xfId="324"/>
    <cellStyle name="40% - Ênfase6 10 2 2" xfId="1409"/>
    <cellStyle name="40% - Ênfase6 10 2 2 2" xfId="5499"/>
    <cellStyle name="40% - Ênfase6 10 2 2 2 2" xfId="13776"/>
    <cellStyle name="40% - Ênfase6 10 2 2 3" xfId="7524"/>
    <cellStyle name="40% - Ênfase6 10 2 2 3 2" xfId="15801"/>
    <cellStyle name="40% - Ênfase6 10 2 2 4" xfId="3465"/>
    <cellStyle name="40% - Ênfase6 10 2 2 4 2" xfId="11742"/>
    <cellStyle name="40% - Ênfase6 10 2 2 5" xfId="9693"/>
    <cellStyle name="40% - Ênfase6 10 2 3" xfId="900"/>
    <cellStyle name="40% - Ênfase6 10 2 3 2" xfId="5003"/>
    <cellStyle name="40% - Ênfase6 10 2 3 2 2" xfId="13280"/>
    <cellStyle name="40% - Ênfase6 10 2 3 3" xfId="7028"/>
    <cellStyle name="40% - Ênfase6 10 2 3 3 2" xfId="15305"/>
    <cellStyle name="40% - Ênfase6 10 2 3 4" xfId="2960"/>
    <cellStyle name="40% - Ênfase6 10 2 3 4 2" xfId="11237"/>
    <cellStyle name="40% - Ênfase6 10 2 3 5" xfId="9189"/>
    <cellStyle name="40% - Ênfase6 10 2 4" xfId="1950"/>
    <cellStyle name="40% - Ênfase6 10 2 4 2" xfId="6036"/>
    <cellStyle name="40% - Ênfase6 10 2 4 2 2" xfId="14313"/>
    <cellStyle name="40% - Ênfase6 10 2 4 3" xfId="8036"/>
    <cellStyle name="40% - Ênfase6 10 2 4 3 2" xfId="16313"/>
    <cellStyle name="40% - Ênfase6 10 2 4 4" xfId="4003"/>
    <cellStyle name="40% - Ênfase6 10 2 4 4 2" xfId="12280"/>
    <cellStyle name="40% - Ênfase6 10 2 4 5" xfId="10231"/>
    <cellStyle name="40% - Ênfase6 10 2 5" xfId="4499"/>
    <cellStyle name="40% - Ênfase6 10 2 5 2" xfId="12776"/>
    <cellStyle name="40% - Ênfase6 10 2 6" xfId="6530"/>
    <cellStyle name="40% - Ênfase6 10 2 6 2" xfId="14807"/>
    <cellStyle name="40% - Ênfase6 10 2 7" xfId="2451"/>
    <cellStyle name="40% - Ênfase6 10 2 7 2" xfId="10728"/>
    <cellStyle name="40% - Ênfase6 10 2 8" xfId="8682"/>
    <cellStyle name="40% - Ênfase6 10 3" xfId="1527"/>
    <cellStyle name="40% - Ênfase6 10 3 2" xfId="5617"/>
    <cellStyle name="40% - Ênfase6 10 3 2 2" xfId="13894"/>
    <cellStyle name="40% - Ênfase6 10 3 3" xfId="7640"/>
    <cellStyle name="40% - Ênfase6 10 3 3 2" xfId="15917"/>
    <cellStyle name="40% - Ênfase6 10 3 4" xfId="3583"/>
    <cellStyle name="40% - Ênfase6 10 3 4 2" xfId="11860"/>
    <cellStyle name="40% - Ênfase6 10 3 5" xfId="9811"/>
    <cellStyle name="40% - Ênfase6 10 4" xfId="1016"/>
    <cellStyle name="40% - Ênfase6 10 4 2" xfId="5119"/>
    <cellStyle name="40% - Ênfase6 10 4 2 2" xfId="13396"/>
    <cellStyle name="40% - Ênfase6 10 4 3" xfId="7144"/>
    <cellStyle name="40% - Ênfase6 10 4 3 2" xfId="15421"/>
    <cellStyle name="40% - Ênfase6 10 4 4" xfId="3076"/>
    <cellStyle name="40% - Ênfase6 10 4 4 2" xfId="11353"/>
    <cellStyle name="40% - Ênfase6 10 4 5" xfId="9305"/>
    <cellStyle name="40% - Ênfase6 10 5" xfId="2066"/>
    <cellStyle name="40% - Ênfase6 10 5 2" xfId="6152"/>
    <cellStyle name="40% - Ênfase6 10 5 2 2" xfId="14429"/>
    <cellStyle name="40% - Ênfase6 10 5 3" xfId="8152"/>
    <cellStyle name="40% - Ênfase6 10 5 3 2" xfId="16429"/>
    <cellStyle name="40% - Ênfase6 10 5 4" xfId="4119"/>
    <cellStyle name="40% - Ênfase6 10 5 4 2" xfId="12396"/>
    <cellStyle name="40% - Ênfase6 10 5 5" xfId="10347"/>
    <cellStyle name="40% - Ênfase6 10 6" xfId="4617"/>
    <cellStyle name="40% - Ênfase6 10 6 2" xfId="12894"/>
    <cellStyle name="40% - Ênfase6 10 7" xfId="6646"/>
    <cellStyle name="40% - Ênfase6 10 7 2" xfId="14923"/>
    <cellStyle name="40% - Ênfase6 10 8" xfId="2570"/>
    <cellStyle name="40% - Ênfase6 10 8 2" xfId="10847"/>
    <cellStyle name="40% - Ênfase6 10 9" xfId="8800"/>
    <cellStyle name="40% - Ênfase6 11" xfId="461"/>
    <cellStyle name="40% - Ênfase6 11 2" xfId="1528"/>
    <cellStyle name="40% - Ênfase6 11 2 2" xfId="5618"/>
    <cellStyle name="40% - Ênfase6 11 2 2 2" xfId="13895"/>
    <cellStyle name="40% - Ênfase6 11 2 3" xfId="7641"/>
    <cellStyle name="40% - Ênfase6 11 2 3 2" xfId="15918"/>
    <cellStyle name="40% - Ênfase6 11 2 4" xfId="3584"/>
    <cellStyle name="40% - Ênfase6 11 2 4 2" xfId="11861"/>
    <cellStyle name="40% - Ênfase6 11 2 5" xfId="9812"/>
    <cellStyle name="40% - Ênfase6 11 3" xfId="1017"/>
    <cellStyle name="40% - Ênfase6 11 3 2" xfId="5120"/>
    <cellStyle name="40% - Ênfase6 11 3 2 2" xfId="13397"/>
    <cellStyle name="40% - Ênfase6 11 3 3" xfId="7145"/>
    <cellStyle name="40% - Ênfase6 11 3 3 2" xfId="15422"/>
    <cellStyle name="40% - Ênfase6 11 3 4" xfId="3077"/>
    <cellStyle name="40% - Ênfase6 11 3 4 2" xfId="11354"/>
    <cellStyle name="40% - Ênfase6 11 3 5" xfId="9306"/>
    <cellStyle name="40% - Ênfase6 11 4" xfId="2067"/>
    <cellStyle name="40% - Ênfase6 11 4 2" xfId="6153"/>
    <cellStyle name="40% - Ênfase6 11 4 2 2" xfId="14430"/>
    <cellStyle name="40% - Ênfase6 11 4 3" xfId="8153"/>
    <cellStyle name="40% - Ênfase6 11 4 3 2" xfId="16430"/>
    <cellStyle name="40% - Ênfase6 11 4 4" xfId="4120"/>
    <cellStyle name="40% - Ênfase6 11 4 4 2" xfId="12397"/>
    <cellStyle name="40% - Ênfase6 11 4 5" xfId="10348"/>
    <cellStyle name="40% - Ênfase6 11 5" xfId="4618"/>
    <cellStyle name="40% - Ênfase6 11 5 2" xfId="12895"/>
    <cellStyle name="40% - Ênfase6 11 6" xfId="6647"/>
    <cellStyle name="40% - Ênfase6 11 6 2" xfId="14924"/>
    <cellStyle name="40% - Ênfase6 11 7" xfId="2571"/>
    <cellStyle name="40% - Ênfase6 11 7 2" xfId="10848"/>
    <cellStyle name="40% - Ênfase6 11 8" xfId="8801"/>
    <cellStyle name="40% - Ênfase6 12" xfId="462"/>
    <cellStyle name="40% - Ênfase6 12 2" xfId="1529"/>
    <cellStyle name="40% - Ênfase6 12 2 2" xfId="5619"/>
    <cellStyle name="40% - Ênfase6 12 2 2 2" xfId="13896"/>
    <cellStyle name="40% - Ênfase6 12 2 3" xfId="7642"/>
    <cellStyle name="40% - Ênfase6 12 2 3 2" xfId="15919"/>
    <cellStyle name="40% - Ênfase6 12 2 4" xfId="3585"/>
    <cellStyle name="40% - Ênfase6 12 2 4 2" xfId="11862"/>
    <cellStyle name="40% - Ênfase6 12 2 5" xfId="9813"/>
    <cellStyle name="40% - Ênfase6 12 3" xfId="1018"/>
    <cellStyle name="40% - Ênfase6 12 3 2" xfId="5121"/>
    <cellStyle name="40% - Ênfase6 12 3 2 2" xfId="13398"/>
    <cellStyle name="40% - Ênfase6 12 3 3" xfId="7146"/>
    <cellStyle name="40% - Ênfase6 12 3 3 2" xfId="15423"/>
    <cellStyle name="40% - Ênfase6 12 3 4" xfId="3078"/>
    <cellStyle name="40% - Ênfase6 12 3 4 2" xfId="11355"/>
    <cellStyle name="40% - Ênfase6 12 3 5" xfId="9307"/>
    <cellStyle name="40% - Ênfase6 12 4" xfId="2068"/>
    <cellStyle name="40% - Ênfase6 12 4 2" xfId="6154"/>
    <cellStyle name="40% - Ênfase6 12 4 2 2" xfId="14431"/>
    <cellStyle name="40% - Ênfase6 12 4 3" xfId="8154"/>
    <cellStyle name="40% - Ênfase6 12 4 3 2" xfId="16431"/>
    <cellStyle name="40% - Ênfase6 12 4 4" xfId="4121"/>
    <cellStyle name="40% - Ênfase6 12 4 4 2" xfId="12398"/>
    <cellStyle name="40% - Ênfase6 12 4 5" xfId="10349"/>
    <cellStyle name="40% - Ênfase6 12 5" xfId="4619"/>
    <cellStyle name="40% - Ênfase6 12 5 2" xfId="12896"/>
    <cellStyle name="40% - Ênfase6 12 6" xfId="6648"/>
    <cellStyle name="40% - Ênfase6 12 6 2" xfId="14925"/>
    <cellStyle name="40% - Ênfase6 12 7" xfId="2572"/>
    <cellStyle name="40% - Ênfase6 12 7 2" xfId="10849"/>
    <cellStyle name="40% - Ênfase6 12 8" xfId="8802"/>
    <cellStyle name="40% - Ênfase6 13" xfId="463"/>
    <cellStyle name="40% - Ênfase6 13 2" xfId="1530"/>
    <cellStyle name="40% - Ênfase6 13 2 2" xfId="5620"/>
    <cellStyle name="40% - Ênfase6 13 2 2 2" xfId="13897"/>
    <cellStyle name="40% - Ênfase6 13 2 3" xfId="7643"/>
    <cellStyle name="40% - Ênfase6 13 2 3 2" xfId="15920"/>
    <cellStyle name="40% - Ênfase6 13 2 4" xfId="3586"/>
    <cellStyle name="40% - Ênfase6 13 2 4 2" xfId="11863"/>
    <cellStyle name="40% - Ênfase6 13 2 5" xfId="9814"/>
    <cellStyle name="40% - Ênfase6 13 3" xfId="1019"/>
    <cellStyle name="40% - Ênfase6 13 3 2" xfId="5122"/>
    <cellStyle name="40% - Ênfase6 13 3 2 2" xfId="13399"/>
    <cellStyle name="40% - Ênfase6 13 3 3" xfId="7147"/>
    <cellStyle name="40% - Ênfase6 13 3 3 2" xfId="15424"/>
    <cellStyle name="40% - Ênfase6 13 3 4" xfId="3079"/>
    <cellStyle name="40% - Ênfase6 13 3 4 2" xfId="11356"/>
    <cellStyle name="40% - Ênfase6 13 3 5" xfId="9308"/>
    <cellStyle name="40% - Ênfase6 13 4" xfId="2069"/>
    <cellStyle name="40% - Ênfase6 13 4 2" xfId="6155"/>
    <cellStyle name="40% - Ênfase6 13 4 2 2" xfId="14432"/>
    <cellStyle name="40% - Ênfase6 13 4 3" xfId="8155"/>
    <cellStyle name="40% - Ênfase6 13 4 3 2" xfId="16432"/>
    <cellStyle name="40% - Ênfase6 13 4 4" xfId="4122"/>
    <cellStyle name="40% - Ênfase6 13 4 4 2" xfId="12399"/>
    <cellStyle name="40% - Ênfase6 13 4 5" xfId="10350"/>
    <cellStyle name="40% - Ênfase6 13 5" xfId="4620"/>
    <cellStyle name="40% - Ênfase6 13 5 2" xfId="12897"/>
    <cellStyle name="40% - Ênfase6 13 6" xfId="6649"/>
    <cellStyle name="40% - Ênfase6 13 6 2" xfId="14926"/>
    <cellStyle name="40% - Ênfase6 13 7" xfId="2573"/>
    <cellStyle name="40% - Ênfase6 13 7 2" xfId="10850"/>
    <cellStyle name="40% - Ênfase6 13 8" xfId="8803"/>
    <cellStyle name="40% - Ênfase6 14" xfId="349"/>
    <cellStyle name="40% - Ênfase6 14 2" xfId="1432"/>
    <cellStyle name="40% - Ênfase6 14 2 2" xfId="5522"/>
    <cellStyle name="40% - Ênfase6 14 2 2 2" xfId="13799"/>
    <cellStyle name="40% - Ênfase6 14 2 3" xfId="7546"/>
    <cellStyle name="40% - Ênfase6 14 2 3 2" xfId="15823"/>
    <cellStyle name="40% - Ênfase6 14 2 4" xfId="3488"/>
    <cellStyle name="40% - Ênfase6 14 2 4 2" xfId="11765"/>
    <cellStyle name="40% - Ênfase6 14 2 5" xfId="9716"/>
    <cellStyle name="40% - Ênfase6 14 3" xfId="922"/>
    <cellStyle name="40% - Ênfase6 14 3 2" xfId="5025"/>
    <cellStyle name="40% - Ênfase6 14 3 2 2" xfId="13302"/>
    <cellStyle name="40% - Ênfase6 14 3 3" xfId="7050"/>
    <cellStyle name="40% - Ênfase6 14 3 3 2" xfId="15327"/>
    <cellStyle name="40% - Ênfase6 14 3 4" xfId="2982"/>
    <cellStyle name="40% - Ênfase6 14 3 4 2" xfId="11259"/>
    <cellStyle name="40% - Ênfase6 14 3 5" xfId="9211"/>
    <cellStyle name="40% - Ênfase6 14 4" xfId="1972"/>
    <cellStyle name="40% - Ênfase6 14 4 2" xfId="6058"/>
    <cellStyle name="40% - Ênfase6 14 4 2 2" xfId="14335"/>
    <cellStyle name="40% - Ênfase6 14 4 3" xfId="8058"/>
    <cellStyle name="40% - Ênfase6 14 4 3 2" xfId="16335"/>
    <cellStyle name="40% - Ênfase6 14 4 4" xfId="4025"/>
    <cellStyle name="40% - Ênfase6 14 4 4 2" xfId="12302"/>
    <cellStyle name="40% - Ênfase6 14 4 5" xfId="10253"/>
    <cellStyle name="40% - Ênfase6 14 5" xfId="4522"/>
    <cellStyle name="40% - Ênfase6 14 5 2" xfId="12799"/>
    <cellStyle name="40% - Ênfase6 14 6" xfId="6552"/>
    <cellStyle name="40% - Ênfase6 14 6 2" xfId="14829"/>
    <cellStyle name="40% - Ênfase6 14 7" xfId="2475"/>
    <cellStyle name="40% - Ênfase6 14 7 2" xfId="10752"/>
    <cellStyle name="40% - Ênfase6 14 8" xfId="8705"/>
    <cellStyle name="40% - Ênfase6 15" xfId="127"/>
    <cellStyle name="40% - Ênfase6 15 2" xfId="1222"/>
    <cellStyle name="40% - Ênfase6 15 2 2" xfId="5313"/>
    <cellStyle name="40% - Ênfase6 15 2 2 2" xfId="13590"/>
    <cellStyle name="40% - Ênfase6 15 2 3" xfId="7338"/>
    <cellStyle name="40% - Ênfase6 15 2 3 2" xfId="15615"/>
    <cellStyle name="40% - Ênfase6 15 2 4" xfId="3278"/>
    <cellStyle name="40% - Ênfase6 15 2 4 2" xfId="11555"/>
    <cellStyle name="40% - Ênfase6 15 2 5" xfId="9506"/>
    <cellStyle name="40% - Ênfase6 15 3" xfId="712"/>
    <cellStyle name="40% - Ênfase6 15 3 2" xfId="4817"/>
    <cellStyle name="40% - Ênfase6 15 3 2 2" xfId="13094"/>
    <cellStyle name="40% - Ênfase6 15 3 3" xfId="6842"/>
    <cellStyle name="40% - Ênfase6 15 3 3 2" xfId="15119"/>
    <cellStyle name="40% - Ênfase6 15 3 4" xfId="2772"/>
    <cellStyle name="40% - Ênfase6 15 3 4 2" xfId="11049"/>
    <cellStyle name="40% - Ênfase6 15 3 5" xfId="9001"/>
    <cellStyle name="40% - Ênfase6 15 4" xfId="1763"/>
    <cellStyle name="40% - Ênfase6 15 4 2" xfId="5850"/>
    <cellStyle name="40% - Ênfase6 15 4 2 2" xfId="14127"/>
    <cellStyle name="40% - Ênfase6 15 4 3" xfId="7850"/>
    <cellStyle name="40% - Ênfase6 15 4 3 2" xfId="16127"/>
    <cellStyle name="40% - Ênfase6 15 4 4" xfId="3816"/>
    <cellStyle name="40% - Ênfase6 15 4 4 2" xfId="12093"/>
    <cellStyle name="40% - Ênfase6 15 4 5" xfId="10044"/>
    <cellStyle name="40% - Ênfase6 15 5" xfId="4313"/>
    <cellStyle name="40% - Ênfase6 15 5 2" xfId="12590"/>
    <cellStyle name="40% - Ênfase6 15 6" xfId="6344"/>
    <cellStyle name="40% - Ênfase6 15 6 2" xfId="14621"/>
    <cellStyle name="40% - Ênfase6 15 7" xfId="2264"/>
    <cellStyle name="40% - Ênfase6 15 7 2" xfId="10541"/>
    <cellStyle name="40% - Ênfase6 15 8" xfId="8495"/>
    <cellStyle name="40% - Ênfase6 16" xfId="354"/>
    <cellStyle name="40% - Ênfase6 16 2" xfId="1437"/>
    <cellStyle name="40% - Ênfase6 16 2 2" xfId="5527"/>
    <cellStyle name="40% - Ênfase6 16 2 2 2" xfId="13804"/>
    <cellStyle name="40% - Ênfase6 16 2 3" xfId="7551"/>
    <cellStyle name="40% - Ênfase6 16 2 3 2" xfId="15828"/>
    <cellStyle name="40% - Ênfase6 16 2 4" xfId="3493"/>
    <cellStyle name="40% - Ênfase6 16 2 4 2" xfId="11770"/>
    <cellStyle name="40% - Ênfase6 16 2 5" xfId="9721"/>
    <cellStyle name="40% - Ênfase6 16 3" xfId="927"/>
    <cellStyle name="40% - Ênfase6 16 3 2" xfId="5030"/>
    <cellStyle name="40% - Ênfase6 16 3 2 2" xfId="13307"/>
    <cellStyle name="40% - Ênfase6 16 3 3" xfId="7055"/>
    <cellStyle name="40% - Ênfase6 16 3 3 2" xfId="15332"/>
    <cellStyle name="40% - Ênfase6 16 3 4" xfId="2987"/>
    <cellStyle name="40% - Ênfase6 16 3 4 2" xfId="11264"/>
    <cellStyle name="40% - Ênfase6 16 3 5" xfId="9216"/>
    <cellStyle name="40% - Ênfase6 16 4" xfId="1977"/>
    <cellStyle name="40% - Ênfase6 16 4 2" xfId="6063"/>
    <cellStyle name="40% - Ênfase6 16 4 2 2" xfId="14340"/>
    <cellStyle name="40% - Ênfase6 16 4 3" xfId="8063"/>
    <cellStyle name="40% - Ênfase6 16 4 3 2" xfId="16340"/>
    <cellStyle name="40% - Ênfase6 16 4 4" xfId="4030"/>
    <cellStyle name="40% - Ênfase6 16 4 4 2" xfId="12307"/>
    <cellStyle name="40% - Ênfase6 16 4 5" xfId="10258"/>
    <cellStyle name="40% - Ênfase6 16 5" xfId="4527"/>
    <cellStyle name="40% - Ênfase6 16 5 2" xfId="12804"/>
    <cellStyle name="40% - Ênfase6 16 6" xfId="6557"/>
    <cellStyle name="40% - Ênfase6 16 6 2" xfId="14834"/>
    <cellStyle name="40% - Ênfase6 16 7" xfId="2480"/>
    <cellStyle name="40% - Ênfase6 16 7 2" xfId="10757"/>
    <cellStyle name="40% - Ênfase6 16 8" xfId="8710"/>
    <cellStyle name="40% - Ênfase6 17" xfId="303"/>
    <cellStyle name="40% - Ênfase6 17 2" xfId="1390"/>
    <cellStyle name="40% - Ênfase6 17 2 2" xfId="5480"/>
    <cellStyle name="40% - Ênfase6 17 2 2 2" xfId="13757"/>
    <cellStyle name="40% - Ênfase6 17 2 3" xfId="7505"/>
    <cellStyle name="40% - Ênfase6 17 2 3 2" xfId="15782"/>
    <cellStyle name="40% - Ênfase6 17 2 4" xfId="3446"/>
    <cellStyle name="40% - Ênfase6 17 2 4 2" xfId="11723"/>
    <cellStyle name="40% - Ênfase6 17 2 5" xfId="9674"/>
    <cellStyle name="40% - Ênfase6 17 3" xfId="881"/>
    <cellStyle name="40% - Ênfase6 17 3 2" xfId="4984"/>
    <cellStyle name="40% - Ênfase6 17 3 2 2" xfId="13261"/>
    <cellStyle name="40% - Ênfase6 17 3 3" xfId="7009"/>
    <cellStyle name="40% - Ênfase6 17 3 3 2" xfId="15286"/>
    <cellStyle name="40% - Ênfase6 17 3 4" xfId="2941"/>
    <cellStyle name="40% - Ênfase6 17 3 4 2" xfId="11218"/>
    <cellStyle name="40% - Ênfase6 17 3 5" xfId="9170"/>
    <cellStyle name="40% - Ênfase6 17 4" xfId="1931"/>
    <cellStyle name="40% - Ênfase6 17 4 2" xfId="6017"/>
    <cellStyle name="40% - Ênfase6 17 4 2 2" xfId="14294"/>
    <cellStyle name="40% - Ênfase6 17 4 3" xfId="8017"/>
    <cellStyle name="40% - Ênfase6 17 4 3 2" xfId="16294"/>
    <cellStyle name="40% - Ênfase6 17 4 4" xfId="3984"/>
    <cellStyle name="40% - Ênfase6 17 4 4 2" xfId="12261"/>
    <cellStyle name="40% - Ênfase6 17 4 5" xfId="10212"/>
    <cellStyle name="40% - Ênfase6 17 5" xfId="4480"/>
    <cellStyle name="40% - Ênfase6 17 5 2" xfId="12757"/>
    <cellStyle name="40% - Ênfase6 17 6" xfId="6511"/>
    <cellStyle name="40% - Ênfase6 17 6 2" xfId="14788"/>
    <cellStyle name="40% - Ênfase6 17 7" xfId="2432"/>
    <cellStyle name="40% - Ênfase6 17 7 2" xfId="10709"/>
    <cellStyle name="40% - Ênfase6 17 8" xfId="8663"/>
    <cellStyle name="40% - Ênfase6 18" xfId="360"/>
    <cellStyle name="40% - Ênfase6 18 2" xfId="1442"/>
    <cellStyle name="40% - Ênfase6 18 2 2" xfId="5532"/>
    <cellStyle name="40% - Ênfase6 18 2 2 2" xfId="13809"/>
    <cellStyle name="40% - Ênfase6 18 2 3" xfId="7556"/>
    <cellStyle name="40% - Ênfase6 18 2 3 2" xfId="15833"/>
    <cellStyle name="40% - Ênfase6 18 2 4" xfId="3498"/>
    <cellStyle name="40% - Ênfase6 18 2 4 2" xfId="11775"/>
    <cellStyle name="40% - Ênfase6 18 2 5" xfId="9726"/>
    <cellStyle name="40% - Ênfase6 18 3" xfId="932"/>
    <cellStyle name="40% - Ênfase6 18 3 2" xfId="5035"/>
    <cellStyle name="40% - Ênfase6 18 3 2 2" xfId="13312"/>
    <cellStyle name="40% - Ênfase6 18 3 3" xfId="7060"/>
    <cellStyle name="40% - Ênfase6 18 3 3 2" xfId="15337"/>
    <cellStyle name="40% - Ênfase6 18 3 4" xfId="2992"/>
    <cellStyle name="40% - Ênfase6 18 3 4 2" xfId="11269"/>
    <cellStyle name="40% - Ênfase6 18 3 5" xfId="9221"/>
    <cellStyle name="40% - Ênfase6 18 4" xfId="1982"/>
    <cellStyle name="40% - Ênfase6 18 4 2" xfId="6068"/>
    <cellStyle name="40% - Ênfase6 18 4 2 2" xfId="14345"/>
    <cellStyle name="40% - Ênfase6 18 4 3" xfId="8068"/>
    <cellStyle name="40% - Ênfase6 18 4 3 2" xfId="16345"/>
    <cellStyle name="40% - Ênfase6 18 4 4" xfId="4035"/>
    <cellStyle name="40% - Ênfase6 18 4 4 2" xfId="12312"/>
    <cellStyle name="40% - Ênfase6 18 4 5" xfId="10263"/>
    <cellStyle name="40% - Ênfase6 18 5" xfId="4532"/>
    <cellStyle name="40% - Ênfase6 18 5 2" xfId="12809"/>
    <cellStyle name="40% - Ênfase6 18 6" xfId="6562"/>
    <cellStyle name="40% - Ênfase6 18 6 2" xfId="14839"/>
    <cellStyle name="40% - Ênfase6 18 7" xfId="2485"/>
    <cellStyle name="40% - Ênfase6 18 7 2" xfId="10762"/>
    <cellStyle name="40% - Ênfase6 18 8" xfId="8715"/>
    <cellStyle name="40% - Ênfase6 19" xfId="364"/>
    <cellStyle name="40% - Ênfase6 19 2" xfId="1445"/>
    <cellStyle name="40% - Ênfase6 19 2 2" xfId="5535"/>
    <cellStyle name="40% - Ênfase6 19 2 2 2" xfId="13812"/>
    <cellStyle name="40% - Ênfase6 19 2 3" xfId="7559"/>
    <cellStyle name="40% - Ênfase6 19 2 3 2" xfId="15836"/>
    <cellStyle name="40% - Ênfase6 19 2 4" xfId="3501"/>
    <cellStyle name="40% - Ênfase6 19 2 4 2" xfId="11778"/>
    <cellStyle name="40% - Ênfase6 19 2 5" xfId="9729"/>
    <cellStyle name="40% - Ênfase6 19 3" xfId="935"/>
    <cellStyle name="40% - Ênfase6 19 3 2" xfId="5038"/>
    <cellStyle name="40% - Ênfase6 19 3 2 2" xfId="13315"/>
    <cellStyle name="40% - Ênfase6 19 3 3" xfId="7063"/>
    <cellStyle name="40% - Ênfase6 19 3 3 2" xfId="15340"/>
    <cellStyle name="40% - Ênfase6 19 3 4" xfId="2995"/>
    <cellStyle name="40% - Ênfase6 19 3 4 2" xfId="11272"/>
    <cellStyle name="40% - Ênfase6 19 3 5" xfId="9224"/>
    <cellStyle name="40% - Ênfase6 19 4" xfId="1985"/>
    <cellStyle name="40% - Ênfase6 19 4 2" xfId="6071"/>
    <cellStyle name="40% - Ênfase6 19 4 2 2" xfId="14348"/>
    <cellStyle name="40% - Ênfase6 19 4 3" xfId="8071"/>
    <cellStyle name="40% - Ênfase6 19 4 3 2" xfId="16348"/>
    <cellStyle name="40% - Ênfase6 19 4 4" xfId="4038"/>
    <cellStyle name="40% - Ênfase6 19 4 4 2" xfId="12315"/>
    <cellStyle name="40% - Ênfase6 19 4 5" xfId="10266"/>
    <cellStyle name="40% - Ênfase6 19 5" xfId="4535"/>
    <cellStyle name="40% - Ênfase6 19 5 2" xfId="12812"/>
    <cellStyle name="40% - Ênfase6 19 6" xfId="6565"/>
    <cellStyle name="40% - Ênfase6 19 6 2" xfId="14842"/>
    <cellStyle name="40% - Ênfase6 19 7" xfId="2488"/>
    <cellStyle name="40% - Ênfase6 19 7 2" xfId="10765"/>
    <cellStyle name="40% - Ênfase6 19 8" xfId="8718"/>
    <cellStyle name="40% - Ênfase6 2" xfId="252"/>
    <cellStyle name="40% - Ênfase6 2 2" xfId="254"/>
    <cellStyle name="40% - Ênfase6 2 2 2" xfId="1342"/>
    <cellStyle name="40% - Ênfase6 2 2 2 2" xfId="5432"/>
    <cellStyle name="40% - Ênfase6 2 2 2 2 2" xfId="13709"/>
    <cellStyle name="40% - Ênfase6 2 2 2 3" xfId="7457"/>
    <cellStyle name="40% - Ênfase6 2 2 2 3 2" xfId="15734"/>
    <cellStyle name="40% - Ênfase6 2 2 2 4" xfId="3398"/>
    <cellStyle name="40% - Ênfase6 2 2 2 4 2" xfId="11675"/>
    <cellStyle name="40% - Ênfase6 2 2 2 5" xfId="9626"/>
    <cellStyle name="40% - Ênfase6 2 2 3" xfId="833"/>
    <cellStyle name="40% - Ênfase6 2 2 3 2" xfId="4936"/>
    <cellStyle name="40% - Ênfase6 2 2 3 2 2" xfId="13213"/>
    <cellStyle name="40% - Ênfase6 2 2 3 3" xfId="6961"/>
    <cellStyle name="40% - Ênfase6 2 2 3 3 2" xfId="15238"/>
    <cellStyle name="40% - Ênfase6 2 2 3 4" xfId="2893"/>
    <cellStyle name="40% - Ênfase6 2 2 3 4 2" xfId="11170"/>
    <cellStyle name="40% - Ênfase6 2 2 3 5" xfId="9122"/>
    <cellStyle name="40% - Ênfase6 2 2 4" xfId="1883"/>
    <cellStyle name="40% - Ênfase6 2 2 4 2" xfId="5969"/>
    <cellStyle name="40% - Ênfase6 2 2 4 2 2" xfId="14246"/>
    <cellStyle name="40% - Ênfase6 2 2 4 3" xfId="7969"/>
    <cellStyle name="40% - Ênfase6 2 2 4 3 2" xfId="16246"/>
    <cellStyle name="40% - Ênfase6 2 2 4 4" xfId="3936"/>
    <cellStyle name="40% - Ênfase6 2 2 4 4 2" xfId="12213"/>
    <cellStyle name="40% - Ênfase6 2 2 4 5" xfId="10164"/>
    <cellStyle name="40% - Ênfase6 2 2 5" xfId="4432"/>
    <cellStyle name="40% - Ênfase6 2 2 5 2" xfId="12709"/>
    <cellStyle name="40% - Ênfase6 2 2 6" xfId="6463"/>
    <cellStyle name="40% - Ênfase6 2 2 6 2" xfId="14740"/>
    <cellStyle name="40% - Ênfase6 2 2 7" xfId="2384"/>
    <cellStyle name="40% - Ênfase6 2 2 7 2" xfId="10661"/>
    <cellStyle name="40% - Ênfase6 2 2 8" xfId="8615"/>
    <cellStyle name="40% - Ênfase6 2 3" xfId="1340"/>
    <cellStyle name="40% - Ênfase6 2 3 2" xfId="5430"/>
    <cellStyle name="40% - Ênfase6 2 3 2 2" xfId="13707"/>
    <cellStyle name="40% - Ênfase6 2 3 3" xfId="7455"/>
    <cellStyle name="40% - Ênfase6 2 3 3 2" xfId="15732"/>
    <cellStyle name="40% - Ênfase6 2 3 4" xfId="3396"/>
    <cellStyle name="40% - Ênfase6 2 3 4 2" xfId="11673"/>
    <cellStyle name="40% - Ênfase6 2 3 5" xfId="9624"/>
    <cellStyle name="40% - Ênfase6 2 4" xfId="831"/>
    <cellStyle name="40% - Ênfase6 2 4 2" xfId="4934"/>
    <cellStyle name="40% - Ênfase6 2 4 2 2" xfId="13211"/>
    <cellStyle name="40% - Ênfase6 2 4 3" xfId="6959"/>
    <cellStyle name="40% - Ênfase6 2 4 3 2" xfId="15236"/>
    <cellStyle name="40% - Ênfase6 2 4 4" xfId="2891"/>
    <cellStyle name="40% - Ênfase6 2 4 4 2" xfId="11168"/>
    <cellStyle name="40% - Ênfase6 2 4 5" xfId="9120"/>
    <cellStyle name="40% - Ênfase6 2 5" xfId="1881"/>
    <cellStyle name="40% - Ênfase6 2 5 2" xfId="5967"/>
    <cellStyle name="40% - Ênfase6 2 5 2 2" xfId="14244"/>
    <cellStyle name="40% - Ênfase6 2 5 3" xfId="7967"/>
    <cellStyle name="40% - Ênfase6 2 5 3 2" xfId="16244"/>
    <cellStyle name="40% - Ênfase6 2 5 4" xfId="3934"/>
    <cellStyle name="40% - Ênfase6 2 5 4 2" xfId="12211"/>
    <cellStyle name="40% - Ênfase6 2 5 5" xfId="10162"/>
    <cellStyle name="40% - Ênfase6 2 6" xfId="4430"/>
    <cellStyle name="40% - Ênfase6 2 6 2" xfId="12707"/>
    <cellStyle name="40% - Ênfase6 2 7" xfId="6461"/>
    <cellStyle name="40% - Ênfase6 2 7 2" xfId="14738"/>
    <cellStyle name="40% - Ênfase6 2 8" xfId="2382"/>
    <cellStyle name="40% - Ênfase6 2 8 2" xfId="10659"/>
    <cellStyle name="40% - Ênfase6 2 9" xfId="8613"/>
    <cellStyle name="40% - Ênfase6 20" xfId="128"/>
    <cellStyle name="40% - Ênfase6 20 2" xfId="1223"/>
    <cellStyle name="40% - Ênfase6 20 2 2" xfId="5314"/>
    <cellStyle name="40% - Ênfase6 20 2 2 2" xfId="13591"/>
    <cellStyle name="40% - Ênfase6 20 2 3" xfId="7339"/>
    <cellStyle name="40% - Ênfase6 20 2 3 2" xfId="15616"/>
    <cellStyle name="40% - Ênfase6 20 2 4" xfId="3279"/>
    <cellStyle name="40% - Ênfase6 20 2 4 2" xfId="11556"/>
    <cellStyle name="40% - Ênfase6 20 2 5" xfId="9507"/>
    <cellStyle name="40% - Ênfase6 20 3" xfId="713"/>
    <cellStyle name="40% - Ênfase6 20 3 2" xfId="4818"/>
    <cellStyle name="40% - Ênfase6 20 3 2 2" xfId="13095"/>
    <cellStyle name="40% - Ênfase6 20 3 3" xfId="6843"/>
    <cellStyle name="40% - Ênfase6 20 3 3 2" xfId="15120"/>
    <cellStyle name="40% - Ênfase6 20 3 4" xfId="2773"/>
    <cellStyle name="40% - Ênfase6 20 3 4 2" xfId="11050"/>
    <cellStyle name="40% - Ênfase6 20 3 5" xfId="9002"/>
    <cellStyle name="40% - Ênfase6 20 4" xfId="1764"/>
    <cellStyle name="40% - Ênfase6 20 4 2" xfId="5851"/>
    <cellStyle name="40% - Ênfase6 20 4 2 2" xfId="14128"/>
    <cellStyle name="40% - Ênfase6 20 4 3" xfId="7851"/>
    <cellStyle name="40% - Ênfase6 20 4 3 2" xfId="16128"/>
    <cellStyle name="40% - Ênfase6 20 4 4" xfId="3817"/>
    <cellStyle name="40% - Ênfase6 20 4 4 2" xfId="12094"/>
    <cellStyle name="40% - Ênfase6 20 4 5" xfId="10045"/>
    <cellStyle name="40% - Ênfase6 20 5" xfId="4314"/>
    <cellStyle name="40% - Ênfase6 20 5 2" xfId="12591"/>
    <cellStyle name="40% - Ênfase6 20 6" xfId="6345"/>
    <cellStyle name="40% - Ênfase6 20 6 2" xfId="14622"/>
    <cellStyle name="40% - Ênfase6 20 7" xfId="2265"/>
    <cellStyle name="40% - Ênfase6 20 7 2" xfId="10542"/>
    <cellStyle name="40% - Ênfase6 20 8" xfId="8496"/>
    <cellStyle name="40% - Ênfase6 21" xfId="355"/>
    <cellStyle name="40% - Ênfase6 21 2" xfId="1438"/>
    <cellStyle name="40% - Ênfase6 21 2 2" xfId="5528"/>
    <cellStyle name="40% - Ênfase6 21 2 2 2" xfId="13805"/>
    <cellStyle name="40% - Ênfase6 21 2 3" xfId="7552"/>
    <cellStyle name="40% - Ênfase6 21 2 3 2" xfId="15829"/>
    <cellStyle name="40% - Ênfase6 21 2 4" xfId="3494"/>
    <cellStyle name="40% - Ênfase6 21 2 4 2" xfId="11771"/>
    <cellStyle name="40% - Ênfase6 21 2 5" xfId="9722"/>
    <cellStyle name="40% - Ênfase6 21 3" xfId="928"/>
    <cellStyle name="40% - Ênfase6 21 3 2" xfId="5031"/>
    <cellStyle name="40% - Ênfase6 21 3 2 2" xfId="13308"/>
    <cellStyle name="40% - Ênfase6 21 3 3" xfId="7056"/>
    <cellStyle name="40% - Ênfase6 21 3 3 2" xfId="15333"/>
    <cellStyle name="40% - Ênfase6 21 3 4" xfId="2988"/>
    <cellStyle name="40% - Ênfase6 21 3 4 2" xfId="11265"/>
    <cellStyle name="40% - Ênfase6 21 3 5" xfId="9217"/>
    <cellStyle name="40% - Ênfase6 21 4" xfId="1978"/>
    <cellStyle name="40% - Ênfase6 21 4 2" xfId="6064"/>
    <cellStyle name="40% - Ênfase6 21 4 2 2" xfId="14341"/>
    <cellStyle name="40% - Ênfase6 21 4 3" xfId="8064"/>
    <cellStyle name="40% - Ênfase6 21 4 3 2" xfId="16341"/>
    <cellStyle name="40% - Ênfase6 21 4 4" xfId="4031"/>
    <cellStyle name="40% - Ênfase6 21 4 4 2" xfId="12308"/>
    <cellStyle name="40% - Ênfase6 21 4 5" xfId="10259"/>
    <cellStyle name="40% - Ênfase6 21 5" xfId="4528"/>
    <cellStyle name="40% - Ênfase6 21 5 2" xfId="12805"/>
    <cellStyle name="40% - Ênfase6 21 6" xfId="6558"/>
    <cellStyle name="40% - Ênfase6 21 6 2" xfId="14835"/>
    <cellStyle name="40% - Ênfase6 21 7" xfId="2481"/>
    <cellStyle name="40% - Ênfase6 21 7 2" xfId="10758"/>
    <cellStyle name="40% - Ênfase6 21 8" xfId="8711"/>
    <cellStyle name="40% - Ênfase6 22" xfId="304"/>
    <cellStyle name="40% - Ênfase6 3" xfId="158"/>
    <cellStyle name="40% - Ênfase6 3 2" xfId="256"/>
    <cellStyle name="40% - Ênfase6 3 2 2" xfId="1344"/>
    <cellStyle name="40% - Ênfase6 3 2 2 2" xfId="5434"/>
    <cellStyle name="40% - Ênfase6 3 2 2 2 2" xfId="13711"/>
    <cellStyle name="40% - Ênfase6 3 2 2 3" xfId="7459"/>
    <cellStyle name="40% - Ênfase6 3 2 2 3 2" xfId="15736"/>
    <cellStyle name="40% - Ênfase6 3 2 2 4" xfId="3400"/>
    <cellStyle name="40% - Ênfase6 3 2 2 4 2" xfId="11677"/>
    <cellStyle name="40% - Ênfase6 3 2 2 5" xfId="9628"/>
    <cellStyle name="40% - Ênfase6 3 2 3" xfId="835"/>
    <cellStyle name="40% - Ênfase6 3 2 3 2" xfId="4938"/>
    <cellStyle name="40% - Ênfase6 3 2 3 2 2" xfId="13215"/>
    <cellStyle name="40% - Ênfase6 3 2 3 3" xfId="6963"/>
    <cellStyle name="40% - Ênfase6 3 2 3 3 2" xfId="15240"/>
    <cellStyle name="40% - Ênfase6 3 2 3 4" xfId="2895"/>
    <cellStyle name="40% - Ênfase6 3 2 3 4 2" xfId="11172"/>
    <cellStyle name="40% - Ênfase6 3 2 3 5" xfId="9124"/>
    <cellStyle name="40% - Ênfase6 3 2 4" xfId="1885"/>
    <cellStyle name="40% - Ênfase6 3 2 4 2" xfId="5971"/>
    <cellStyle name="40% - Ênfase6 3 2 4 2 2" xfId="14248"/>
    <cellStyle name="40% - Ênfase6 3 2 4 3" xfId="7971"/>
    <cellStyle name="40% - Ênfase6 3 2 4 3 2" xfId="16248"/>
    <cellStyle name="40% - Ênfase6 3 2 4 4" xfId="3938"/>
    <cellStyle name="40% - Ênfase6 3 2 4 4 2" xfId="12215"/>
    <cellStyle name="40% - Ênfase6 3 2 4 5" xfId="10166"/>
    <cellStyle name="40% - Ênfase6 3 2 5" xfId="4434"/>
    <cellStyle name="40% - Ênfase6 3 2 5 2" xfId="12711"/>
    <cellStyle name="40% - Ênfase6 3 2 6" xfId="6465"/>
    <cellStyle name="40% - Ênfase6 3 2 6 2" xfId="14742"/>
    <cellStyle name="40% - Ênfase6 3 2 7" xfId="2386"/>
    <cellStyle name="40% - Ênfase6 3 2 7 2" xfId="10663"/>
    <cellStyle name="40% - Ênfase6 3 2 8" xfId="8617"/>
    <cellStyle name="40% - Ênfase6 3 3" xfId="1252"/>
    <cellStyle name="40% - Ênfase6 3 3 2" xfId="5343"/>
    <cellStyle name="40% - Ênfase6 3 3 2 2" xfId="13620"/>
    <cellStyle name="40% - Ênfase6 3 3 3" xfId="7368"/>
    <cellStyle name="40% - Ênfase6 3 3 3 2" xfId="15645"/>
    <cellStyle name="40% - Ênfase6 3 3 4" xfId="3308"/>
    <cellStyle name="40% - Ênfase6 3 3 4 2" xfId="11585"/>
    <cellStyle name="40% - Ênfase6 3 3 5" xfId="9536"/>
    <cellStyle name="40% - Ênfase6 3 4" xfId="743"/>
    <cellStyle name="40% - Ênfase6 3 4 2" xfId="4847"/>
    <cellStyle name="40% - Ênfase6 3 4 2 2" xfId="13124"/>
    <cellStyle name="40% - Ênfase6 3 4 3" xfId="6872"/>
    <cellStyle name="40% - Ênfase6 3 4 3 2" xfId="15149"/>
    <cellStyle name="40% - Ênfase6 3 4 4" xfId="2803"/>
    <cellStyle name="40% - Ênfase6 3 4 4 2" xfId="11080"/>
    <cellStyle name="40% - Ênfase6 3 4 5" xfId="9032"/>
    <cellStyle name="40% - Ênfase6 3 5" xfId="1793"/>
    <cellStyle name="40% - Ênfase6 3 5 2" xfId="5880"/>
    <cellStyle name="40% - Ênfase6 3 5 2 2" xfId="14157"/>
    <cellStyle name="40% - Ênfase6 3 5 3" xfId="7880"/>
    <cellStyle name="40% - Ênfase6 3 5 3 2" xfId="16157"/>
    <cellStyle name="40% - Ênfase6 3 5 4" xfId="3846"/>
    <cellStyle name="40% - Ênfase6 3 5 4 2" xfId="12123"/>
    <cellStyle name="40% - Ênfase6 3 5 5" xfId="10074"/>
    <cellStyle name="40% - Ênfase6 3 6" xfId="4343"/>
    <cellStyle name="40% - Ênfase6 3 6 2" xfId="12620"/>
    <cellStyle name="40% - Ênfase6 3 7" xfId="6374"/>
    <cellStyle name="40% - Ênfase6 3 7 2" xfId="14651"/>
    <cellStyle name="40% - Ênfase6 3 8" xfId="2294"/>
    <cellStyle name="40% - Ênfase6 3 8 2" xfId="10571"/>
    <cellStyle name="40% - Ênfase6 3 9" xfId="8525"/>
    <cellStyle name="40% - Ênfase6 4" xfId="258"/>
    <cellStyle name="40% - Ênfase6 4 2" xfId="260"/>
    <cellStyle name="40% - Ênfase6 4 2 2" xfId="1348"/>
    <cellStyle name="40% - Ênfase6 4 2 2 2" xfId="5438"/>
    <cellStyle name="40% - Ênfase6 4 2 2 2 2" xfId="13715"/>
    <cellStyle name="40% - Ênfase6 4 2 2 3" xfId="7463"/>
    <cellStyle name="40% - Ênfase6 4 2 2 3 2" xfId="15740"/>
    <cellStyle name="40% - Ênfase6 4 2 2 4" xfId="3404"/>
    <cellStyle name="40% - Ênfase6 4 2 2 4 2" xfId="11681"/>
    <cellStyle name="40% - Ênfase6 4 2 2 5" xfId="9632"/>
    <cellStyle name="40% - Ênfase6 4 2 3" xfId="839"/>
    <cellStyle name="40% - Ênfase6 4 2 3 2" xfId="4942"/>
    <cellStyle name="40% - Ênfase6 4 2 3 2 2" xfId="13219"/>
    <cellStyle name="40% - Ênfase6 4 2 3 3" xfId="6967"/>
    <cellStyle name="40% - Ênfase6 4 2 3 3 2" xfId="15244"/>
    <cellStyle name="40% - Ênfase6 4 2 3 4" xfId="2899"/>
    <cellStyle name="40% - Ênfase6 4 2 3 4 2" xfId="11176"/>
    <cellStyle name="40% - Ênfase6 4 2 3 5" xfId="9128"/>
    <cellStyle name="40% - Ênfase6 4 2 4" xfId="1889"/>
    <cellStyle name="40% - Ênfase6 4 2 4 2" xfId="5975"/>
    <cellStyle name="40% - Ênfase6 4 2 4 2 2" xfId="14252"/>
    <cellStyle name="40% - Ênfase6 4 2 4 3" xfId="7975"/>
    <cellStyle name="40% - Ênfase6 4 2 4 3 2" xfId="16252"/>
    <cellStyle name="40% - Ênfase6 4 2 4 4" xfId="3942"/>
    <cellStyle name="40% - Ênfase6 4 2 4 4 2" xfId="12219"/>
    <cellStyle name="40% - Ênfase6 4 2 4 5" xfId="10170"/>
    <cellStyle name="40% - Ênfase6 4 2 5" xfId="4438"/>
    <cellStyle name="40% - Ênfase6 4 2 5 2" xfId="12715"/>
    <cellStyle name="40% - Ênfase6 4 2 6" xfId="6469"/>
    <cellStyle name="40% - Ênfase6 4 2 6 2" xfId="14746"/>
    <cellStyle name="40% - Ênfase6 4 2 7" xfId="2390"/>
    <cellStyle name="40% - Ênfase6 4 2 7 2" xfId="10667"/>
    <cellStyle name="40% - Ênfase6 4 2 8" xfId="8621"/>
    <cellStyle name="40% - Ênfase6 4 3" xfId="1346"/>
    <cellStyle name="40% - Ênfase6 4 3 2" xfId="5436"/>
    <cellStyle name="40% - Ênfase6 4 3 2 2" xfId="13713"/>
    <cellStyle name="40% - Ênfase6 4 3 3" xfId="7461"/>
    <cellStyle name="40% - Ênfase6 4 3 3 2" xfId="15738"/>
    <cellStyle name="40% - Ênfase6 4 3 4" xfId="3402"/>
    <cellStyle name="40% - Ênfase6 4 3 4 2" xfId="11679"/>
    <cellStyle name="40% - Ênfase6 4 3 5" xfId="9630"/>
    <cellStyle name="40% - Ênfase6 4 4" xfId="837"/>
    <cellStyle name="40% - Ênfase6 4 4 2" xfId="4940"/>
    <cellStyle name="40% - Ênfase6 4 4 2 2" xfId="13217"/>
    <cellStyle name="40% - Ênfase6 4 4 3" xfId="6965"/>
    <cellStyle name="40% - Ênfase6 4 4 3 2" xfId="15242"/>
    <cellStyle name="40% - Ênfase6 4 4 4" xfId="2897"/>
    <cellStyle name="40% - Ênfase6 4 4 4 2" xfId="11174"/>
    <cellStyle name="40% - Ênfase6 4 4 5" xfId="9126"/>
    <cellStyle name="40% - Ênfase6 4 5" xfId="1887"/>
    <cellStyle name="40% - Ênfase6 4 5 2" xfId="5973"/>
    <cellStyle name="40% - Ênfase6 4 5 2 2" xfId="14250"/>
    <cellStyle name="40% - Ênfase6 4 5 3" xfId="7973"/>
    <cellStyle name="40% - Ênfase6 4 5 3 2" xfId="16250"/>
    <cellStyle name="40% - Ênfase6 4 5 4" xfId="3940"/>
    <cellStyle name="40% - Ênfase6 4 5 4 2" xfId="12217"/>
    <cellStyle name="40% - Ênfase6 4 5 5" xfId="10168"/>
    <cellStyle name="40% - Ênfase6 4 6" xfId="4436"/>
    <cellStyle name="40% - Ênfase6 4 6 2" xfId="12713"/>
    <cellStyle name="40% - Ênfase6 4 7" xfId="6467"/>
    <cellStyle name="40% - Ênfase6 4 7 2" xfId="14744"/>
    <cellStyle name="40% - Ênfase6 4 8" xfId="2388"/>
    <cellStyle name="40% - Ênfase6 4 8 2" xfId="10665"/>
    <cellStyle name="40% - Ênfase6 4 9" xfId="8619"/>
    <cellStyle name="40% - Ênfase6 5" xfId="262"/>
    <cellStyle name="40% - Ênfase6 5 2" xfId="264"/>
    <cellStyle name="40% - Ênfase6 5 2 2" xfId="1352"/>
    <cellStyle name="40% - Ênfase6 5 2 2 2" xfId="5442"/>
    <cellStyle name="40% - Ênfase6 5 2 2 2 2" xfId="13719"/>
    <cellStyle name="40% - Ênfase6 5 2 2 3" xfId="7467"/>
    <cellStyle name="40% - Ênfase6 5 2 2 3 2" xfId="15744"/>
    <cellStyle name="40% - Ênfase6 5 2 2 4" xfId="3408"/>
    <cellStyle name="40% - Ênfase6 5 2 2 4 2" xfId="11685"/>
    <cellStyle name="40% - Ênfase6 5 2 2 5" xfId="9636"/>
    <cellStyle name="40% - Ênfase6 5 2 3" xfId="843"/>
    <cellStyle name="40% - Ênfase6 5 2 3 2" xfId="4946"/>
    <cellStyle name="40% - Ênfase6 5 2 3 2 2" xfId="13223"/>
    <cellStyle name="40% - Ênfase6 5 2 3 3" xfId="6971"/>
    <cellStyle name="40% - Ênfase6 5 2 3 3 2" xfId="15248"/>
    <cellStyle name="40% - Ênfase6 5 2 3 4" xfId="2903"/>
    <cellStyle name="40% - Ênfase6 5 2 3 4 2" xfId="11180"/>
    <cellStyle name="40% - Ênfase6 5 2 3 5" xfId="9132"/>
    <cellStyle name="40% - Ênfase6 5 2 4" xfId="1893"/>
    <cellStyle name="40% - Ênfase6 5 2 4 2" xfId="5979"/>
    <cellStyle name="40% - Ênfase6 5 2 4 2 2" xfId="14256"/>
    <cellStyle name="40% - Ênfase6 5 2 4 3" xfId="7979"/>
    <cellStyle name="40% - Ênfase6 5 2 4 3 2" xfId="16256"/>
    <cellStyle name="40% - Ênfase6 5 2 4 4" xfId="3946"/>
    <cellStyle name="40% - Ênfase6 5 2 4 4 2" xfId="12223"/>
    <cellStyle name="40% - Ênfase6 5 2 4 5" xfId="10174"/>
    <cellStyle name="40% - Ênfase6 5 2 5" xfId="4442"/>
    <cellStyle name="40% - Ênfase6 5 2 5 2" xfId="12719"/>
    <cellStyle name="40% - Ênfase6 5 2 6" xfId="6473"/>
    <cellStyle name="40% - Ênfase6 5 2 6 2" xfId="14750"/>
    <cellStyle name="40% - Ênfase6 5 2 7" xfId="2394"/>
    <cellStyle name="40% - Ênfase6 5 2 7 2" xfId="10671"/>
    <cellStyle name="40% - Ênfase6 5 2 8" xfId="8625"/>
    <cellStyle name="40% - Ênfase6 5 3" xfId="1350"/>
    <cellStyle name="40% - Ênfase6 5 3 2" xfId="5440"/>
    <cellStyle name="40% - Ênfase6 5 3 2 2" xfId="13717"/>
    <cellStyle name="40% - Ênfase6 5 3 3" xfId="7465"/>
    <cellStyle name="40% - Ênfase6 5 3 3 2" xfId="15742"/>
    <cellStyle name="40% - Ênfase6 5 3 4" xfId="3406"/>
    <cellStyle name="40% - Ênfase6 5 3 4 2" xfId="11683"/>
    <cellStyle name="40% - Ênfase6 5 3 5" xfId="9634"/>
    <cellStyle name="40% - Ênfase6 5 4" xfId="841"/>
    <cellStyle name="40% - Ênfase6 5 4 2" xfId="4944"/>
    <cellStyle name="40% - Ênfase6 5 4 2 2" xfId="13221"/>
    <cellStyle name="40% - Ênfase6 5 4 3" xfId="6969"/>
    <cellStyle name="40% - Ênfase6 5 4 3 2" xfId="15246"/>
    <cellStyle name="40% - Ênfase6 5 4 4" xfId="2901"/>
    <cellStyle name="40% - Ênfase6 5 4 4 2" xfId="11178"/>
    <cellStyle name="40% - Ênfase6 5 4 5" xfId="9130"/>
    <cellStyle name="40% - Ênfase6 5 5" xfId="1891"/>
    <cellStyle name="40% - Ênfase6 5 5 2" xfId="5977"/>
    <cellStyle name="40% - Ênfase6 5 5 2 2" xfId="14254"/>
    <cellStyle name="40% - Ênfase6 5 5 3" xfId="7977"/>
    <cellStyle name="40% - Ênfase6 5 5 3 2" xfId="16254"/>
    <cellStyle name="40% - Ênfase6 5 5 4" xfId="3944"/>
    <cellStyle name="40% - Ênfase6 5 5 4 2" xfId="12221"/>
    <cellStyle name="40% - Ênfase6 5 5 5" xfId="10172"/>
    <cellStyle name="40% - Ênfase6 5 6" xfId="4440"/>
    <cellStyle name="40% - Ênfase6 5 6 2" xfId="12717"/>
    <cellStyle name="40% - Ênfase6 5 7" xfId="6471"/>
    <cellStyle name="40% - Ênfase6 5 7 2" xfId="14748"/>
    <cellStyle name="40% - Ênfase6 5 8" xfId="2392"/>
    <cellStyle name="40% - Ênfase6 5 8 2" xfId="10669"/>
    <cellStyle name="40% - Ênfase6 5 9" xfId="8623"/>
    <cellStyle name="40% - Ênfase6 6" xfId="464"/>
    <cellStyle name="40% - Ênfase6 6 2" xfId="465"/>
    <cellStyle name="40% - Ênfase6 6 2 2" xfId="1532"/>
    <cellStyle name="40% - Ênfase6 6 2 2 2" xfId="5622"/>
    <cellStyle name="40% - Ênfase6 6 2 2 2 2" xfId="13899"/>
    <cellStyle name="40% - Ênfase6 6 2 2 3" xfId="7645"/>
    <cellStyle name="40% - Ênfase6 6 2 2 3 2" xfId="15922"/>
    <cellStyle name="40% - Ênfase6 6 2 2 4" xfId="3588"/>
    <cellStyle name="40% - Ênfase6 6 2 2 4 2" xfId="11865"/>
    <cellStyle name="40% - Ênfase6 6 2 2 5" xfId="9816"/>
    <cellStyle name="40% - Ênfase6 6 2 3" xfId="1021"/>
    <cellStyle name="40% - Ênfase6 6 2 3 2" xfId="5124"/>
    <cellStyle name="40% - Ênfase6 6 2 3 2 2" xfId="13401"/>
    <cellStyle name="40% - Ênfase6 6 2 3 3" xfId="7149"/>
    <cellStyle name="40% - Ênfase6 6 2 3 3 2" xfId="15426"/>
    <cellStyle name="40% - Ênfase6 6 2 3 4" xfId="3081"/>
    <cellStyle name="40% - Ênfase6 6 2 3 4 2" xfId="11358"/>
    <cellStyle name="40% - Ênfase6 6 2 3 5" xfId="9310"/>
    <cellStyle name="40% - Ênfase6 6 2 4" xfId="2071"/>
    <cellStyle name="40% - Ênfase6 6 2 4 2" xfId="6157"/>
    <cellStyle name="40% - Ênfase6 6 2 4 2 2" xfId="14434"/>
    <cellStyle name="40% - Ênfase6 6 2 4 3" xfId="8157"/>
    <cellStyle name="40% - Ênfase6 6 2 4 3 2" xfId="16434"/>
    <cellStyle name="40% - Ênfase6 6 2 4 4" xfId="4124"/>
    <cellStyle name="40% - Ênfase6 6 2 4 4 2" xfId="12401"/>
    <cellStyle name="40% - Ênfase6 6 2 4 5" xfId="10352"/>
    <cellStyle name="40% - Ênfase6 6 2 5" xfId="4622"/>
    <cellStyle name="40% - Ênfase6 6 2 5 2" xfId="12899"/>
    <cellStyle name="40% - Ênfase6 6 2 6" xfId="6651"/>
    <cellStyle name="40% - Ênfase6 6 2 6 2" xfId="14928"/>
    <cellStyle name="40% - Ênfase6 6 2 7" xfId="2575"/>
    <cellStyle name="40% - Ênfase6 6 2 7 2" xfId="10852"/>
    <cellStyle name="40% - Ênfase6 6 2 8" xfId="8805"/>
    <cellStyle name="40% - Ênfase6 6 3" xfId="1531"/>
    <cellStyle name="40% - Ênfase6 6 3 2" xfId="5621"/>
    <cellStyle name="40% - Ênfase6 6 3 2 2" xfId="13898"/>
    <cellStyle name="40% - Ênfase6 6 3 3" xfId="7644"/>
    <cellStyle name="40% - Ênfase6 6 3 3 2" xfId="15921"/>
    <cellStyle name="40% - Ênfase6 6 3 4" xfId="3587"/>
    <cellStyle name="40% - Ênfase6 6 3 4 2" xfId="11864"/>
    <cellStyle name="40% - Ênfase6 6 3 5" xfId="9815"/>
    <cellStyle name="40% - Ênfase6 6 4" xfId="1020"/>
    <cellStyle name="40% - Ênfase6 6 4 2" xfId="5123"/>
    <cellStyle name="40% - Ênfase6 6 4 2 2" xfId="13400"/>
    <cellStyle name="40% - Ênfase6 6 4 3" xfId="7148"/>
    <cellStyle name="40% - Ênfase6 6 4 3 2" xfId="15425"/>
    <cellStyle name="40% - Ênfase6 6 4 4" xfId="3080"/>
    <cellStyle name="40% - Ênfase6 6 4 4 2" xfId="11357"/>
    <cellStyle name="40% - Ênfase6 6 4 5" xfId="9309"/>
    <cellStyle name="40% - Ênfase6 6 5" xfId="2070"/>
    <cellStyle name="40% - Ênfase6 6 5 2" xfId="6156"/>
    <cellStyle name="40% - Ênfase6 6 5 2 2" xfId="14433"/>
    <cellStyle name="40% - Ênfase6 6 5 3" xfId="8156"/>
    <cellStyle name="40% - Ênfase6 6 5 3 2" xfId="16433"/>
    <cellStyle name="40% - Ênfase6 6 5 4" xfId="4123"/>
    <cellStyle name="40% - Ênfase6 6 5 4 2" xfId="12400"/>
    <cellStyle name="40% - Ênfase6 6 5 5" xfId="10351"/>
    <cellStyle name="40% - Ênfase6 6 6" xfId="4621"/>
    <cellStyle name="40% - Ênfase6 6 6 2" xfId="12898"/>
    <cellStyle name="40% - Ênfase6 6 7" xfId="6650"/>
    <cellStyle name="40% - Ênfase6 6 7 2" xfId="14927"/>
    <cellStyle name="40% - Ênfase6 6 8" xfId="2574"/>
    <cellStyle name="40% - Ênfase6 6 8 2" xfId="10851"/>
    <cellStyle name="40% - Ênfase6 6 9" xfId="8804"/>
    <cellStyle name="40% - Ênfase6 7" xfId="466"/>
    <cellStyle name="40% - Ênfase6 7 2" xfId="467"/>
    <cellStyle name="40% - Ênfase6 7 2 2" xfId="1534"/>
    <cellStyle name="40% - Ênfase6 7 2 2 2" xfId="5624"/>
    <cellStyle name="40% - Ênfase6 7 2 2 2 2" xfId="13901"/>
    <cellStyle name="40% - Ênfase6 7 2 2 3" xfId="7647"/>
    <cellStyle name="40% - Ênfase6 7 2 2 3 2" xfId="15924"/>
    <cellStyle name="40% - Ênfase6 7 2 2 4" xfId="3590"/>
    <cellStyle name="40% - Ênfase6 7 2 2 4 2" xfId="11867"/>
    <cellStyle name="40% - Ênfase6 7 2 2 5" xfId="9818"/>
    <cellStyle name="40% - Ênfase6 7 2 3" xfId="1023"/>
    <cellStyle name="40% - Ênfase6 7 2 3 2" xfId="5126"/>
    <cellStyle name="40% - Ênfase6 7 2 3 2 2" xfId="13403"/>
    <cellStyle name="40% - Ênfase6 7 2 3 3" xfId="7151"/>
    <cellStyle name="40% - Ênfase6 7 2 3 3 2" xfId="15428"/>
    <cellStyle name="40% - Ênfase6 7 2 3 4" xfId="3083"/>
    <cellStyle name="40% - Ênfase6 7 2 3 4 2" xfId="11360"/>
    <cellStyle name="40% - Ênfase6 7 2 3 5" xfId="9312"/>
    <cellStyle name="40% - Ênfase6 7 2 4" xfId="2073"/>
    <cellStyle name="40% - Ênfase6 7 2 4 2" xfId="6159"/>
    <cellStyle name="40% - Ênfase6 7 2 4 2 2" xfId="14436"/>
    <cellStyle name="40% - Ênfase6 7 2 4 3" xfId="8159"/>
    <cellStyle name="40% - Ênfase6 7 2 4 3 2" xfId="16436"/>
    <cellStyle name="40% - Ênfase6 7 2 4 4" xfId="4126"/>
    <cellStyle name="40% - Ênfase6 7 2 4 4 2" xfId="12403"/>
    <cellStyle name="40% - Ênfase6 7 2 4 5" xfId="10354"/>
    <cellStyle name="40% - Ênfase6 7 2 5" xfId="4624"/>
    <cellStyle name="40% - Ênfase6 7 2 5 2" xfId="12901"/>
    <cellStyle name="40% - Ênfase6 7 2 6" xfId="6653"/>
    <cellStyle name="40% - Ênfase6 7 2 6 2" xfId="14930"/>
    <cellStyle name="40% - Ênfase6 7 2 7" xfId="2577"/>
    <cellStyle name="40% - Ênfase6 7 2 7 2" xfId="10854"/>
    <cellStyle name="40% - Ênfase6 7 2 8" xfId="8807"/>
    <cellStyle name="40% - Ênfase6 7 3" xfId="1533"/>
    <cellStyle name="40% - Ênfase6 7 3 2" xfId="5623"/>
    <cellStyle name="40% - Ênfase6 7 3 2 2" xfId="13900"/>
    <cellStyle name="40% - Ênfase6 7 3 3" xfId="7646"/>
    <cellStyle name="40% - Ênfase6 7 3 3 2" xfId="15923"/>
    <cellStyle name="40% - Ênfase6 7 3 4" xfId="3589"/>
    <cellStyle name="40% - Ênfase6 7 3 4 2" xfId="11866"/>
    <cellStyle name="40% - Ênfase6 7 3 5" xfId="9817"/>
    <cellStyle name="40% - Ênfase6 7 4" xfId="1022"/>
    <cellStyle name="40% - Ênfase6 7 4 2" xfId="5125"/>
    <cellStyle name="40% - Ênfase6 7 4 2 2" xfId="13402"/>
    <cellStyle name="40% - Ênfase6 7 4 3" xfId="7150"/>
    <cellStyle name="40% - Ênfase6 7 4 3 2" xfId="15427"/>
    <cellStyle name="40% - Ênfase6 7 4 4" xfId="3082"/>
    <cellStyle name="40% - Ênfase6 7 4 4 2" xfId="11359"/>
    <cellStyle name="40% - Ênfase6 7 4 5" xfId="9311"/>
    <cellStyle name="40% - Ênfase6 7 5" xfId="2072"/>
    <cellStyle name="40% - Ênfase6 7 5 2" xfId="6158"/>
    <cellStyle name="40% - Ênfase6 7 5 2 2" xfId="14435"/>
    <cellStyle name="40% - Ênfase6 7 5 3" xfId="8158"/>
    <cellStyle name="40% - Ênfase6 7 5 3 2" xfId="16435"/>
    <cellStyle name="40% - Ênfase6 7 5 4" xfId="4125"/>
    <cellStyle name="40% - Ênfase6 7 5 4 2" xfId="12402"/>
    <cellStyle name="40% - Ênfase6 7 5 5" xfId="10353"/>
    <cellStyle name="40% - Ênfase6 7 6" xfId="4623"/>
    <cellStyle name="40% - Ênfase6 7 6 2" xfId="12900"/>
    <cellStyle name="40% - Ênfase6 7 7" xfId="6652"/>
    <cellStyle name="40% - Ênfase6 7 7 2" xfId="14929"/>
    <cellStyle name="40% - Ênfase6 7 8" xfId="2576"/>
    <cellStyle name="40% - Ênfase6 7 8 2" xfId="10853"/>
    <cellStyle name="40% - Ênfase6 7 9" xfId="8806"/>
    <cellStyle name="40% - Ênfase6 8" xfId="468"/>
    <cellStyle name="40% - Ênfase6 8 2" xfId="469"/>
    <cellStyle name="40% - Ênfase6 8 2 2" xfId="1536"/>
    <cellStyle name="40% - Ênfase6 8 2 2 2" xfId="5626"/>
    <cellStyle name="40% - Ênfase6 8 2 2 2 2" xfId="13903"/>
    <cellStyle name="40% - Ênfase6 8 2 2 3" xfId="7649"/>
    <cellStyle name="40% - Ênfase6 8 2 2 3 2" xfId="15926"/>
    <cellStyle name="40% - Ênfase6 8 2 2 4" xfId="3592"/>
    <cellStyle name="40% - Ênfase6 8 2 2 4 2" xfId="11869"/>
    <cellStyle name="40% - Ênfase6 8 2 2 5" xfId="9820"/>
    <cellStyle name="40% - Ênfase6 8 2 3" xfId="1025"/>
    <cellStyle name="40% - Ênfase6 8 2 3 2" xfId="5128"/>
    <cellStyle name="40% - Ênfase6 8 2 3 2 2" xfId="13405"/>
    <cellStyle name="40% - Ênfase6 8 2 3 3" xfId="7153"/>
    <cellStyle name="40% - Ênfase6 8 2 3 3 2" xfId="15430"/>
    <cellStyle name="40% - Ênfase6 8 2 3 4" xfId="3085"/>
    <cellStyle name="40% - Ênfase6 8 2 3 4 2" xfId="11362"/>
    <cellStyle name="40% - Ênfase6 8 2 3 5" xfId="9314"/>
    <cellStyle name="40% - Ênfase6 8 2 4" xfId="2075"/>
    <cellStyle name="40% - Ênfase6 8 2 4 2" xfId="6161"/>
    <cellStyle name="40% - Ênfase6 8 2 4 2 2" xfId="14438"/>
    <cellStyle name="40% - Ênfase6 8 2 4 3" xfId="8161"/>
    <cellStyle name="40% - Ênfase6 8 2 4 3 2" xfId="16438"/>
    <cellStyle name="40% - Ênfase6 8 2 4 4" xfId="4128"/>
    <cellStyle name="40% - Ênfase6 8 2 4 4 2" xfId="12405"/>
    <cellStyle name="40% - Ênfase6 8 2 4 5" xfId="10356"/>
    <cellStyle name="40% - Ênfase6 8 2 5" xfId="4626"/>
    <cellStyle name="40% - Ênfase6 8 2 5 2" xfId="12903"/>
    <cellStyle name="40% - Ênfase6 8 2 6" xfId="6655"/>
    <cellStyle name="40% - Ênfase6 8 2 6 2" xfId="14932"/>
    <cellStyle name="40% - Ênfase6 8 2 7" xfId="2579"/>
    <cellStyle name="40% - Ênfase6 8 2 7 2" xfId="10856"/>
    <cellStyle name="40% - Ênfase6 8 2 8" xfId="8809"/>
    <cellStyle name="40% - Ênfase6 8 3" xfId="1535"/>
    <cellStyle name="40% - Ênfase6 8 3 2" xfId="5625"/>
    <cellStyle name="40% - Ênfase6 8 3 2 2" xfId="13902"/>
    <cellStyle name="40% - Ênfase6 8 3 3" xfId="7648"/>
    <cellStyle name="40% - Ênfase6 8 3 3 2" xfId="15925"/>
    <cellStyle name="40% - Ênfase6 8 3 4" xfId="3591"/>
    <cellStyle name="40% - Ênfase6 8 3 4 2" xfId="11868"/>
    <cellStyle name="40% - Ênfase6 8 3 5" xfId="9819"/>
    <cellStyle name="40% - Ênfase6 8 4" xfId="1024"/>
    <cellStyle name="40% - Ênfase6 8 4 2" xfId="5127"/>
    <cellStyle name="40% - Ênfase6 8 4 2 2" xfId="13404"/>
    <cellStyle name="40% - Ênfase6 8 4 3" xfId="7152"/>
    <cellStyle name="40% - Ênfase6 8 4 3 2" xfId="15429"/>
    <cellStyle name="40% - Ênfase6 8 4 4" xfId="3084"/>
    <cellStyle name="40% - Ênfase6 8 4 4 2" xfId="11361"/>
    <cellStyle name="40% - Ênfase6 8 4 5" xfId="9313"/>
    <cellStyle name="40% - Ênfase6 8 5" xfId="2074"/>
    <cellStyle name="40% - Ênfase6 8 5 2" xfId="6160"/>
    <cellStyle name="40% - Ênfase6 8 5 2 2" xfId="14437"/>
    <cellStyle name="40% - Ênfase6 8 5 3" xfId="8160"/>
    <cellStyle name="40% - Ênfase6 8 5 3 2" xfId="16437"/>
    <cellStyle name="40% - Ênfase6 8 5 4" xfId="4127"/>
    <cellStyle name="40% - Ênfase6 8 5 4 2" xfId="12404"/>
    <cellStyle name="40% - Ênfase6 8 5 5" xfId="10355"/>
    <cellStyle name="40% - Ênfase6 8 6" xfId="4625"/>
    <cellStyle name="40% - Ênfase6 8 6 2" xfId="12902"/>
    <cellStyle name="40% - Ênfase6 8 7" xfId="6654"/>
    <cellStyle name="40% - Ênfase6 8 7 2" xfId="14931"/>
    <cellStyle name="40% - Ênfase6 8 8" xfId="2578"/>
    <cellStyle name="40% - Ênfase6 8 8 2" xfId="10855"/>
    <cellStyle name="40% - Ênfase6 8 9" xfId="8808"/>
    <cellStyle name="40% - Ênfase6 9" xfId="470"/>
    <cellStyle name="40% - Ênfase6 9 2" xfId="471"/>
    <cellStyle name="40% - Ênfase6 9 2 2" xfId="1538"/>
    <cellStyle name="40% - Ênfase6 9 2 2 2" xfId="5628"/>
    <cellStyle name="40% - Ênfase6 9 2 2 2 2" xfId="13905"/>
    <cellStyle name="40% - Ênfase6 9 2 2 3" xfId="7651"/>
    <cellStyle name="40% - Ênfase6 9 2 2 3 2" xfId="15928"/>
    <cellStyle name="40% - Ênfase6 9 2 2 4" xfId="3594"/>
    <cellStyle name="40% - Ênfase6 9 2 2 4 2" xfId="11871"/>
    <cellStyle name="40% - Ênfase6 9 2 2 5" xfId="9822"/>
    <cellStyle name="40% - Ênfase6 9 2 3" xfId="1027"/>
    <cellStyle name="40% - Ênfase6 9 2 3 2" xfId="5130"/>
    <cellStyle name="40% - Ênfase6 9 2 3 2 2" xfId="13407"/>
    <cellStyle name="40% - Ênfase6 9 2 3 3" xfId="7155"/>
    <cellStyle name="40% - Ênfase6 9 2 3 3 2" xfId="15432"/>
    <cellStyle name="40% - Ênfase6 9 2 3 4" xfId="3087"/>
    <cellStyle name="40% - Ênfase6 9 2 3 4 2" xfId="11364"/>
    <cellStyle name="40% - Ênfase6 9 2 3 5" xfId="9316"/>
    <cellStyle name="40% - Ênfase6 9 2 4" xfId="2077"/>
    <cellStyle name="40% - Ênfase6 9 2 4 2" xfId="6163"/>
    <cellStyle name="40% - Ênfase6 9 2 4 2 2" xfId="14440"/>
    <cellStyle name="40% - Ênfase6 9 2 4 3" xfId="8163"/>
    <cellStyle name="40% - Ênfase6 9 2 4 3 2" xfId="16440"/>
    <cellStyle name="40% - Ênfase6 9 2 4 4" xfId="4130"/>
    <cellStyle name="40% - Ênfase6 9 2 4 4 2" xfId="12407"/>
    <cellStyle name="40% - Ênfase6 9 2 4 5" xfId="10358"/>
    <cellStyle name="40% - Ênfase6 9 2 5" xfId="4628"/>
    <cellStyle name="40% - Ênfase6 9 2 5 2" xfId="12905"/>
    <cellStyle name="40% - Ênfase6 9 2 6" xfId="6657"/>
    <cellStyle name="40% - Ênfase6 9 2 6 2" xfId="14934"/>
    <cellStyle name="40% - Ênfase6 9 2 7" xfId="2581"/>
    <cellStyle name="40% - Ênfase6 9 2 7 2" xfId="10858"/>
    <cellStyle name="40% - Ênfase6 9 2 8" xfId="8811"/>
    <cellStyle name="40% - Ênfase6 9 3" xfId="1537"/>
    <cellStyle name="40% - Ênfase6 9 3 2" xfId="5627"/>
    <cellStyle name="40% - Ênfase6 9 3 2 2" xfId="13904"/>
    <cellStyle name="40% - Ênfase6 9 3 3" xfId="7650"/>
    <cellStyle name="40% - Ênfase6 9 3 3 2" xfId="15927"/>
    <cellStyle name="40% - Ênfase6 9 3 4" xfId="3593"/>
    <cellStyle name="40% - Ênfase6 9 3 4 2" xfId="11870"/>
    <cellStyle name="40% - Ênfase6 9 3 5" xfId="9821"/>
    <cellStyle name="40% - Ênfase6 9 4" xfId="1026"/>
    <cellStyle name="40% - Ênfase6 9 4 2" xfId="5129"/>
    <cellStyle name="40% - Ênfase6 9 4 2 2" xfId="13406"/>
    <cellStyle name="40% - Ênfase6 9 4 3" xfId="7154"/>
    <cellStyle name="40% - Ênfase6 9 4 3 2" xfId="15431"/>
    <cellStyle name="40% - Ênfase6 9 4 4" xfId="3086"/>
    <cellStyle name="40% - Ênfase6 9 4 4 2" xfId="11363"/>
    <cellStyle name="40% - Ênfase6 9 4 5" xfId="9315"/>
    <cellStyle name="40% - Ênfase6 9 5" xfId="2076"/>
    <cellStyle name="40% - Ênfase6 9 5 2" xfId="6162"/>
    <cellStyle name="40% - Ênfase6 9 5 2 2" xfId="14439"/>
    <cellStyle name="40% - Ênfase6 9 5 3" xfId="8162"/>
    <cellStyle name="40% - Ênfase6 9 5 3 2" xfId="16439"/>
    <cellStyle name="40% - Ênfase6 9 5 4" xfId="4129"/>
    <cellStyle name="40% - Ênfase6 9 5 4 2" xfId="12406"/>
    <cellStyle name="40% - Ênfase6 9 5 5" xfId="10357"/>
    <cellStyle name="40% - Ênfase6 9 6" xfId="4627"/>
    <cellStyle name="40% - Ênfase6 9 6 2" xfId="12904"/>
    <cellStyle name="40% - Ênfase6 9 7" xfId="6656"/>
    <cellStyle name="40% - Ênfase6 9 7 2" xfId="14933"/>
    <cellStyle name="40% - Ênfase6 9 8" xfId="2580"/>
    <cellStyle name="40% - Ênfase6 9 8 2" xfId="10857"/>
    <cellStyle name="40% - Ênfase6 9 9" xfId="8810"/>
    <cellStyle name="60% - Ênfase1 2" xfId="35"/>
    <cellStyle name="60% - Ênfase1 3" xfId="25"/>
    <cellStyle name="60% - Ênfase2 2" xfId="227"/>
    <cellStyle name="60% - Ênfase2 3" xfId="230"/>
    <cellStyle name="60% - Ênfase3 2" xfId="359"/>
    <cellStyle name="60% - Ênfase3 3" xfId="363"/>
    <cellStyle name="60% - Ênfase4 2" xfId="388"/>
    <cellStyle name="60% - Ênfase4 3" xfId="391"/>
    <cellStyle name="60% - Ênfase5 2" xfId="408"/>
    <cellStyle name="60% - Ênfase5 3" xfId="412"/>
    <cellStyle name="60% - Ênfase6 2" xfId="435"/>
    <cellStyle name="60% - Ênfase6 3" xfId="107"/>
    <cellStyle name="Bom 2" xfId="348"/>
    <cellStyle name="Bom 3" xfId="472"/>
    <cellStyle name="Cálculo 2" xfId="17"/>
    <cellStyle name="Cálculo 3" xfId="340"/>
    <cellStyle name="Cálculo 3 2" xfId="1425"/>
    <cellStyle name="Cálculo 3 2 2" xfId="5515"/>
    <cellStyle name="Cálculo 3 2 2 2" xfId="8321"/>
    <cellStyle name="Cálculo 3 2 2 2 2" xfId="16598"/>
    <cellStyle name="Cálculo 3 2 2 2 3" xfId="16808"/>
    <cellStyle name="Cálculo 3 2 2 3" xfId="8317"/>
    <cellStyle name="Cálculo 3 2 2 3 2" xfId="16594"/>
    <cellStyle name="Cálculo 3 2 2 3 3" xfId="16805"/>
    <cellStyle name="Cálculo 3 2 2 4" xfId="8309"/>
    <cellStyle name="Cálculo 3 2 2 4 2" xfId="16586"/>
    <cellStyle name="Cálculo 3 2 2 4 3" xfId="16798"/>
    <cellStyle name="Cálculo 3 2 2 5" xfId="8251"/>
    <cellStyle name="Cálculo 3 2 2 5 2" xfId="16528"/>
    <cellStyle name="Cálculo 3 2 2 5 3" xfId="16743"/>
    <cellStyle name="Cálculo 3 2 2 6" xfId="8269"/>
    <cellStyle name="Cálculo 3 2 2 6 2" xfId="16546"/>
    <cellStyle name="Cálculo 3 2 2 6 3" xfId="16760"/>
    <cellStyle name="Cálculo 3 2 2 7" xfId="13792"/>
    <cellStyle name="Cálculo 3 2 2 8" xfId="16713"/>
    <cellStyle name="Cálculo 3 2 3" xfId="3481"/>
    <cellStyle name="Cálculo 3 2 3 2" xfId="11758"/>
    <cellStyle name="Cálculo 3 2 3 3" xfId="16683"/>
    <cellStyle name="Cálculo 3 2 4" xfId="9709"/>
    <cellStyle name="Cálculo 3 3" xfId="1637"/>
    <cellStyle name="Cálculo 3 3 2" xfId="5724"/>
    <cellStyle name="Cálculo 3 3 2 2" xfId="8333"/>
    <cellStyle name="Cálculo 3 3 2 2 2" xfId="16610"/>
    <cellStyle name="Cálculo 3 3 2 2 3" xfId="16820"/>
    <cellStyle name="Cálculo 3 3 2 3" xfId="8362"/>
    <cellStyle name="Cálculo 3 3 2 3 2" xfId="16639"/>
    <cellStyle name="Cálculo 3 3 2 3 3" xfId="16849"/>
    <cellStyle name="Cálculo 3 3 2 4" xfId="8353"/>
    <cellStyle name="Cálculo 3 3 2 4 2" xfId="16630"/>
    <cellStyle name="Cálculo 3 3 2 4 3" xfId="16840"/>
    <cellStyle name="Cálculo 3 3 2 5" xfId="8290"/>
    <cellStyle name="Cálculo 3 3 2 5 2" xfId="16567"/>
    <cellStyle name="Cálculo 3 3 2 5 3" xfId="16780"/>
    <cellStyle name="Cálculo 3 3 2 6" xfId="8316"/>
    <cellStyle name="Cálculo 3 3 2 6 2" xfId="16593"/>
    <cellStyle name="Cálculo 3 3 2 6 3" xfId="16804"/>
    <cellStyle name="Cálculo 3 3 2 7" xfId="14001"/>
    <cellStyle name="Cálculo 3 3 2 8" xfId="16722"/>
    <cellStyle name="Cálculo 3 3 3" xfId="3690"/>
    <cellStyle name="Cálculo 3 3 3 2" xfId="11967"/>
    <cellStyle name="Cálculo 3 3 3 3" xfId="16692"/>
    <cellStyle name="Cálculo 3 3 4" xfId="9918"/>
    <cellStyle name="Cálculo 3 4" xfId="1638"/>
    <cellStyle name="Cálculo 3 4 2" xfId="5725"/>
    <cellStyle name="Cálculo 3 4 2 2" xfId="8334"/>
    <cellStyle name="Cálculo 3 4 2 2 2" xfId="16611"/>
    <cellStyle name="Cálculo 3 4 2 2 3" xfId="16821"/>
    <cellStyle name="Cálculo 3 4 2 3" xfId="8296"/>
    <cellStyle name="Cálculo 3 4 2 3 2" xfId="16573"/>
    <cellStyle name="Cálculo 3 4 2 3 3" xfId="16785"/>
    <cellStyle name="Cálculo 3 4 2 4" xfId="8261"/>
    <cellStyle name="Cálculo 3 4 2 4 2" xfId="16538"/>
    <cellStyle name="Cálculo 3 4 2 4 3" xfId="16752"/>
    <cellStyle name="Cálculo 3 4 2 5" xfId="8267"/>
    <cellStyle name="Cálculo 3 4 2 5 2" xfId="16544"/>
    <cellStyle name="Cálculo 3 4 2 5 3" xfId="16758"/>
    <cellStyle name="Cálculo 3 4 2 6" xfId="8272"/>
    <cellStyle name="Cálculo 3 4 2 6 2" xfId="16549"/>
    <cellStyle name="Cálculo 3 4 2 6 3" xfId="16763"/>
    <cellStyle name="Cálculo 3 4 2 7" xfId="14002"/>
    <cellStyle name="Cálculo 3 4 2 8" xfId="16723"/>
    <cellStyle name="Cálculo 3 4 3" xfId="3691"/>
    <cellStyle name="Cálculo 3 4 3 2" xfId="11968"/>
    <cellStyle name="Cálculo 3 4 3 3" xfId="16693"/>
    <cellStyle name="Cálculo 3 4 4" xfId="9919"/>
    <cellStyle name="Cálculo 3 5" xfId="1649"/>
    <cellStyle name="Cálculo 3 5 2" xfId="5736"/>
    <cellStyle name="Cálculo 3 5 2 2" xfId="8343"/>
    <cellStyle name="Cálculo 3 5 2 2 2" xfId="16620"/>
    <cellStyle name="Cálculo 3 5 2 2 3" xfId="16830"/>
    <cellStyle name="Cálculo 3 5 2 3" xfId="8297"/>
    <cellStyle name="Cálculo 3 5 2 3 2" xfId="16574"/>
    <cellStyle name="Cálculo 3 5 2 3 3" xfId="16786"/>
    <cellStyle name="Cálculo 3 5 2 4" xfId="8381"/>
    <cellStyle name="Cálculo 3 5 2 4 2" xfId="16658"/>
    <cellStyle name="Cálculo 3 5 2 4 3" xfId="16868"/>
    <cellStyle name="Cálculo 3 5 2 5" xfId="8379"/>
    <cellStyle name="Cálculo 3 5 2 5 2" xfId="16656"/>
    <cellStyle name="Cálculo 3 5 2 5 3" xfId="16866"/>
    <cellStyle name="Cálculo 3 5 2 6" xfId="8282"/>
    <cellStyle name="Cálculo 3 5 2 6 2" xfId="16559"/>
    <cellStyle name="Cálculo 3 5 2 6 3" xfId="16772"/>
    <cellStyle name="Cálculo 3 5 2 7" xfId="14013"/>
    <cellStyle name="Cálculo 3 5 2 8" xfId="16732"/>
    <cellStyle name="Cálculo 3 5 3" xfId="3702"/>
    <cellStyle name="Cálculo 3 5 3 2" xfId="11979"/>
    <cellStyle name="Cálculo 3 5 3 3" xfId="16702"/>
    <cellStyle name="Cálculo 3 5 4" xfId="9930"/>
    <cellStyle name="Cálculo 3 6" xfId="1650"/>
    <cellStyle name="Cálculo 3 6 2" xfId="5737"/>
    <cellStyle name="Cálculo 3 6 2 2" xfId="8344"/>
    <cellStyle name="Cálculo 3 6 2 2 2" xfId="16621"/>
    <cellStyle name="Cálculo 3 6 2 2 3" xfId="16831"/>
    <cellStyle name="Cálculo 3 6 2 3" xfId="8392"/>
    <cellStyle name="Cálculo 3 6 2 3 2" xfId="16669"/>
    <cellStyle name="Cálculo 3 6 2 3 3" xfId="16879"/>
    <cellStyle name="Cálculo 3 6 2 4" xfId="8366"/>
    <cellStyle name="Cálculo 3 6 2 4 2" xfId="16643"/>
    <cellStyle name="Cálculo 3 6 2 4 3" xfId="16853"/>
    <cellStyle name="Cálculo 3 6 2 5" xfId="8270"/>
    <cellStyle name="Cálculo 3 6 2 5 2" xfId="16547"/>
    <cellStyle name="Cálculo 3 6 2 5 3" xfId="16761"/>
    <cellStyle name="Cálculo 3 6 2 6" xfId="8371"/>
    <cellStyle name="Cálculo 3 6 2 6 2" xfId="16648"/>
    <cellStyle name="Cálculo 3 6 2 6 3" xfId="16858"/>
    <cellStyle name="Cálculo 3 6 2 7" xfId="14014"/>
    <cellStyle name="Cálculo 3 6 2 8" xfId="16733"/>
    <cellStyle name="Cálculo 3 6 3" xfId="3703"/>
    <cellStyle name="Cálculo 3 6 3 2" xfId="11980"/>
    <cellStyle name="Cálculo 3 6 3 3" xfId="16703"/>
    <cellStyle name="Cálculo 3 6 4" xfId="9931"/>
    <cellStyle name="Cálculo 3 7" xfId="4515"/>
    <cellStyle name="Cálculo 3 7 2" xfId="8295"/>
    <cellStyle name="Cálculo 3 7 2 2" xfId="16572"/>
    <cellStyle name="Cálculo 3 7 2 3" xfId="16784"/>
    <cellStyle name="Cálculo 3 7 3" xfId="8313"/>
    <cellStyle name="Cálculo 3 7 3 2" xfId="16590"/>
    <cellStyle name="Cálculo 3 7 3 3" xfId="16802"/>
    <cellStyle name="Cálculo 3 7 4" xfId="8299"/>
    <cellStyle name="Cálculo 3 7 4 2" xfId="16576"/>
    <cellStyle name="Cálculo 3 7 4 3" xfId="16788"/>
    <cellStyle name="Cálculo 3 7 5" xfId="8274"/>
    <cellStyle name="Cálculo 3 7 5 2" xfId="16551"/>
    <cellStyle name="Cálculo 3 7 5 3" xfId="16765"/>
    <cellStyle name="Cálculo 3 7 6" xfId="8367"/>
    <cellStyle name="Cálculo 3 7 6 2" xfId="16644"/>
    <cellStyle name="Cálculo 3 7 6 3" xfId="16854"/>
    <cellStyle name="Cálculo 3 7 7" xfId="12792"/>
    <cellStyle name="Cálculo 3 7 8" xfId="16708"/>
    <cellStyle name="Cálculo 3 8" xfId="2467"/>
    <cellStyle name="Cálculo 3 8 2" xfId="10744"/>
    <cellStyle name="Cálculo 3 8 3" xfId="16675"/>
    <cellStyle name="Cálculo 3 9" xfId="8698"/>
    <cellStyle name="Célula de Verificação 2" xfId="26"/>
    <cellStyle name="Célula de Verificação 3" xfId="473"/>
    <cellStyle name="Célula Vinculada 2" xfId="475"/>
    <cellStyle name="Célula Vinculada 3" xfId="477"/>
    <cellStyle name="Ênfase1 2" xfId="417"/>
    <cellStyle name="Ênfase1 3" xfId="422"/>
    <cellStyle name="Ênfase2 2" xfId="478"/>
    <cellStyle name="Ênfase2 3" xfId="479"/>
    <cellStyle name="Ênfase3 2" xfId="481"/>
    <cellStyle name="Ênfase3 3" xfId="12"/>
    <cellStyle name="Ênfase4 2" xfId="482"/>
    <cellStyle name="Ênfase4 3" xfId="483"/>
    <cellStyle name="Ênfase5 2" xfId="484"/>
    <cellStyle name="Ênfase5 3" xfId="485"/>
    <cellStyle name="Ênfase6 2" xfId="443"/>
    <cellStyle name="Ênfase6 3" xfId="445"/>
    <cellStyle name="Entrada 2" xfId="486"/>
    <cellStyle name="Entrada 3" xfId="487"/>
    <cellStyle name="Entrada 3 2" xfId="1540"/>
    <cellStyle name="Entrada 3 2 2" xfId="5630"/>
    <cellStyle name="Entrada 3 2 2 2" xfId="8324"/>
    <cellStyle name="Entrada 3 2 2 2 2" xfId="16601"/>
    <cellStyle name="Entrada 3 2 2 2 3" xfId="16811"/>
    <cellStyle name="Entrada 3 2 2 3" xfId="8393"/>
    <cellStyle name="Entrada 3 2 2 3 2" xfId="16670"/>
    <cellStyle name="Entrada 3 2 2 3 3" xfId="16880"/>
    <cellStyle name="Entrada 3 2 2 4" xfId="3091"/>
    <cellStyle name="Entrada 3 2 2 4 2" xfId="11368"/>
    <cellStyle name="Entrada 3 2 2 4 3" xfId="16682"/>
    <cellStyle name="Entrada 3 2 2 5" xfId="8279"/>
    <cellStyle name="Entrada 3 2 2 5 2" xfId="16556"/>
    <cellStyle name="Entrada 3 2 2 5 3" xfId="16769"/>
    <cellStyle name="Entrada 3 2 2 6" xfId="8259"/>
    <cellStyle name="Entrada 3 2 2 6 2" xfId="16536"/>
    <cellStyle name="Entrada 3 2 2 6 3" xfId="16750"/>
    <cellStyle name="Entrada 3 2 2 7" xfId="13907"/>
    <cellStyle name="Entrada 3 2 2 8" xfId="16715"/>
    <cellStyle name="Entrada 3 2 3" xfId="3596"/>
    <cellStyle name="Entrada 3 2 3 2" xfId="11873"/>
    <cellStyle name="Entrada 3 2 3 3" xfId="16685"/>
    <cellStyle name="Entrada 3 2 4" xfId="9824"/>
    <cellStyle name="Entrada 3 3" xfId="1642"/>
    <cellStyle name="Entrada 3 3 2" xfId="5729"/>
    <cellStyle name="Entrada 3 3 2 2" xfId="8337"/>
    <cellStyle name="Entrada 3 3 2 2 2" xfId="16614"/>
    <cellStyle name="Entrada 3 3 2 2 3" xfId="16824"/>
    <cellStyle name="Entrada 3 3 2 3" xfId="8374"/>
    <cellStyle name="Entrada 3 3 2 3 2" xfId="16651"/>
    <cellStyle name="Entrada 3 3 2 3 3" xfId="16861"/>
    <cellStyle name="Entrada 3 3 2 4" xfId="8263"/>
    <cellStyle name="Entrada 3 3 2 4 2" xfId="16540"/>
    <cellStyle name="Entrada 3 3 2 4 3" xfId="16754"/>
    <cellStyle name="Entrada 3 3 2 5" xfId="8249"/>
    <cellStyle name="Entrada 3 3 2 5 2" xfId="16526"/>
    <cellStyle name="Entrada 3 3 2 5 3" xfId="16741"/>
    <cellStyle name="Entrada 3 3 2 6" xfId="8372"/>
    <cellStyle name="Entrada 3 3 2 6 2" xfId="16649"/>
    <cellStyle name="Entrada 3 3 2 6 3" xfId="16859"/>
    <cellStyle name="Entrada 3 3 2 7" xfId="14006"/>
    <cellStyle name="Entrada 3 3 2 8" xfId="16726"/>
    <cellStyle name="Entrada 3 3 3" xfId="3695"/>
    <cellStyle name="Entrada 3 3 3 2" xfId="11972"/>
    <cellStyle name="Entrada 3 3 3 3" xfId="16696"/>
    <cellStyle name="Entrada 3 3 4" xfId="9923"/>
    <cellStyle name="Entrada 3 4" xfId="1635"/>
    <cellStyle name="Entrada 3 4 2" xfId="5722"/>
    <cellStyle name="Entrada 3 4 2 2" xfId="8331"/>
    <cellStyle name="Entrada 3 4 2 2 2" xfId="16608"/>
    <cellStyle name="Entrada 3 4 2 2 3" xfId="16818"/>
    <cellStyle name="Entrada 3 4 2 3" xfId="2204"/>
    <cellStyle name="Entrada 3 4 2 3 2" xfId="10481"/>
    <cellStyle name="Entrada 3 4 2 3 3" xfId="16674"/>
    <cellStyle name="Entrada 3 4 2 4" xfId="8328"/>
    <cellStyle name="Entrada 3 4 2 4 2" xfId="16605"/>
    <cellStyle name="Entrada 3 4 2 4 3" xfId="16815"/>
    <cellStyle name="Entrada 3 4 2 5" xfId="8283"/>
    <cellStyle name="Entrada 3 4 2 5 2" xfId="16560"/>
    <cellStyle name="Entrada 3 4 2 5 3" xfId="16773"/>
    <cellStyle name="Entrada 3 4 2 6" xfId="2474"/>
    <cellStyle name="Entrada 3 4 2 6 2" xfId="10751"/>
    <cellStyle name="Entrada 3 4 2 6 3" xfId="16676"/>
    <cellStyle name="Entrada 3 4 2 7" xfId="13999"/>
    <cellStyle name="Entrada 3 4 2 8" xfId="16720"/>
    <cellStyle name="Entrada 3 4 3" xfId="3688"/>
    <cellStyle name="Entrada 3 4 3 2" xfId="11965"/>
    <cellStyle name="Entrada 3 4 3 3" xfId="16690"/>
    <cellStyle name="Entrada 3 4 4" xfId="9916"/>
    <cellStyle name="Entrada 3 5" xfId="1652"/>
    <cellStyle name="Entrada 3 5 2" xfId="5739"/>
    <cellStyle name="Entrada 3 5 2 2" xfId="8346"/>
    <cellStyle name="Entrada 3 5 2 2 2" xfId="16623"/>
    <cellStyle name="Entrada 3 5 2 2 3" xfId="16833"/>
    <cellStyle name="Entrada 3 5 2 3" xfId="8286"/>
    <cellStyle name="Entrada 3 5 2 3 2" xfId="16563"/>
    <cellStyle name="Entrada 3 5 2 3 3" xfId="16776"/>
    <cellStyle name="Entrada 3 5 2 4" xfId="8395"/>
    <cellStyle name="Entrada 3 5 2 4 2" xfId="16672"/>
    <cellStyle name="Entrada 3 5 2 4 3" xfId="16882"/>
    <cellStyle name="Entrada 3 5 2 5" xfId="8369"/>
    <cellStyle name="Entrada 3 5 2 5 2" xfId="16646"/>
    <cellStyle name="Entrada 3 5 2 5 3" xfId="16856"/>
    <cellStyle name="Entrada 3 5 2 6" xfId="8322"/>
    <cellStyle name="Entrada 3 5 2 6 2" xfId="16599"/>
    <cellStyle name="Entrada 3 5 2 6 3" xfId="16809"/>
    <cellStyle name="Entrada 3 5 2 7" xfId="14016"/>
    <cellStyle name="Entrada 3 5 2 8" xfId="16735"/>
    <cellStyle name="Entrada 3 5 3" xfId="3705"/>
    <cellStyle name="Entrada 3 5 3 2" xfId="11982"/>
    <cellStyle name="Entrada 3 5 3 3" xfId="16705"/>
    <cellStyle name="Entrada 3 5 4" xfId="9933"/>
    <cellStyle name="Entrada 3 6" xfId="1647"/>
    <cellStyle name="Entrada 3 6 2" xfId="5734"/>
    <cellStyle name="Entrada 3 6 2 2" xfId="8341"/>
    <cellStyle name="Entrada 3 6 2 2 2" xfId="16618"/>
    <cellStyle name="Entrada 3 6 2 2 3" xfId="16828"/>
    <cellStyle name="Entrada 3 6 2 3" xfId="8277"/>
    <cellStyle name="Entrada 3 6 2 3 2" xfId="16554"/>
    <cellStyle name="Entrada 3 6 2 3 3" xfId="16768"/>
    <cellStyle name="Entrada 3 6 2 4" xfId="8383"/>
    <cellStyle name="Entrada 3 6 2 4 2" xfId="16660"/>
    <cellStyle name="Entrada 3 6 2 4 3" xfId="16870"/>
    <cellStyle name="Entrada 3 6 2 5" xfId="2648"/>
    <cellStyle name="Entrada 3 6 2 5 2" xfId="10925"/>
    <cellStyle name="Entrada 3 6 2 5 3" xfId="16680"/>
    <cellStyle name="Entrada 3 6 2 6" xfId="8350"/>
    <cellStyle name="Entrada 3 6 2 6 2" xfId="16627"/>
    <cellStyle name="Entrada 3 6 2 6 3" xfId="16837"/>
    <cellStyle name="Entrada 3 6 2 7" xfId="14011"/>
    <cellStyle name="Entrada 3 6 2 8" xfId="16730"/>
    <cellStyle name="Entrada 3 6 3" xfId="3700"/>
    <cellStyle name="Entrada 3 6 3 2" xfId="11977"/>
    <cellStyle name="Entrada 3 6 3 3" xfId="16700"/>
    <cellStyle name="Entrada 3 6 4" xfId="9928"/>
    <cellStyle name="Entrada 3 7" xfId="4630"/>
    <cellStyle name="Entrada 3 7 2" xfId="8302"/>
    <cellStyle name="Entrada 3 7 2 2" xfId="16579"/>
    <cellStyle name="Entrada 3 7 2 3" xfId="16791"/>
    <cellStyle name="Entrada 3 7 3" xfId="8300"/>
    <cellStyle name="Entrada 3 7 3 2" xfId="16577"/>
    <cellStyle name="Entrada 3 7 3 3" xfId="16789"/>
    <cellStyle name="Entrada 3 7 4" xfId="8256"/>
    <cellStyle name="Entrada 3 7 4 2" xfId="16533"/>
    <cellStyle name="Entrada 3 7 4 3" xfId="16747"/>
    <cellStyle name="Entrada 3 7 5" xfId="8385"/>
    <cellStyle name="Entrada 3 7 5 2" xfId="16662"/>
    <cellStyle name="Entrada 3 7 5 3" xfId="16872"/>
    <cellStyle name="Entrada 3 7 6" xfId="8288"/>
    <cellStyle name="Entrada 3 7 6 2" xfId="16565"/>
    <cellStyle name="Entrada 3 7 6 3" xfId="16778"/>
    <cellStyle name="Entrada 3 7 7" xfId="12907"/>
    <cellStyle name="Entrada 3 7 8" xfId="16710"/>
    <cellStyle name="Entrada 3 8" xfId="2583"/>
    <cellStyle name="Entrada 3 8 2" xfId="10860"/>
    <cellStyle name="Entrada 3 8 3" xfId="16678"/>
    <cellStyle name="Entrada 3 9" xfId="8813"/>
    <cellStyle name="Excel Built-in Normal" xfId="488"/>
    <cellStyle name="Excel_BuiltIn_Texto Explicativo 1" xfId="489"/>
    <cellStyle name="Hiperlink 2" xfId="24"/>
    <cellStyle name="Incorreto 2" xfId="490"/>
    <cellStyle name="Incorreto 3" xfId="480"/>
    <cellStyle name="Moeda" xfId="2" builtinId="4"/>
    <cellStyle name="Moeda [0] 2" xfId="493"/>
    <cellStyle name="Moeda [0] 2 2" xfId="1543"/>
    <cellStyle name="Moeda [0] 2 3" xfId="1031"/>
    <cellStyle name="Moeda 10" xfId="1628"/>
    <cellStyle name="Moeda 10 2" xfId="5715"/>
    <cellStyle name="Moeda 10 2 2" xfId="13992"/>
    <cellStyle name="Moeda 10 3" xfId="7735"/>
    <cellStyle name="Moeda 10 3 2" xfId="16012"/>
    <cellStyle name="Moeda 10 4" xfId="3681"/>
    <cellStyle name="Moeda 10 4 2" xfId="11958"/>
    <cellStyle name="Moeda 10 5" xfId="9909"/>
    <cellStyle name="Moeda 11" xfId="1629"/>
    <cellStyle name="Moeda 11 2" xfId="5716"/>
    <cellStyle name="Moeda 11 2 2" xfId="13993"/>
    <cellStyle name="Moeda 11 3" xfId="7736"/>
    <cellStyle name="Moeda 11 3 2" xfId="16013"/>
    <cellStyle name="Moeda 11 4" xfId="3682"/>
    <cellStyle name="Moeda 11 4 2" xfId="11959"/>
    <cellStyle name="Moeda 11 5" xfId="9910"/>
    <cellStyle name="Moeda 12" xfId="1630"/>
    <cellStyle name="Moeda 12 2" xfId="5717"/>
    <cellStyle name="Moeda 12 2 2" xfId="13994"/>
    <cellStyle name="Moeda 12 3" xfId="7737"/>
    <cellStyle name="Moeda 12 3 2" xfId="16014"/>
    <cellStyle name="Moeda 12 4" xfId="3683"/>
    <cellStyle name="Moeda 12 4 2" xfId="11960"/>
    <cellStyle name="Moeda 12 5" xfId="9911"/>
    <cellStyle name="Moeda 13" xfId="1646"/>
    <cellStyle name="Moeda 13 2" xfId="5733"/>
    <cellStyle name="Moeda 13 2 2" xfId="14010"/>
    <cellStyle name="Moeda 13 3" xfId="7741"/>
    <cellStyle name="Moeda 13 3 2" xfId="16018"/>
    <cellStyle name="Moeda 13 4" xfId="3699"/>
    <cellStyle name="Moeda 13 4 2" xfId="11976"/>
    <cellStyle name="Moeda 13 5" xfId="9927"/>
    <cellStyle name="Moeda 14" xfId="1632"/>
    <cellStyle name="Moeda 14 2" xfId="5719"/>
    <cellStyle name="Moeda 14 2 2" xfId="13996"/>
    <cellStyle name="Moeda 14 3" xfId="7738"/>
    <cellStyle name="Moeda 14 3 2" xfId="16015"/>
    <cellStyle name="Moeda 14 4" xfId="3685"/>
    <cellStyle name="Moeda 14 4 2" xfId="11962"/>
    <cellStyle name="Moeda 14 5" xfId="9913"/>
    <cellStyle name="Moeda 15" xfId="1633"/>
    <cellStyle name="Moeda 15 2" xfId="5720"/>
    <cellStyle name="Moeda 15 2 2" xfId="13997"/>
    <cellStyle name="Moeda 15 3" xfId="7739"/>
    <cellStyle name="Moeda 15 3 2" xfId="16016"/>
    <cellStyle name="Moeda 15 4" xfId="3686"/>
    <cellStyle name="Moeda 15 4 2" xfId="11963"/>
    <cellStyle name="Moeda 15 5" xfId="9914"/>
    <cellStyle name="Moeda 16" xfId="1641"/>
    <cellStyle name="Moeda 16 2" xfId="5728"/>
    <cellStyle name="Moeda 16 2 2" xfId="14005"/>
    <cellStyle name="Moeda 16 3" xfId="7740"/>
    <cellStyle name="Moeda 16 3 2" xfId="16017"/>
    <cellStyle name="Moeda 16 4" xfId="3694"/>
    <cellStyle name="Moeda 16 4 2" xfId="11971"/>
    <cellStyle name="Moeda 16 5" xfId="9922"/>
    <cellStyle name="Moeda 17" xfId="1655"/>
    <cellStyle name="Moeda 17 2" xfId="5742"/>
    <cellStyle name="Moeda 17 2 2" xfId="14019"/>
    <cellStyle name="Moeda 17 3" xfId="7742"/>
    <cellStyle name="Moeda 17 3 2" xfId="16019"/>
    <cellStyle name="Moeda 17 4" xfId="3708"/>
    <cellStyle name="Moeda 17 4 2" xfId="11985"/>
    <cellStyle name="Moeda 17 5" xfId="9936"/>
    <cellStyle name="Moeda 18" xfId="1657"/>
    <cellStyle name="Moeda 18 2" xfId="5744"/>
    <cellStyle name="Moeda 18 2 2" xfId="14021"/>
    <cellStyle name="Moeda 18 3" xfId="7744"/>
    <cellStyle name="Moeda 18 3 2" xfId="16021"/>
    <cellStyle name="Moeda 18 4" xfId="3710"/>
    <cellStyle name="Moeda 18 4 2" xfId="11987"/>
    <cellStyle name="Moeda 18 5" xfId="9938"/>
    <cellStyle name="Moeda 19" xfId="1661"/>
    <cellStyle name="Moeda 19 2" xfId="5748"/>
    <cellStyle name="Moeda 19 2 2" xfId="14025"/>
    <cellStyle name="Moeda 19 3" xfId="7748"/>
    <cellStyle name="Moeda 19 3 2" xfId="16025"/>
    <cellStyle name="Moeda 19 4" xfId="3714"/>
    <cellStyle name="Moeda 19 4 2" xfId="11991"/>
    <cellStyle name="Moeda 19 5" xfId="9942"/>
    <cellStyle name="Moeda 2" xfId="494"/>
    <cellStyle name="Moeda 20" xfId="1662"/>
    <cellStyle name="Moeda 20 2" xfId="5749"/>
    <cellStyle name="Moeda 20 2 2" xfId="14026"/>
    <cellStyle name="Moeda 20 3" xfId="7749"/>
    <cellStyle name="Moeda 20 3 2" xfId="16026"/>
    <cellStyle name="Moeda 20 4" xfId="3715"/>
    <cellStyle name="Moeda 20 4 2" xfId="11992"/>
    <cellStyle name="Moeda 20 5" xfId="9943"/>
    <cellStyle name="Moeda 21" xfId="1663"/>
    <cellStyle name="Moeda 21 2" xfId="5750"/>
    <cellStyle name="Moeda 21 2 2" xfId="14027"/>
    <cellStyle name="Moeda 21 3" xfId="7750"/>
    <cellStyle name="Moeda 21 3 2" xfId="16027"/>
    <cellStyle name="Moeda 21 4" xfId="3716"/>
    <cellStyle name="Moeda 21 4 2" xfId="11993"/>
    <cellStyle name="Moeda 21 5" xfId="9944"/>
    <cellStyle name="Moeda 22" xfId="1664"/>
    <cellStyle name="Moeda 22 2" xfId="5751"/>
    <cellStyle name="Moeda 22 2 2" xfId="14028"/>
    <cellStyle name="Moeda 22 3" xfId="7751"/>
    <cellStyle name="Moeda 22 3 2" xfId="16028"/>
    <cellStyle name="Moeda 22 4" xfId="3717"/>
    <cellStyle name="Moeda 22 4 2" xfId="11994"/>
    <cellStyle name="Moeda 22 5" xfId="9945"/>
    <cellStyle name="Moeda 23" xfId="1660"/>
    <cellStyle name="Moeda 23 2" xfId="5747"/>
    <cellStyle name="Moeda 23 2 2" xfId="14024"/>
    <cellStyle name="Moeda 23 3" xfId="7747"/>
    <cellStyle name="Moeda 23 3 2" xfId="16024"/>
    <cellStyle name="Moeda 23 4" xfId="3713"/>
    <cellStyle name="Moeda 23 4 2" xfId="11990"/>
    <cellStyle name="Moeda 23 5" xfId="9941"/>
    <cellStyle name="Moeda 24" xfId="620"/>
    <cellStyle name="Moeda 24 2" xfId="4726"/>
    <cellStyle name="Moeda 24 2 2" xfId="13003"/>
    <cellStyle name="Moeda 24 3" xfId="6751"/>
    <cellStyle name="Moeda 24 3 2" xfId="15028"/>
    <cellStyle name="Moeda 24 4" xfId="2681"/>
    <cellStyle name="Moeda 24 4 2" xfId="10958"/>
    <cellStyle name="Moeda 24 5" xfId="8910"/>
    <cellStyle name="Moeda 25" xfId="1672"/>
    <cellStyle name="Moeda 25 2" xfId="5759"/>
    <cellStyle name="Moeda 25 2 2" xfId="14036"/>
    <cellStyle name="Moeda 25 3" xfId="7759"/>
    <cellStyle name="Moeda 25 3 2" xfId="16036"/>
    <cellStyle name="Moeda 25 4" xfId="3725"/>
    <cellStyle name="Moeda 25 4 2" xfId="12002"/>
    <cellStyle name="Moeda 25 5" xfId="9953"/>
    <cellStyle name="Moeda 26" xfId="4222"/>
    <cellStyle name="Moeda 26 2" xfId="12499"/>
    <cellStyle name="Moeda 27" xfId="6253"/>
    <cellStyle name="Moeda 27 2" xfId="14530"/>
    <cellStyle name="Moeda 28" xfId="2172"/>
    <cellStyle name="Moeda 28 2" xfId="10449"/>
    <cellStyle name="Moeda 29" xfId="2647"/>
    <cellStyle name="Moeda 29 2" xfId="10924"/>
    <cellStyle name="Moeda 3" xfId="495"/>
    <cellStyle name="Moeda 30" xfId="8278"/>
    <cellStyle name="Moeda 30 2" xfId="16555"/>
    <cellStyle name="Moeda 31" xfId="8314"/>
    <cellStyle name="Moeda 31 2" xfId="16591"/>
    <cellStyle name="Moeda 32" xfId="8253"/>
    <cellStyle name="Moeda 32 2" xfId="16530"/>
    <cellStyle name="Moeda 33" xfId="8320"/>
    <cellStyle name="Moeda 33 2" xfId="16597"/>
    <cellStyle name="Moeda 34" xfId="8291"/>
    <cellStyle name="Moeda 34 2" xfId="16568"/>
    <cellStyle name="Moeda 35" xfId="8404"/>
    <cellStyle name="Moeda 36" xfId="8877"/>
    <cellStyle name="Moeda 37" xfId="21"/>
    <cellStyle name="Moeda 4" xfId="29"/>
    <cellStyle name="Moeda 5" xfId="78"/>
    <cellStyle name="Moeda 5 2" xfId="1175"/>
    <cellStyle name="Moeda 5 3" xfId="665"/>
    <cellStyle name="Moeda 6" xfId="1128"/>
    <cellStyle name="Moeda 6 2" xfId="5220"/>
    <cellStyle name="Moeda 6 2 2" xfId="13497"/>
    <cellStyle name="Moeda 6 3" xfId="7245"/>
    <cellStyle name="Moeda 6 3 2" xfId="15522"/>
    <cellStyle name="Moeda 6 4" xfId="3185"/>
    <cellStyle name="Moeda 6 4 2" xfId="11462"/>
    <cellStyle name="Moeda 6 5" xfId="9413"/>
    <cellStyle name="Moeda 7" xfId="1148"/>
    <cellStyle name="Moeda 7 2" xfId="5240"/>
    <cellStyle name="Moeda 7 2 2" xfId="13517"/>
    <cellStyle name="Moeda 7 3" xfId="7265"/>
    <cellStyle name="Moeda 7 3 2" xfId="15542"/>
    <cellStyle name="Moeda 7 4" xfId="3205"/>
    <cellStyle name="Moeda 7 4 2" xfId="11482"/>
    <cellStyle name="Moeda 7 5" xfId="9433"/>
    <cellStyle name="Moeda 8" xfId="1626"/>
    <cellStyle name="Moeda 8 2" xfId="5713"/>
    <cellStyle name="Moeda 8 2 2" xfId="13990"/>
    <cellStyle name="Moeda 8 3" xfId="7733"/>
    <cellStyle name="Moeda 8 3 2" xfId="16010"/>
    <cellStyle name="Moeda 8 4" xfId="3679"/>
    <cellStyle name="Moeda 8 4 2" xfId="11956"/>
    <cellStyle name="Moeda 8 5" xfId="9907"/>
    <cellStyle name="Moeda 9" xfId="1627"/>
    <cellStyle name="Moeda 9 2" xfId="5714"/>
    <cellStyle name="Moeda 9 2 2" xfId="13991"/>
    <cellStyle name="Moeda 9 3" xfId="7734"/>
    <cellStyle name="Moeda 9 3 2" xfId="16011"/>
    <cellStyle name="Moeda 9 4" xfId="3680"/>
    <cellStyle name="Moeda 9 4 2" xfId="11957"/>
    <cellStyle name="Moeda 9 5" xfId="9908"/>
    <cellStyle name="Neutra 2" xfId="234"/>
    <cellStyle name="Neutra 3" xfId="238"/>
    <cellStyle name="Normal" xfId="0" builtinId="0"/>
    <cellStyle name="Normal 10" xfId="496"/>
    <cellStyle name="Normal 10 10" xfId="8816"/>
    <cellStyle name="Normal 10 2" xfId="497"/>
    <cellStyle name="Normal 10 2 2" xfId="7"/>
    <cellStyle name="Normal 10 2 3" xfId="1033"/>
    <cellStyle name="Normal 10 3" xfId="40"/>
    <cellStyle name="Normal 10 3 2" xfId="609"/>
    <cellStyle name="Normal 10 3 2 2" xfId="1141"/>
    <cellStyle name="Normal 10 3 2 2 2" xfId="5233"/>
    <cellStyle name="Normal 10 3 2 2 2 2" xfId="13510"/>
    <cellStyle name="Normal 10 3 2 2 3" xfId="7258"/>
    <cellStyle name="Normal 10 3 2 2 3 2" xfId="15535"/>
    <cellStyle name="Normal 10 3 2 2 4" xfId="3198"/>
    <cellStyle name="Normal 10 3 2 2 4 2" xfId="11475"/>
    <cellStyle name="Normal 10 3 2 2 5" xfId="9426"/>
    <cellStyle name="Normal 10 3 2 3" xfId="4715"/>
    <cellStyle name="Normal 10 3 2 3 2" xfId="12992"/>
    <cellStyle name="Normal 10 3 2 4" xfId="6740"/>
    <cellStyle name="Normal 10 3 2 4 2" xfId="15017"/>
    <cellStyle name="Normal 10 3 2 5" xfId="2670"/>
    <cellStyle name="Normal 10 3 2 5 2" xfId="10947"/>
    <cellStyle name="Normal 10 3 2 6" xfId="8899"/>
    <cellStyle name="Normal 10 3 3" xfId="633"/>
    <cellStyle name="Normal 10 3 3 2" xfId="4739"/>
    <cellStyle name="Normal 10 3 3 2 2" xfId="13016"/>
    <cellStyle name="Normal 10 3 3 3" xfId="6764"/>
    <cellStyle name="Normal 10 3 3 3 2" xfId="15041"/>
    <cellStyle name="Normal 10 3 3 4" xfId="2694"/>
    <cellStyle name="Normal 10 3 3 4 2" xfId="10971"/>
    <cellStyle name="Normal 10 3 3 5" xfId="8923"/>
    <cellStyle name="Normal 10 3 4" xfId="1685"/>
    <cellStyle name="Normal 10 3 4 2" xfId="5772"/>
    <cellStyle name="Normal 10 3 4 2 2" xfId="14049"/>
    <cellStyle name="Normal 10 3 4 3" xfId="7772"/>
    <cellStyle name="Normal 10 3 4 3 2" xfId="16049"/>
    <cellStyle name="Normal 10 3 4 4" xfId="3738"/>
    <cellStyle name="Normal 10 3 4 4 2" xfId="12015"/>
    <cellStyle name="Normal 10 3 4 5" xfId="9966"/>
    <cellStyle name="Normal 10 3 5" xfId="4235"/>
    <cellStyle name="Normal 10 3 5 2" xfId="12512"/>
    <cellStyle name="Normal 10 3 6" xfId="6266"/>
    <cellStyle name="Normal 10 3 6 2" xfId="14543"/>
    <cellStyle name="Normal 10 3 7" xfId="2185"/>
    <cellStyle name="Normal 10 3 7 2" xfId="10462"/>
    <cellStyle name="Normal 10 3 8" xfId="8417"/>
    <cellStyle name="Normal 10 4" xfId="1544"/>
    <cellStyle name="Normal 10 4 2" xfId="5633"/>
    <cellStyle name="Normal 10 4 2 2" xfId="13910"/>
    <cellStyle name="Normal 10 4 3" xfId="7655"/>
    <cellStyle name="Normal 10 4 3 2" xfId="15932"/>
    <cellStyle name="Normal 10 4 4" xfId="3599"/>
    <cellStyle name="Normal 10 4 4 2" xfId="11876"/>
    <cellStyle name="Normal 10 4 5" xfId="9827"/>
    <cellStyle name="Normal 10 5" xfId="1032"/>
    <cellStyle name="Normal 10 5 2" xfId="5134"/>
    <cellStyle name="Normal 10 5 2 2" xfId="13411"/>
    <cellStyle name="Normal 10 5 3" xfId="7159"/>
    <cellStyle name="Normal 10 5 3 2" xfId="15436"/>
    <cellStyle name="Normal 10 5 4" xfId="3092"/>
    <cellStyle name="Normal 10 5 4 2" xfId="11369"/>
    <cellStyle name="Normal 10 5 5" xfId="9320"/>
    <cellStyle name="Normal 10 6" xfId="2081"/>
    <cellStyle name="Normal 10 6 2" xfId="6167"/>
    <cellStyle name="Normal 10 6 2 2" xfId="14444"/>
    <cellStyle name="Normal 10 6 3" xfId="8167"/>
    <cellStyle name="Normal 10 6 3 2" xfId="16444"/>
    <cellStyle name="Normal 10 6 4" xfId="4134"/>
    <cellStyle name="Normal 10 6 4 2" xfId="12411"/>
    <cellStyle name="Normal 10 6 5" xfId="10362"/>
    <cellStyle name="Normal 10 7" xfId="4633"/>
    <cellStyle name="Normal 10 7 2" xfId="12910"/>
    <cellStyle name="Normal 10 8" xfId="6661"/>
    <cellStyle name="Normal 10 8 2" xfId="14938"/>
    <cellStyle name="Normal 10 9" xfId="2586"/>
    <cellStyle name="Normal 10 9 2" xfId="10863"/>
    <cellStyle name="Normal 11" xfId="101"/>
    <cellStyle name="Normal 11 2" xfId="498"/>
    <cellStyle name="Normal 11 2 2" xfId="1545"/>
    <cellStyle name="Normal 11 2 2 2" xfId="5634"/>
    <cellStyle name="Normal 11 2 2 2 2" xfId="13911"/>
    <cellStyle name="Normal 11 2 2 3" xfId="7656"/>
    <cellStyle name="Normal 11 2 2 3 2" xfId="15933"/>
    <cellStyle name="Normal 11 2 2 4" xfId="3600"/>
    <cellStyle name="Normal 11 2 2 4 2" xfId="11877"/>
    <cellStyle name="Normal 11 2 2 5" xfId="9828"/>
    <cellStyle name="Normal 11 2 3" xfId="1034"/>
    <cellStyle name="Normal 11 2 3 2" xfId="5135"/>
    <cellStyle name="Normal 11 2 3 2 2" xfId="13412"/>
    <cellStyle name="Normal 11 2 3 3" xfId="7160"/>
    <cellStyle name="Normal 11 2 3 3 2" xfId="15437"/>
    <cellStyle name="Normal 11 2 3 4" xfId="3093"/>
    <cellStyle name="Normal 11 2 3 4 2" xfId="11370"/>
    <cellStyle name="Normal 11 2 3 5" xfId="9321"/>
    <cellStyle name="Normal 11 2 4" xfId="2082"/>
    <cellStyle name="Normal 11 2 4 2" xfId="6168"/>
    <cellStyle name="Normal 11 2 4 2 2" xfId="14445"/>
    <cellStyle name="Normal 11 2 4 3" xfId="8168"/>
    <cellStyle name="Normal 11 2 4 3 2" xfId="16445"/>
    <cellStyle name="Normal 11 2 4 4" xfId="4135"/>
    <cellStyle name="Normal 11 2 4 4 2" xfId="12412"/>
    <cellStyle name="Normal 11 2 4 5" xfId="10363"/>
    <cellStyle name="Normal 11 2 5" xfId="4634"/>
    <cellStyle name="Normal 11 2 5 2" xfId="12911"/>
    <cellStyle name="Normal 11 2 6" xfId="6662"/>
    <cellStyle name="Normal 11 2 6 2" xfId="14939"/>
    <cellStyle name="Normal 11 2 7" xfId="2587"/>
    <cellStyle name="Normal 11 2 7 2" xfId="10864"/>
    <cellStyle name="Normal 11 2 8" xfId="8817"/>
    <cellStyle name="Normal 11 3" xfId="1198"/>
    <cellStyle name="Normal 11 3 2" xfId="5289"/>
    <cellStyle name="Normal 11 3 2 2" xfId="13566"/>
    <cellStyle name="Normal 11 3 3" xfId="7314"/>
    <cellStyle name="Normal 11 3 3 2" xfId="15591"/>
    <cellStyle name="Normal 11 3 4" xfId="3254"/>
    <cellStyle name="Normal 11 3 4 2" xfId="11531"/>
    <cellStyle name="Normal 11 3 5" xfId="9482"/>
    <cellStyle name="Normal 11 4" xfId="688"/>
    <cellStyle name="Normal 11 4 2" xfId="4793"/>
    <cellStyle name="Normal 11 4 2 2" xfId="13070"/>
    <cellStyle name="Normal 11 4 3" xfId="6818"/>
    <cellStyle name="Normal 11 4 3 2" xfId="15095"/>
    <cellStyle name="Normal 11 4 4" xfId="2748"/>
    <cellStyle name="Normal 11 4 4 2" xfId="11025"/>
    <cellStyle name="Normal 11 4 5" xfId="8977"/>
    <cellStyle name="Normal 11 5" xfId="1739"/>
    <cellStyle name="Normal 11 5 2" xfId="5826"/>
    <cellStyle name="Normal 11 5 2 2" xfId="14103"/>
    <cellStyle name="Normal 11 5 3" xfId="7826"/>
    <cellStyle name="Normal 11 5 3 2" xfId="16103"/>
    <cellStyle name="Normal 11 5 4" xfId="3792"/>
    <cellStyle name="Normal 11 5 4 2" xfId="12069"/>
    <cellStyle name="Normal 11 5 5" xfId="10020"/>
    <cellStyle name="Normal 11 6" xfId="4289"/>
    <cellStyle name="Normal 11 6 2" xfId="12566"/>
    <cellStyle name="Normal 11 7" xfId="6320"/>
    <cellStyle name="Normal 11 7 2" xfId="14597"/>
    <cellStyle name="Normal 11 8" xfId="2240"/>
    <cellStyle name="Normal 11 8 2" xfId="10517"/>
    <cellStyle name="Normal 11 9" xfId="8471"/>
    <cellStyle name="Normal 12" xfId="499"/>
    <cellStyle name="Normal 12 2" xfId="500"/>
    <cellStyle name="Normal 12 2 2" xfId="1547"/>
    <cellStyle name="Normal 12 2 2 2" xfId="5636"/>
    <cellStyle name="Normal 12 2 2 2 2" xfId="13913"/>
    <cellStyle name="Normal 12 2 2 3" xfId="7658"/>
    <cellStyle name="Normal 12 2 2 3 2" xfId="15935"/>
    <cellStyle name="Normal 12 2 2 4" xfId="3602"/>
    <cellStyle name="Normal 12 2 2 4 2" xfId="11879"/>
    <cellStyle name="Normal 12 2 2 5" xfId="9830"/>
    <cellStyle name="Normal 12 2 3" xfId="1036"/>
    <cellStyle name="Normal 12 2 3 2" xfId="5137"/>
    <cellStyle name="Normal 12 2 3 2 2" xfId="13414"/>
    <cellStyle name="Normal 12 2 3 3" xfId="7162"/>
    <cellStyle name="Normal 12 2 3 3 2" xfId="15439"/>
    <cellStyle name="Normal 12 2 3 4" xfId="3095"/>
    <cellStyle name="Normal 12 2 3 4 2" xfId="11372"/>
    <cellStyle name="Normal 12 2 3 5" xfId="9323"/>
    <cellStyle name="Normal 12 2 4" xfId="2084"/>
    <cellStyle name="Normal 12 2 4 2" xfId="6170"/>
    <cellStyle name="Normal 12 2 4 2 2" xfId="14447"/>
    <cellStyle name="Normal 12 2 4 3" xfId="8170"/>
    <cellStyle name="Normal 12 2 4 3 2" xfId="16447"/>
    <cellStyle name="Normal 12 2 4 4" xfId="4137"/>
    <cellStyle name="Normal 12 2 4 4 2" xfId="12414"/>
    <cellStyle name="Normal 12 2 4 5" xfId="10365"/>
    <cellStyle name="Normal 12 2 5" xfId="4636"/>
    <cellStyle name="Normal 12 2 5 2" xfId="12913"/>
    <cellStyle name="Normal 12 2 6" xfId="6664"/>
    <cellStyle name="Normal 12 2 6 2" xfId="14941"/>
    <cellStyle name="Normal 12 2 7" xfId="2589"/>
    <cellStyle name="Normal 12 2 7 2" xfId="10866"/>
    <cellStyle name="Normal 12 2 8" xfId="8819"/>
    <cellStyle name="Normal 12 3" xfId="1546"/>
    <cellStyle name="Normal 12 3 2" xfId="5635"/>
    <cellStyle name="Normal 12 3 2 2" xfId="13912"/>
    <cellStyle name="Normal 12 3 3" xfId="7657"/>
    <cellStyle name="Normal 12 3 3 2" xfId="15934"/>
    <cellStyle name="Normal 12 3 4" xfId="3601"/>
    <cellStyle name="Normal 12 3 4 2" xfId="11878"/>
    <cellStyle name="Normal 12 3 5" xfId="9829"/>
    <cellStyle name="Normal 12 4" xfId="1035"/>
    <cellStyle name="Normal 12 4 2" xfId="5136"/>
    <cellStyle name="Normal 12 4 2 2" xfId="13413"/>
    <cellStyle name="Normal 12 4 3" xfId="7161"/>
    <cellStyle name="Normal 12 4 3 2" xfId="15438"/>
    <cellStyle name="Normal 12 4 4" xfId="3094"/>
    <cellStyle name="Normal 12 4 4 2" xfId="11371"/>
    <cellStyle name="Normal 12 4 5" xfId="9322"/>
    <cellStyle name="Normal 12 5" xfId="2083"/>
    <cellStyle name="Normal 12 5 2" xfId="6169"/>
    <cellStyle name="Normal 12 5 2 2" xfId="14446"/>
    <cellStyle name="Normal 12 5 3" xfId="8169"/>
    <cellStyle name="Normal 12 5 3 2" xfId="16446"/>
    <cellStyle name="Normal 12 5 4" xfId="4136"/>
    <cellStyle name="Normal 12 5 4 2" xfId="12413"/>
    <cellStyle name="Normal 12 5 5" xfId="10364"/>
    <cellStyle name="Normal 12 6" xfId="4635"/>
    <cellStyle name="Normal 12 6 2" xfId="12912"/>
    <cellStyle name="Normal 12 7" xfId="6663"/>
    <cellStyle name="Normal 12 7 2" xfId="14940"/>
    <cellStyle name="Normal 12 8" xfId="2588"/>
    <cellStyle name="Normal 12 8 2" xfId="10865"/>
    <cellStyle name="Normal 12 9" xfId="8818"/>
    <cellStyle name="Normal 13" xfId="501"/>
    <cellStyle name="Normal 13 2" xfId="174"/>
    <cellStyle name="Normal 13 2 2" xfId="1268"/>
    <cellStyle name="Normal 13 2 2 2" xfId="5359"/>
    <cellStyle name="Normal 13 2 2 2 2" xfId="13636"/>
    <cellStyle name="Normal 13 2 2 3" xfId="7384"/>
    <cellStyle name="Normal 13 2 2 3 2" xfId="15661"/>
    <cellStyle name="Normal 13 2 2 4" xfId="3324"/>
    <cellStyle name="Normal 13 2 2 4 2" xfId="11601"/>
    <cellStyle name="Normal 13 2 2 5" xfId="9552"/>
    <cellStyle name="Normal 13 2 3" xfId="759"/>
    <cellStyle name="Normal 13 2 3 2" xfId="4863"/>
    <cellStyle name="Normal 13 2 3 2 2" xfId="13140"/>
    <cellStyle name="Normal 13 2 3 3" xfId="6888"/>
    <cellStyle name="Normal 13 2 3 3 2" xfId="15165"/>
    <cellStyle name="Normal 13 2 3 4" xfId="2819"/>
    <cellStyle name="Normal 13 2 3 4 2" xfId="11096"/>
    <cellStyle name="Normal 13 2 3 5" xfId="9048"/>
    <cellStyle name="Normal 13 2 4" xfId="1809"/>
    <cellStyle name="Normal 13 2 4 2" xfId="5896"/>
    <cellStyle name="Normal 13 2 4 2 2" xfId="14173"/>
    <cellStyle name="Normal 13 2 4 3" xfId="7896"/>
    <cellStyle name="Normal 13 2 4 3 2" xfId="16173"/>
    <cellStyle name="Normal 13 2 4 4" xfId="3862"/>
    <cellStyle name="Normal 13 2 4 4 2" xfId="12139"/>
    <cellStyle name="Normal 13 2 4 5" xfId="10090"/>
    <cellStyle name="Normal 13 2 5" xfId="4359"/>
    <cellStyle name="Normal 13 2 5 2" xfId="12636"/>
    <cellStyle name="Normal 13 2 6" xfId="6390"/>
    <cellStyle name="Normal 13 2 6 2" xfId="14667"/>
    <cellStyle name="Normal 13 2 7" xfId="2310"/>
    <cellStyle name="Normal 13 2 7 2" xfId="10587"/>
    <cellStyle name="Normal 13 2 8" xfId="8541"/>
    <cellStyle name="Normal 13 3" xfId="1548"/>
    <cellStyle name="Normal 13 3 2" xfId="5637"/>
    <cellStyle name="Normal 13 3 2 2" xfId="13914"/>
    <cellStyle name="Normal 13 3 3" xfId="7659"/>
    <cellStyle name="Normal 13 3 3 2" xfId="15936"/>
    <cellStyle name="Normal 13 3 4" xfId="3603"/>
    <cellStyle name="Normal 13 3 4 2" xfId="11880"/>
    <cellStyle name="Normal 13 3 5" xfId="9831"/>
    <cellStyle name="Normal 13 4" xfId="1037"/>
    <cellStyle name="Normal 13 4 2" xfId="5138"/>
    <cellStyle name="Normal 13 4 2 2" xfId="13415"/>
    <cellStyle name="Normal 13 4 3" xfId="7163"/>
    <cellStyle name="Normal 13 4 3 2" xfId="15440"/>
    <cellStyle name="Normal 13 4 4" xfId="3096"/>
    <cellStyle name="Normal 13 4 4 2" xfId="11373"/>
    <cellStyle name="Normal 13 4 5" xfId="9324"/>
    <cellStyle name="Normal 13 5" xfId="2085"/>
    <cellStyle name="Normal 13 5 2" xfId="6171"/>
    <cellStyle name="Normal 13 5 2 2" xfId="14448"/>
    <cellStyle name="Normal 13 5 3" xfId="8171"/>
    <cellStyle name="Normal 13 5 3 2" xfId="16448"/>
    <cellStyle name="Normal 13 5 4" xfId="4138"/>
    <cellStyle name="Normal 13 5 4 2" xfId="12415"/>
    <cellStyle name="Normal 13 5 5" xfId="10366"/>
    <cellStyle name="Normal 13 6" xfId="4637"/>
    <cellStyle name="Normal 13 6 2" xfId="12914"/>
    <cellStyle name="Normal 13 7" xfId="6665"/>
    <cellStyle name="Normal 13 7 2" xfId="14942"/>
    <cellStyle name="Normal 13 8" xfId="2590"/>
    <cellStyle name="Normal 13 8 2" xfId="10867"/>
    <cellStyle name="Normal 13 9" xfId="8820"/>
    <cellStyle name="Normal 14" xfId="33"/>
    <cellStyle name="Normal 14 2" xfId="451"/>
    <cellStyle name="Normal 14 2 2" xfId="1518"/>
    <cellStyle name="Normal 14 2 2 2" xfId="5608"/>
    <cellStyle name="Normal 14 2 2 2 2" xfId="13885"/>
    <cellStyle name="Normal 14 2 2 3" xfId="7632"/>
    <cellStyle name="Normal 14 2 2 3 2" xfId="15909"/>
    <cellStyle name="Normal 14 2 2 4" xfId="3574"/>
    <cellStyle name="Normal 14 2 2 4 2" xfId="11851"/>
    <cellStyle name="Normal 14 2 2 5" xfId="9802"/>
    <cellStyle name="Normal 14 2 3" xfId="1008"/>
    <cellStyle name="Normal 14 2 3 2" xfId="5111"/>
    <cellStyle name="Normal 14 2 3 2 2" xfId="13388"/>
    <cellStyle name="Normal 14 2 3 3" xfId="7136"/>
    <cellStyle name="Normal 14 2 3 3 2" xfId="15413"/>
    <cellStyle name="Normal 14 2 3 4" xfId="3068"/>
    <cellStyle name="Normal 14 2 3 4 2" xfId="11345"/>
    <cellStyle name="Normal 14 2 3 5" xfId="9297"/>
    <cellStyle name="Normal 14 2 4" xfId="2058"/>
    <cellStyle name="Normal 14 2 4 2" xfId="6144"/>
    <cellStyle name="Normal 14 2 4 2 2" xfId="14421"/>
    <cellStyle name="Normal 14 2 4 3" xfId="8144"/>
    <cellStyle name="Normal 14 2 4 3 2" xfId="16421"/>
    <cellStyle name="Normal 14 2 4 4" xfId="4111"/>
    <cellStyle name="Normal 14 2 4 4 2" xfId="12388"/>
    <cellStyle name="Normal 14 2 4 5" xfId="10339"/>
    <cellStyle name="Normal 14 2 5" xfId="4608"/>
    <cellStyle name="Normal 14 2 5 2" xfId="12885"/>
    <cellStyle name="Normal 14 2 6" xfId="6638"/>
    <cellStyle name="Normal 14 2 6 2" xfId="14915"/>
    <cellStyle name="Normal 14 2 7" xfId="2561"/>
    <cellStyle name="Normal 14 2 7 2" xfId="10838"/>
    <cellStyle name="Normal 14 2 8" xfId="8791"/>
    <cellStyle name="Normal 14 3" xfId="1136"/>
    <cellStyle name="Normal 14 3 2" xfId="5228"/>
    <cellStyle name="Normal 14 3 2 2" xfId="13505"/>
    <cellStyle name="Normal 14 3 3" xfId="7253"/>
    <cellStyle name="Normal 14 3 3 2" xfId="15530"/>
    <cellStyle name="Normal 14 3 4" xfId="3193"/>
    <cellStyle name="Normal 14 3 4 2" xfId="11470"/>
    <cellStyle name="Normal 14 3 5" xfId="9421"/>
    <cellStyle name="Normal 14 4" xfId="628"/>
    <cellStyle name="Normal 14 4 2" xfId="4734"/>
    <cellStyle name="Normal 14 4 2 2" xfId="13011"/>
    <cellStyle name="Normal 14 4 3" xfId="6759"/>
    <cellStyle name="Normal 14 4 3 2" xfId="15036"/>
    <cellStyle name="Normal 14 4 4" xfId="2689"/>
    <cellStyle name="Normal 14 4 4 2" xfId="10966"/>
    <cellStyle name="Normal 14 4 5" xfId="8918"/>
    <cellStyle name="Normal 14 5" xfId="1680"/>
    <cellStyle name="Normal 14 5 2" xfId="5767"/>
    <cellStyle name="Normal 14 5 2 2" xfId="14044"/>
    <cellStyle name="Normal 14 5 3" xfId="7767"/>
    <cellStyle name="Normal 14 5 3 2" xfId="16044"/>
    <cellStyle name="Normal 14 5 4" xfId="3733"/>
    <cellStyle name="Normal 14 5 4 2" xfId="12010"/>
    <cellStyle name="Normal 14 5 5" xfId="9961"/>
    <cellStyle name="Normal 14 6" xfId="4230"/>
    <cellStyle name="Normal 14 6 2" xfId="12507"/>
    <cellStyle name="Normal 14 7" xfId="6261"/>
    <cellStyle name="Normal 14 7 2" xfId="14538"/>
    <cellStyle name="Normal 14 8" xfId="2180"/>
    <cellStyle name="Normal 14 8 2" xfId="10457"/>
    <cellStyle name="Normal 14 9" xfId="8412"/>
    <cellStyle name="Normal 15" xfId="503"/>
    <cellStyle name="Normal 15 2" xfId="504"/>
    <cellStyle name="Normal 15 2 2" xfId="1551"/>
    <cellStyle name="Normal 15 2 2 2" xfId="5640"/>
    <cellStyle name="Normal 15 2 2 2 2" xfId="13917"/>
    <cellStyle name="Normal 15 2 2 3" xfId="7662"/>
    <cellStyle name="Normal 15 2 2 3 2" xfId="15939"/>
    <cellStyle name="Normal 15 2 2 4" xfId="3606"/>
    <cellStyle name="Normal 15 2 2 4 2" xfId="11883"/>
    <cellStyle name="Normal 15 2 2 5" xfId="9834"/>
    <cellStyle name="Normal 15 2 3" xfId="1040"/>
    <cellStyle name="Normal 15 2 3 2" xfId="5141"/>
    <cellStyle name="Normal 15 2 3 2 2" xfId="13418"/>
    <cellStyle name="Normal 15 2 3 3" xfId="7166"/>
    <cellStyle name="Normal 15 2 3 3 2" xfId="15443"/>
    <cellStyle name="Normal 15 2 3 4" xfId="3099"/>
    <cellStyle name="Normal 15 2 3 4 2" xfId="11376"/>
    <cellStyle name="Normal 15 2 3 5" xfId="9327"/>
    <cellStyle name="Normal 15 2 4" xfId="2088"/>
    <cellStyle name="Normal 15 2 4 2" xfId="6174"/>
    <cellStyle name="Normal 15 2 4 2 2" xfId="14451"/>
    <cellStyle name="Normal 15 2 4 3" xfId="8174"/>
    <cellStyle name="Normal 15 2 4 3 2" xfId="16451"/>
    <cellStyle name="Normal 15 2 4 4" xfId="4141"/>
    <cellStyle name="Normal 15 2 4 4 2" xfId="12418"/>
    <cellStyle name="Normal 15 2 4 5" xfId="10369"/>
    <cellStyle name="Normal 15 2 5" xfId="4640"/>
    <cellStyle name="Normal 15 2 5 2" xfId="12917"/>
    <cellStyle name="Normal 15 2 6" xfId="6668"/>
    <cellStyle name="Normal 15 2 6 2" xfId="14945"/>
    <cellStyle name="Normal 15 2 7" xfId="2593"/>
    <cellStyle name="Normal 15 2 7 2" xfId="10870"/>
    <cellStyle name="Normal 15 2 8" xfId="8823"/>
    <cellStyle name="Normal 15 3" xfId="1550"/>
    <cellStyle name="Normal 15 3 2" xfId="5639"/>
    <cellStyle name="Normal 15 3 2 2" xfId="13916"/>
    <cellStyle name="Normal 15 3 3" xfId="7661"/>
    <cellStyle name="Normal 15 3 3 2" xfId="15938"/>
    <cellStyle name="Normal 15 3 4" xfId="3605"/>
    <cellStyle name="Normal 15 3 4 2" xfId="11882"/>
    <cellStyle name="Normal 15 3 5" xfId="9833"/>
    <cellStyle name="Normal 15 4" xfId="1039"/>
    <cellStyle name="Normal 15 4 2" xfId="5140"/>
    <cellStyle name="Normal 15 4 2 2" xfId="13417"/>
    <cellStyle name="Normal 15 4 3" xfId="7165"/>
    <cellStyle name="Normal 15 4 3 2" xfId="15442"/>
    <cellStyle name="Normal 15 4 4" xfId="3098"/>
    <cellStyle name="Normal 15 4 4 2" xfId="11375"/>
    <cellStyle name="Normal 15 4 5" xfId="9326"/>
    <cellStyle name="Normal 15 5" xfId="2087"/>
    <cellStyle name="Normal 15 5 2" xfId="6173"/>
    <cellStyle name="Normal 15 5 2 2" xfId="14450"/>
    <cellStyle name="Normal 15 5 3" xfId="8173"/>
    <cellStyle name="Normal 15 5 3 2" xfId="16450"/>
    <cellStyle name="Normal 15 5 4" xfId="4140"/>
    <cellStyle name="Normal 15 5 4 2" xfId="12417"/>
    <cellStyle name="Normal 15 5 5" xfId="10368"/>
    <cellStyle name="Normal 15 6" xfId="4639"/>
    <cellStyle name="Normal 15 6 2" xfId="12916"/>
    <cellStyle name="Normal 15 7" xfId="6667"/>
    <cellStyle name="Normal 15 7 2" xfId="14944"/>
    <cellStyle name="Normal 15 8" xfId="2592"/>
    <cellStyle name="Normal 15 8 2" xfId="10869"/>
    <cellStyle name="Normal 15 9" xfId="8822"/>
    <cellStyle name="Normal 16" xfId="419"/>
    <cellStyle name="Normal 16 2" xfId="505"/>
    <cellStyle name="Normal 16 2 2" xfId="1552"/>
    <cellStyle name="Normal 16 2 2 2" xfId="5641"/>
    <cellStyle name="Normal 16 2 2 2 2" xfId="13918"/>
    <cellStyle name="Normal 16 2 2 3" xfId="7663"/>
    <cellStyle name="Normal 16 2 2 3 2" xfId="15940"/>
    <cellStyle name="Normal 16 2 2 4" xfId="3607"/>
    <cellStyle name="Normal 16 2 2 4 2" xfId="11884"/>
    <cellStyle name="Normal 16 2 2 5" xfId="9835"/>
    <cellStyle name="Normal 16 2 3" xfId="1041"/>
    <cellStyle name="Normal 16 2 3 2" xfId="5142"/>
    <cellStyle name="Normal 16 2 3 2 2" xfId="13419"/>
    <cellStyle name="Normal 16 2 3 3" xfId="7167"/>
    <cellStyle name="Normal 16 2 3 3 2" xfId="15444"/>
    <cellStyle name="Normal 16 2 3 4" xfId="3100"/>
    <cellStyle name="Normal 16 2 3 4 2" xfId="11377"/>
    <cellStyle name="Normal 16 2 3 5" xfId="9328"/>
    <cellStyle name="Normal 16 2 4" xfId="2089"/>
    <cellStyle name="Normal 16 2 4 2" xfId="6175"/>
    <cellStyle name="Normal 16 2 4 2 2" xfId="14452"/>
    <cellStyle name="Normal 16 2 4 3" xfId="8175"/>
    <cellStyle name="Normal 16 2 4 3 2" xfId="16452"/>
    <cellStyle name="Normal 16 2 4 4" xfId="4142"/>
    <cellStyle name="Normal 16 2 4 4 2" xfId="12419"/>
    <cellStyle name="Normal 16 2 4 5" xfId="10370"/>
    <cellStyle name="Normal 16 2 5" xfId="4641"/>
    <cellStyle name="Normal 16 2 5 2" xfId="12918"/>
    <cellStyle name="Normal 16 2 6" xfId="6669"/>
    <cellStyle name="Normal 16 2 6 2" xfId="14946"/>
    <cellStyle name="Normal 16 2 7" xfId="2594"/>
    <cellStyle name="Normal 16 2 7 2" xfId="10871"/>
    <cellStyle name="Normal 16 2 8" xfId="8824"/>
    <cellStyle name="Normal 16 3" xfId="1492"/>
    <cellStyle name="Normal 16 3 2" xfId="5582"/>
    <cellStyle name="Normal 16 3 2 2" xfId="13859"/>
    <cellStyle name="Normal 16 3 3" xfId="7606"/>
    <cellStyle name="Normal 16 3 3 2" xfId="15883"/>
    <cellStyle name="Normal 16 3 4" xfId="3548"/>
    <cellStyle name="Normal 16 3 4 2" xfId="11825"/>
    <cellStyle name="Normal 16 3 5" xfId="9776"/>
    <cellStyle name="Normal 16 4" xfId="982"/>
    <cellStyle name="Normal 16 4 2" xfId="5085"/>
    <cellStyle name="Normal 16 4 2 2" xfId="13362"/>
    <cellStyle name="Normal 16 4 3" xfId="7110"/>
    <cellStyle name="Normal 16 4 3 2" xfId="15387"/>
    <cellStyle name="Normal 16 4 4" xfId="3042"/>
    <cellStyle name="Normal 16 4 4 2" xfId="11319"/>
    <cellStyle name="Normal 16 4 5" xfId="9271"/>
    <cellStyle name="Normal 16 5" xfId="2032"/>
    <cellStyle name="Normal 16 5 2" xfId="6118"/>
    <cellStyle name="Normal 16 5 2 2" xfId="14395"/>
    <cellStyle name="Normal 16 5 3" xfId="8118"/>
    <cellStyle name="Normal 16 5 3 2" xfId="16395"/>
    <cellStyle name="Normal 16 5 4" xfId="4085"/>
    <cellStyle name="Normal 16 5 4 2" xfId="12362"/>
    <cellStyle name="Normal 16 5 5" xfId="10313"/>
    <cellStyle name="Normal 16 6" xfId="4582"/>
    <cellStyle name="Normal 16 6 2" xfId="12859"/>
    <cellStyle name="Normal 16 7" xfId="6612"/>
    <cellStyle name="Normal 16 7 2" xfId="14889"/>
    <cellStyle name="Normal 16 8" xfId="2535"/>
    <cellStyle name="Normal 16 8 2" xfId="10812"/>
    <cellStyle name="Normal 16 9" xfId="8765"/>
    <cellStyle name="Normal 17" xfId="507"/>
    <cellStyle name="Normal 17 2" xfId="508"/>
    <cellStyle name="Normal 17 2 2" xfId="1555"/>
    <cellStyle name="Normal 17 2 2 2" xfId="5644"/>
    <cellStyle name="Normal 17 2 2 2 2" xfId="13921"/>
    <cellStyle name="Normal 17 2 2 3" xfId="7666"/>
    <cellStyle name="Normal 17 2 2 3 2" xfId="15943"/>
    <cellStyle name="Normal 17 2 2 4" xfId="3610"/>
    <cellStyle name="Normal 17 2 2 4 2" xfId="11887"/>
    <cellStyle name="Normal 17 2 2 5" xfId="9838"/>
    <cellStyle name="Normal 17 2 3" xfId="1044"/>
    <cellStyle name="Normal 17 2 3 2" xfId="5145"/>
    <cellStyle name="Normal 17 2 3 2 2" xfId="13422"/>
    <cellStyle name="Normal 17 2 3 3" xfId="7170"/>
    <cellStyle name="Normal 17 2 3 3 2" xfId="15447"/>
    <cellStyle name="Normal 17 2 3 4" xfId="3103"/>
    <cellStyle name="Normal 17 2 3 4 2" xfId="11380"/>
    <cellStyle name="Normal 17 2 3 5" xfId="9331"/>
    <cellStyle name="Normal 17 2 4" xfId="2092"/>
    <cellStyle name="Normal 17 2 4 2" xfId="6178"/>
    <cellStyle name="Normal 17 2 4 2 2" xfId="14455"/>
    <cellStyle name="Normal 17 2 4 3" xfId="8178"/>
    <cellStyle name="Normal 17 2 4 3 2" xfId="16455"/>
    <cellStyle name="Normal 17 2 4 4" xfId="4145"/>
    <cellStyle name="Normal 17 2 4 4 2" xfId="12422"/>
    <cellStyle name="Normal 17 2 4 5" xfId="10373"/>
    <cellStyle name="Normal 17 2 5" xfId="4644"/>
    <cellStyle name="Normal 17 2 5 2" xfId="12921"/>
    <cellStyle name="Normal 17 2 6" xfId="6672"/>
    <cellStyle name="Normal 17 2 6 2" xfId="14949"/>
    <cellStyle name="Normal 17 2 7" xfId="2597"/>
    <cellStyle name="Normal 17 2 7 2" xfId="10874"/>
    <cellStyle name="Normal 17 2 8" xfId="8827"/>
    <cellStyle name="Normal 17 3" xfId="1554"/>
    <cellStyle name="Normal 17 3 2" xfId="5643"/>
    <cellStyle name="Normal 17 3 2 2" xfId="13920"/>
    <cellStyle name="Normal 17 3 3" xfId="7665"/>
    <cellStyle name="Normal 17 3 3 2" xfId="15942"/>
    <cellStyle name="Normal 17 3 4" xfId="3609"/>
    <cellStyle name="Normal 17 3 4 2" xfId="11886"/>
    <cellStyle name="Normal 17 3 5" xfId="9837"/>
    <cellStyle name="Normal 17 4" xfId="1043"/>
    <cellStyle name="Normal 17 4 2" xfId="5144"/>
    <cellStyle name="Normal 17 4 2 2" xfId="13421"/>
    <cellStyle name="Normal 17 4 3" xfId="7169"/>
    <cellStyle name="Normal 17 4 3 2" xfId="15446"/>
    <cellStyle name="Normal 17 4 4" xfId="3102"/>
    <cellStyle name="Normal 17 4 4 2" xfId="11379"/>
    <cellStyle name="Normal 17 4 5" xfId="9330"/>
    <cellStyle name="Normal 17 5" xfId="2091"/>
    <cellStyle name="Normal 17 5 2" xfId="6177"/>
    <cellStyle name="Normal 17 5 2 2" xfId="14454"/>
    <cellStyle name="Normal 17 5 3" xfId="8177"/>
    <cellStyle name="Normal 17 5 3 2" xfId="16454"/>
    <cellStyle name="Normal 17 5 4" xfId="4144"/>
    <cellStyle name="Normal 17 5 4 2" xfId="12421"/>
    <cellStyle name="Normal 17 5 5" xfId="10372"/>
    <cellStyle name="Normal 17 6" xfId="4643"/>
    <cellStyle name="Normal 17 6 2" xfId="12920"/>
    <cellStyle name="Normal 17 7" xfId="6671"/>
    <cellStyle name="Normal 17 7 2" xfId="14948"/>
    <cellStyle name="Normal 17 8" xfId="2596"/>
    <cellStyle name="Normal 17 8 2" xfId="10873"/>
    <cellStyle name="Normal 17 9" xfId="8826"/>
    <cellStyle name="Normal 18" xfId="510"/>
    <cellStyle name="Normal 18 2" xfId="219"/>
    <cellStyle name="Normal 18 2 2" xfId="1312"/>
    <cellStyle name="Normal 18 2 2 2" xfId="5402"/>
    <cellStyle name="Normal 18 2 2 2 2" xfId="13679"/>
    <cellStyle name="Normal 18 2 2 3" xfId="7427"/>
    <cellStyle name="Normal 18 2 2 3 2" xfId="15704"/>
    <cellStyle name="Normal 18 2 2 4" xfId="3368"/>
    <cellStyle name="Normal 18 2 2 4 2" xfId="11645"/>
    <cellStyle name="Normal 18 2 2 5" xfId="9596"/>
    <cellStyle name="Normal 18 2 3" xfId="803"/>
    <cellStyle name="Normal 18 2 3 2" xfId="4906"/>
    <cellStyle name="Normal 18 2 3 2 2" xfId="13183"/>
    <cellStyle name="Normal 18 2 3 3" xfId="6931"/>
    <cellStyle name="Normal 18 2 3 3 2" xfId="15208"/>
    <cellStyle name="Normal 18 2 3 4" xfId="2863"/>
    <cellStyle name="Normal 18 2 3 4 2" xfId="11140"/>
    <cellStyle name="Normal 18 2 3 5" xfId="9092"/>
    <cellStyle name="Normal 18 2 4" xfId="1853"/>
    <cellStyle name="Normal 18 2 4 2" xfId="5939"/>
    <cellStyle name="Normal 18 2 4 2 2" xfId="14216"/>
    <cellStyle name="Normal 18 2 4 3" xfId="7939"/>
    <cellStyle name="Normal 18 2 4 3 2" xfId="16216"/>
    <cellStyle name="Normal 18 2 4 4" xfId="3906"/>
    <cellStyle name="Normal 18 2 4 4 2" xfId="12183"/>
    <cellStyle name="Normal 18 2 4 5" xfId="10134"/>
    <cellStyle name="Normal 18 2 5" xfId="4402"/>
    <cellStyle name="Normal 18 2 5 2" xfId="12679"/>
    <cellStyle name="Normal 18 2 6" xfId="6433"/>
    <cellStyle name="Normal 18 2 6 2" xfId="14710"/>
    <cellStyle name="Normal 18 2 7" xfId="2354"/>
    <cellStyle name="Normal 18 2 7 2" xfId="10631"/>
    <cellStyle name="Normal 18 2 8" xfId="8585"/>
    <cellStyle name="Normal 18 3" xfId="1557"/>
    <cellStyle name="Normal 18 3 2" xfId="5646"/>
    <cellStyle name="Normal 18 3 2 2" xfId="13923"/>
    <cellStyle name="Normal 18 3 3" xfId="7668"/>
    <cellStyle name="Normal 18 3 3 2" xfId="15945"/>
    <cellStyle name="Normal 18 3 4" xfId="3612"/>
    <cellStyle name="Normal 18 3 4 2" xfId="11889"/>
    <cellStyle name="Normal 18 3 5" xfId="9840"/>
    <cellStyle name="Normal 18 4" xfId="1046"/>
    <cellStyle name="Normal 18 4 2" xfId="5147"/>
    <cellStyle name="Normal 18 4 2 2" xfId="13424"/>
    <cellStyle name="Normal 18 4 3" xfId="7172"/>
    <cellStyle name="Normal 18 4 3 2" xfId="15449"/>
    <cellStyle name="Normal 18 4 4" xfId="3105"/>
    <cellStyle name="Normal 18 4 4 2" xfId="11382"/>
    <cellStyle name="Normal 18 4 5" xfId="9333"/>
    <cellStyle name="Normal 18 5" xfId="2094"/>
    <cellStyle name="Normal 18 5 2" xfId="6180"/>
    <cellStyle name="Normal 18 5 2 2" xfId="14457"/>
    <cellStyle name="Normal 18 5 3" xfId="8180"/>
    <cellStyle name="Normal 18 5 3 2" xfId="16457"/>
    <cellStyle name="Normal 18 5 4" xfId="4147"/>
    <cellStyle name="Normal 18 5 4 2" xfId="12424"/>
    <cellStyle name="Normal 18 5 5" xfId="10375"/>
    <cellStyle name="Normal 18 6" xfId="4646"/>
    <cellStyle name="Normal 18 6 2" xfId="12923"/>
    <cellStyle name="Normal 18 7" xfId="6674"/>
    <cellStyle name="Normal 18 7 2" xfId="14951"/>
    <cellStyle name="Normal 18 8" xfId="2599"/>
    <cellStyle name="Normal 18 8 2" xfId="10876"/>
    <cellStyle name="Normal 18 9" xfId="8829"/>
    <cellStyle name="Normal 19" xfId="125"/>
    <cellStyle name="Normal 19 2" xfId="132"/>
    <cellStyle name="Normal 19 2 2" xfId="1226"/>
    <cellStyle name="Normal 19 2 2 2" xfId="5317"/>
    <cellStyle name="Normal 19 2 2 2 2" xfId="13594"/>
    <cellStyle name="Normal 19 2 2 3" xfId="7342"/>
    <cellStyle name="Normal 19 2 2 3 2" xfId="15619"/>
    <cellStyle name="Normal 19 2 2 4" xfId="3282"/>
    <cellStyle name="Normal 19 2 2 4 2" xfId="11559"/>
    <cellStyle name="Normal 19 2 2 5" xfId="9510"/>
    <cellStyle name="Normal 19 2 3" xfId="717"/>
    <cellStyle name="Normal 19 2 3 2" xfId="4821"/>
    <cellStyle name="Normal 19 2 3 2 2" xfId="13098"/>
    <cellStyle name="Normal 19 2 3 3" xfId="6846"/>
    <cellStyle name="Normal 19 2 3 3 2" xfId="15123"/>
    <cellStyle name="Normal 19 2 3 4" xfId="2777"/>
    <cellStyle name="Normal 19 2 3 4 2" xfId="11054"/>
    <cellStyle name="Normal 19 2 3 5" xfId="9006"/>
    <cellStyle name="Normal 19 2 4" xfId="1767"/>
    <cellStyle name="Normal 19 2 4 2" xfId="5854"/>
    <cellStyle name="Normal 19 2 4 2 2" xfId="14131"/>
    <cellStyle name="Normal 19 2 4 3" xfId="7854"/>
    <cellStyle name="Normal 19 2 4 3 2" xfId="16131"/>
    <cellStyle name="Normal 19 2 4 4" xfId="3820"/>
    <cellStyle name="Normal 19 2 4 4 2" xfId="12097"/>
    <cellStyle name="Normal 19 2 4 5" xfId="10048"/>
    <cellStyle name="Normal 19 2 5" xfId="4317"/>
    <cellStyle name="Normal 19 2 5 2" xfId="12594"/>
    <cellStyle name="Normal 19 2 6" xfId="6348"/>
    <cellStyle name="Normal 19 2 6 2" xfId="14625"/>
    <cellStyle name="Normal 19 2 7" xfId="2268"/>
    <cellStyle name="Normal 19 2 7 2" xfId="10545"/>
    <cellStyle name="Normal 19 2 8" xfId="8499"/>
    <cellStyle name="Normal 19 3" xfId="1220"/>
    <cellStyle name="Normal 19 3 2" xfId="5311"/>
    <cellStyle name="Normal 19 3 2 2" xfId="13588"/>
    <cellStyle name="Normal 19 3 3" xfId="7336"/>
    <cellStyle name="Normal 19 3 3 2" xfId="15613"/>
    <cellStyle name="Normal 19 3 4" xfId="3276"/>
    <cellStyle name="Normal 19 3 4 2" xfId="11553"/>
    <cellStyle name="Normal 19 3 5" xfId="9504"/>
    <cellStyle name="Normal 19 4" xfId="710"/>
    <cellStyle name="Normal 19 4 2" xfId="4815"/>
    <cellStyle name="Normal 19 4 2 2" xfId="13092"/>
    <cellStyle name="Normal 19 4 3" xfId="6840"/>
    <cellStyle name="Normal 19 4 3 2" xfId="15117"/>
    <cellStyle name="Normal 19 4 4" xfId="2770"/>
    <cellStyle name="Normal 19 4 4 2" xfId="11047"/>
    <cellStyle name="Normal 19 4 5" xfId="8999"/>
    <cellStyle name="Normal 19 5" xfId="1761"/>
    <cellStyle name="Normal 19 5 2" xfId="5848"/>
    <cellStyle name="Normal 19 5 2 2" xfId="14125"/>
    <cellStyle name="Normal 19 5 3" xfId="7848"/>
    <cellStyle name="Normal 19 5 3 2" xfId="16125"/>
    <cellStyle name="Normal 19 5 4" xfId="3814"/>
    <cellStyle name="Normal 19 5 4 2" xfId="12091"/>
    <cellStyle name="Normal 19 5 5" xfId="10042"/>
    <cellStyle name="Normal 19 6" xfId="4311"/>
    <cellStyle name="Normal 19 6 2" xfId="12588"/>
    <cellStyle name="Normal 19 7" xfId="6342"/>
    <cellStyle name="Normal 19 7 2" xfId="14619"/>
    <cellStyle name="Normal 19 8" xfId="2262"/>
    <cellStyle name="Normal 19 8 2" xfId="10539"/>
    <cellStyle name="Normal 19 9" xfId="8493"/>
    <cellStyle name="Normal 2" xfId="10"/>
    <cellStyle name="Normal 2 10" xfId="476"/>
    <cellStyle name="Normal 2 2" xfId="511"/>
    <cellStyle name="Normal 2 2 2" xfId="512"/>
    <cellStyle name="Normal 2 2 2 2" xfId="1559"/>
    <cellStyle name="Normal 2 2 2 2 2" xfId="5648"/>
    <cellStyle name="Normal 2 2 2 2 2 2" xfId="13925"/>
    <cellStyle name="Normal 2 2 2 2 3" xfId="7670"/>
    <cellStyle name="Normal 2 2 2 2 3 2" xfId="15947"/>
    <cellStyle name="Normal 2 2 2 2 4" xfId="3614"/>
    <cellStyle name="Normal 2 2 2 2 4 2" xfId="11891"/>
    <cellStyle name="Normal 2 2 2 2 5" xfId="9842"/>
    <cellStyle name="Normal 2 2 2 3" xfId="1048"/>
    <cellStyle name="Normal 2 2 2 3 2" xfId="5149"/>
    <cellStyle name="Normal 2 2 2 3 2 2" xfId="13426"/>
    <cellStyle name="Normal 2 2 2 3 3" xfId="7174"/>
    <cellStyle name="Normal 2 2 2 3 3 2" xfId="15451"/>
    <cellStyle name="Normal 2 2 2 3 4" xfId="3107"/>
    <cellStyle name="Normal 2 2 2 3 4 2" xfId="11384"/>
    <cellStyle name="Normal 2 2 2 3 5" xfId="9335"/>
    <cellStyle name="Normal 2 2 2 4" xfId="2096"/>
    <cellStyle name="Normal 2 2 2 4 2" xfId="6182"/>
    <cellStyle name="Normal 2 2 2 4 2 2" xfId="14459"/>
    <cellStyle name="Normal 2 2 2 4 3" xfId="8182"/>
    <cellStyle name="Normal 2 2 2 4 3 2" xfId="16459"/>
    <cellStyle name="Normal 2 2 2 4 4" xfId="4149"/>
    <cellStyle name="Normal 2 2 2 4 4 2" xfId="12426"/>
    <cellStyle name="Normal 2 2 2 4 5" xfId="10377"/>
    <cellStyle name="Normal 2 2 2 5" xfId="4648"/>
    <cellStyle name="Normal 2 2 2 5 2" xfId="12925"/>
    <cellStyle name="Normal 2 2 2 6" xfId="6676"/>
    <cellStyle name="Normal 2 2 2 6 2" xfId="14953"/>
    <cellStyle name="Normal 2 2 2 7" xfId="2601"/>
    <cellStyle name="Normal 2 2 2 7 2" xfId="10878"/>
    <cellStyle name="Normal 2 2 2 8" xfId="8831"/>
    <cellStyle name="Normal 2 2 3" xfId="1558"/>
    <cellStyle name="Normal 2 2 3 2" xfId="5647"/>
    <cellStyle name="Normal 2 2 3 2 2" xfId="13924"/>
    <cellStyle name="Normal 2 2 3 3" xfId="7669"/>
    <cellStyle name="Normal 2 2 3 3 2" xfId="15946"/>
    <cellStyle name="Normal 2 2 3 4" xfId="3613"/>
    <cellStyle name="Normal 2 2 3 4 2" xfId="11890"/>
    <cellStyle name="Normal 2 2 3 5" xfId="9841"/>
    <cellStyle name="Normal 2 2 4" xfId="1047"/>
    <cellStyle name="Normal 2 2 4 2" xfId="5148"/>
    <cellStyle name="Normal 2 2 4 2 2" xfId="13425"/>
    <cellStyle name="Normal 2 2 4 3" xfId="7173"/>
    <cellStyle name="Normal 2 2 4 3 2" xfId="15450"/>
    <cellStyle name="Normal 2 2 4 4" xfId="3106"/>
    <cellStyle name="Normal 2 2 4 4 2" xfId="11383"/>
    <cellStyle name="Normal 2 2 4 5" xfId="9334"/>
    <cellStyle name="Normal 2 2 5" xfId="2095"/>
    <cellStyle name="Normal 2 2 5 2" xfId="6181"/>
    <cellStyle name="Normal 2 2 5 2 2" xfId="14458"/>
    <cellStyle name="Normal 2 2 5 3" xfId="8181"/>
    <cellStyle name="Normal 2 2 5 3 2" xfId="16458"/>
    <cellStyle name="Normal 2 2 5 4" xfId="4148"/>
    <cellStyle name="Normal 2 2 5 4 2" xfId="12425"/>
    <cellStyle name="Normal 2 2 5 5" xfId="10376"/>
    <cellStyle name="Normal 2 2 6" xfId="4647"/>
    <cellStyle name="Normal 2 2 6 2" xfId="12924"/>
    <cellStyle name="Normal 2 2 7" xfId="6675"/>
    <cellStyle name="Normal 2 2 7 2" xfId="14952"/>
    <cellStyle name="Normal 2 2 8" xfId="2600"/>
    <cellStyle name="Normal 2 2 8 2" xfId="10877"/>
    <cellStyle name="Normal 2 2 9" xfId="8830"/>
    <cellStyle name="Normal 2 3" xfId="278"/>
    <cellStyle name="Normal 2 3 2" xfId="280"/>
    <cellStyle name="Normal 2 3 2 2" xfId="1368"/>
    <cellStyle name="Normal 2 3 2 2 2" xfId="5458"/>
    <cellStyle name="Normal 2 3 2 2 2 2" xfId="13735"/>
    <cellStyle name="Normal 2 3 2 2 3" xfId="7483"/>
    <cellStyle name="Normal 2 3 2 2 3 2" xfId="15760"/>
    <cellStyle name="Normal 2 3 2 2 4" xfId="3424"/>
    <cellStyle name="Normal 2 3 2 2 4 2" xfId="11701"/>
    <cellStyle name="Normal 2 3 2 2 5" xfId="9652"/>
    <cellStyle name="Normal 2 3 2 3" xfId="859"/>
    <cellStyle name="Normal 2 3 2 3 2" xfId="4962"/>
    <cellStyle name="Normal 2 3 2 3 2 2" xfId="13239"/>
    <cellStyle name="Normal 2 3 2 3 3" xfId="6987"/>
    <cellStyle name="Normal 2 3 2 3 3 2" xfId="15264"/>
    <cellStyle name="Normal 2 3 2 3 4" xfId="2919"/>
    <cellStyle name="Normal 2 3 2 3 4 2" xfId="11196"/>
    <cellStyle name="Normal 2 3 2 3 5" xfId="9148"/>
    <cellStyle name="Normal 2 3 2 4" xfId="1909"/>
    <cellStyle name="Normal 2 3 2 4 2" xfId="5995"/>
    <cellStyle name="Normal 2 3 2 4 2 2" xfId="14272"/>
    <cellStyle name="Normal 2 3 2 4 3" xfId="7995"/>
    <cellStyle name="Normal 2 3 2 4 3 2" xfId="16272"/>
    <cellStyle name="Normal 2 3 2 4 4" xfId="3962"/>
    <cellStyle name="Normal 2 3 2 4 4 2" xfId="12239"/>
    <cellStyle name="Normal 2 3 2 4 5" xfId="10190"/>
    <cellStyle name="Normal 2 3 2 5" xfId="4458"/>
    <cellStyle name="Normal 2 3 2 5 2" xfId="12735"/>
    <cellStyle name="Normal 2 3 2 6" xfId="6489"/>
    <cellStyle name="Normal 2 3 2 6 2" xfId="14766"/>
    <cellStyle name="Normal 2 3 2 7" xfId="2410"/>
    <cellStyle name="Normal 2 3 2 7 2" xfId="10687"/>
    <cellStyle name="Normal 2 3 2 8" xfId="8641"/>
    <cellStyle name="Normal 2 3 3" xfId="1366"/>
    <cellStyle name="Normal 2 3 3 2" xfId="5456"/>
    <cellStyle name="Normal 2 3 3 2 2" xfId="13733"/>
    <cellStyle name="Normal 2 3 3 3" xfId="7481"/>
    <cellStyle name="Normal 2 3 3 3 2" xfId="15758"/>
    <cellStyle name="Normal 2 3 3 4" xfId="3422"/>
    <cellStyle name="Normal 2 3 3 4 2" xfId="11699"/>
    <cellStyle name="Normal 2 3 3 5" xfId="9650"/>
    <cellStyle name="Normal 2 3 4" xfId="857"/>
    <cellStyle name="Normal 2 3 4 2" xfId="4960"/>
    <cellStyle name="Normal 2 3 4 2 2" xfId="13237"/>
    <cellStyle name="Normal 2 3 4 3" xfId="6985"/>
    <cellStyle name="Normal 2 3 4 3 2" xfId="15262"/>
    <cellStyle name="Normal 2 3 4 4" xfId="2917"/>
    <cellStyle name="Normal 2 3 4 4 2" xfId="11194"/>
    <cellStyle name="Normal 2 3 4 5" xfId="9146"/>
    <cellStyle name="Normal 2 3 5" xfId="1907"/>
    <cellStyle name="Normal 2 3 5 2" xfId="5993"/>
    <cellStyle name="Normal 2 3 5 2 2" xfId="14270"/>
    <cellStyle name="Normal 2 3 5 3" xfId="7993"/>
    <cellStyle name="Normal 2 3 5 3 2" xfId="16270"/>
    <cellStyle name="Normal 2 3 5 4" xfId="3960"/>
    <cellStyle name="Normal 2 3 5 4 2" xfId="12237"/>
    <cellStyle name="Normal 2 3 5 5" xfId="10188"/>
    <cellStyle name="Normal 2 3 6" xfId="4456"/>
    <cellStyle name="Normal 2 3 6 2" xfId="12733"/>
    <cellStyle name="Normal 2 3 7" xfId="6487"/>
    <cellStyle name="Normal 2 3 7 2" xfId="14764"/>
    <cellStyle name="Normal 2 3 8" xfId="2408"/>
    <cellStyle name="Normal 2 3 8 2" xfId="10685"/>
    <cellStyle name="Normal 2 3 9" xfId="8639"/>
    <cellStyle name="Normal 2 4" xfId="282"/>
    <cellStyle name="Normal 2 4 2" xfId="179"/>
    <cellStyle name="Normal 2 4 2 2" xfId="1273"/>
    <cellStyle name="Normal 2 4 2 2 2" xfId="5364"/>
    <cellStyle name="Normal 2 4 2 2 2 2" xfId="13641"/>
    <cellStyle name="Normal 2 4 2 2 3" xfId="7389"/>
    <cellStyle name="Normal 2 4 2 2 3 2" xfId="15666"/>
    <cellStyle name="Normal 2 4 2 2 4" xfId="3329"/>
    <cellStyle name="Normal 2 4 2 2 4 2" xfId="11606"/>
    <cellStyle name="Normal 2 4 2 2 5" xfId="9557"/>
    <cellStyle name="Normal 2 4 2 3" xfId="764"/>
    <cellStyle name="Normal 2 4 2 3 2" xfId="4868"/>
    <cellStyle name="Normal 2 4 2 3 2 2" xfId="13145"/>
    <cellStyle name="Normal 2 4 2 3 3" xfId="6893"/>
    <cellStyle name="Normal 2 4 2 3 3 2" xfId="15170"/>
    <cellStyle name="Normal 2 4 2 3 4" xfId="2824"/>
    <cellStyle name="Normal 2 4 2 3 4 2" xfId="11101"/>
    <cellStyle name="Normal 2 4 2 3 5" xfId="9053"/>
    <cellStyle name="Normal 2 4 2 4" xfId="1814"/>
    <cellStyle name="Normal 2 4 2 4 2" xfId="5901"/>
    <cellStyle name="Normal 2 4 2 4 2 2" xfId="14178"/>
    <cellStyle name="Normal 2 4 2 4 3" xfId="7901"/>
    <cellStyle name="Normal 2 4 2 4 3 2" xfId="16178"/>
    <cellStyle name="Normal 2 4 2 4 4" xfId="3867"/>
    <cellStyle name="Normal 2 4 2 4 4 2" xfId="12144"/>
    <cellStyle name="Normal 2 4 2 4 5" xfId="10095"/>
    <cellStyle name="Normal 2 4 2 5" xfId="4364"/>
    <cellStyle name="Normal 2 4 2 5 2" xfId="12641"/>
    <cellStyle name="Normal 2 4 2 6" xfId="6395"/>
    <cellStyle name="Normal 2 4 2 6 2" xfId="14672"/>
    <cellStyle name="Normal 2 4 2 7" xfId="2315"/>
    <cellStyle name="Normal 2 4 2 7 2" xfId="10592"/>
    <cellStyle name="Normal 2 4 2 8" xfId="8546"/>
    <cellStyle name="Normal 2 4 3" xfId="1370"/>
    <cellStyle name="Normal 2 4 3 2" xfId="5460"/>
    <cellStyle name="Normal 2 4 3 2 2" xfId="13737"/>
    <cellStyle name="Normal 2 4 3 3" xfId="7485"/>
    <cellStyle name="Normal 2 4 3 3 2" xfId="15762"/>
    <cellStyle name="Normal 2 4 3 4" xfId="3426"/>
    <cellStyle name="Normal 2 4 3 4 2" xfId="11703"/>
    <cellStyle name="Normal 2 4 3 5" xfId="9654"/>
    <cellStyle name="Normal 2 4 4" xfId="861"/>
    <cellStyle name="Normal 2 4 4 2" xfId="4964"/>
    <cellStyle name="Normal 2 4 4 2 2" xfId="13241"/>
    <cellStyle name="Normal 2 4 4 3" xfId="6989"/>
    <cellStyle name="Normal 2 4 4 3 2" xfId="15266"/>
    <cellStyle name="Normal 2 4 4 4" xfId="2921"/>
    <cellStyle name="Normal 2 4 4 4 2" xfId="11198"/>
    <cellStyle name="Normal 2 4 4 5" xfId="9150"/>
    <cellStyle name="Normal 2 4 5" xfId="1911"/>
    <cellStyle name="Normal 2 4 5 2" xfId="5997"/>
    <cellStyle name="Normal 2 4 5 2 2" xfId="14274"/>
    <cellStyle name="Normal 2 4 5 3" xfId="7997"/>
    <cellStyle name="Normal 2 4 5 3 2" xfId="16274"/>
    <cellStyle name="Normal 2 4 5 4" xfId="3964"/>
    <cellStyle name="Normal 2 4 5 4 2" xfId="12241"/>
    <cellStyle name="Normal 2 4 5 5" xfId="10192"/>
    <cellStyle name="Normal 2 4 6" xfId="4460"/>
    <cellStyle name="Normal 2 4 6 2" xfId="12737"/>
    <cellStyle name="Normal 2 4 7" xfId="6491"/>
    <cellStyle name="Normal 2 4 7 2" xfId="14768"/>
    <cellStyle name="Normal 2 4 8" xfId="2412"/>
    <cellStyle name="Normal 2 4 8 2" xfId="10689"/>
    <cellStyle name="Normal 2 4 9" xfId="8643"/>
    <cellStyle name="Normal 2 5" xfId="284"/>
    <cellStyle name="Normal 2 5 2" xfId="286"/>
    <cellStyle name="Normal 2 5 2 2" xfId="1374"/>
    <cellStyle name="Normal 2 5 2 2 2" xfId="5464"/>
    <cellStyle name="Normal 2 5 2 2 2 2" xfId="13741"/>
    <cellStyle name="Normal 2 5 2 2 3" xfId="7489"/>
    <cellStyle name="Normal 2 5 2 2 3 2" xfId="15766"/>
    <cellStyle name="Normal 2 5 2 2 4" xfId="3430"/>
    <cellStyle name="Normal 2 5 2 2 4 2" xfId="11707"/>
    <cellStyle name="Normal 2 5 2 2 5" xfId="9658"/>
    <cellStyle name="Normal 2 5 2 3" xfId="865"/>
    <cellStyle name="Normal 2 5 2 3 2" xfId="4968"/>
    <cellStyle name="Normal 2 5 2 3 2 2" xfId="13245"/>
    <cellStyle name="Normal 2 5 2 3 3" xfId="6993"/>
    <cellStyle name="Normal 2 5 2 3 3 2" xfId="15270"/>
    <cellStyle name="Normal 2 5 2 3 4" xfId="2925"/>
    <cellStyle name="Normal 2 5 2 3 4 2" xfId="11202"/>
    <cellStyle name="Normal 2 5 2 3 5" xfId="9154"/>
    <cellStyle name="Normal 2 5 2 4" xfId="1915"/>
    <cellStyle name="Normal 2 5 2 4 2" xfId="6001"/>
    <cellStyle name="Normal 2 5 2 4 2 2" xfId="14278"/>
    <cellStyle name="Normal 2 5 2 4 3" xfId="8001"/>
    <cellStyle name="Normal 2 5 2 4 3 2" xfId="16278"/>
    <cellStyle name="Normal 2 5 2 4 4" xfId="3968"/>
    <cellStyle name="Normal 2 5 2 4 4 2" xfId="12245"/>
    <cellStyle name="Normal 2 5 2 4 5" xfId="10196"/>
    <cellStyle name="Normal 2 5 2 5" xfId="4464"/>
    <cellStyle name="Normal 2 5 2 5 2" xfId="12741"/>
    <cellStyle name="Normal 2 5 2 6" xfId="6495"/>
    <cellStyle name="Normal 2 5 2 6 2" xfId="14772"/>
    <cellStyle name="Normal 2 5 2 7" xfId="2416"/>
    <cellStyle name="Normal 2 5 2 7 2" xfId="10693"/>
    <cellStyle name="Normal 2 5 2 8" xfId="8647"/>
    <cellStyle name="Normal 2 5 3" xfId="1372"/>
    <cellStyle name="Normal 2 5 3 2" xfId="5462"/>
    <cellStyle name="Normal 2 5 3 2 2" xfId="13739"/>
    <cellStyle name="Normal 2 5 3 3" xfId="7487"/>
    <cellStyle name="Normal 2 5 3 3 2" xfId="15764"/>
    <cellStyle name="Normal 2 5 3 4" xfId="3428"/>
    <cellStyle name="Normal 2 5 3 4 2" xfId="11705"/>
    <cellStyle name="Normal 2 5 3 5" xfId="9656"/>
    <cellStyle name="Normal 2 5 4" xfId="863"/>
    <cellStyle name="Normal 2 5 4 2" xfId="4966"/>
    <cellStyle name="Normal 2 5 4 2 2" xfId="13243"/>
    <cellStyle name="Normal 2 5 4 3" xfId="6991"/>
    <cellStyle name="Normal 2 5 4 3 2" xfId="15268"/>
    <cellStyle name="Normal 2 5 4 4" xfId="2923"/>
    <cellStyle name="Normal 2 5 4 4 2" xfId="11200"/>
    <cellStyle name="Normal 2 5 4 5" xfId="9152"/>
    <cellStyle name="Normal 2 5 5" xfId="1913"/>
    <cellStyle name="Normal 2 5 5 2" xfId="5999"/>
    <cellStyle name="Normal 2 5 5 2 2" xfId="14276"/>
    <cellStyle name="Normal 2 5 5 3" xfId="7999"/>
    <cellStyle name="Normal 2 5 5 3 2" xfId="16276"/>
    <cellStyle name="Normal 2 5 5 4" xfId="3966"/>
    <cellStyle name="Normal 2 5 5 4 2" xfId="12243"/>
    <cellStyle name="Normal 2 5 5 5" xfId="10194"/>
    <cellStyle name="Normal 2 5 6" xfId="4462"/>
    <cellStyle name="Normal 2 5 6 2" xfId="12739"/>
    <cellStyle name="Normal 2 5 7" xfId="6493"/>
    <cellStyle name="Normal 2 5 7 2" xfId="14770"/>
    <cellStyle name="Normal 2 5 8" xfId="2414"/>
    <cellStyle name="Normal 2 5 8 2" xfId="10691"/>
    <cellStyle name="Normal 2 5 9" xfId="8645"/>
    <cellStyle name="Normal 2 6" xfId="290"/>
    <cellStyle name="Normal 2 6 2" xfId="292"/>
    <cellStyle name="Normal 2 6 2 2" xfId="1379"/>
    <cellStyle name="Normal 2 6 2 2 2" xfId="5469"/>
    <cellStyle name="Normal 2 6 2 2 2 2" xfId="13746"/>
    <cellStyle name="Normal 2 6 2 2 3" xfId="7494"/>
    <cellStyle name="Normal 2 6 2 2 3 2" xfId="15771"/>
    <cellStyle name="Normal 2 6 2 2 4" xfId="3435"/>
    <cellStyle name="Normal 2 6 2 2 4 2" xfId="11712"/>
    <cellStyle name="Normal 2 6 2 2 5" xfId="9663"/>
    <cellStyle name="Normal 2 6 2 3" xfId="870"/>
    <cellStyle name="Normal 2 6 2 3 2" xfId="4973"/>
    <cellStyle name="Normal 2 6 2 3 2 2" xfId="13250"/>
    <cellStyle name="Normal 2 6 2 3 3" xfId="6998"/>
    <cellStyle name="Normal 2 6 2 3 3 2" xfId="15275"/>
    <cellStyle name="Normal 2 6 2 3 4" xfId="2930"/>
    <cellStyle name="Normal 2 6 2 3 4 2" xfId="11207"/>
    <cellStyle name="Normal 2 6 2 3 5" xfId="9159"/>
    <cellStyle name="Normal 2 6 2 4" xfId="1920"/>
    <cellStyle name="Normal 2 6 2 4 2" xfId="6006"/>
    <cellStyle name="Normal 2 6 2 4 2 2" xfId="14283"/>
    <cellStyle name="Normal 2 6 2 4 3" xfId="8006"/>
    <cellStyle name="Normal 2 6 2 4 3 2" xfId="16283"/>
    <cellStyle name="Normal 2 6 2 4 4" xfId="3973"/>
    <cellStyle name="Normal 2 6 2 4 4 2" xfId="12250"/>
    <cellStyle name="Normal 2 6 2 4 5" xfId="10201"/>
    <cellStyle name="Normal 2 6 2 5" xfId="4469"/>
    <cellStyle name="Normal 2 6 2 5 2" xfId="12746"/>
    <cellStyle name="Normal 2 6 2 6" xfId="6500"/>
    <cellStyle name="Normal 2 6 2 6 2" xfId="14777"/>
    <cellStyle name="Normal 2 6 2 7" xfId="2421"/>
    <cellStyle name="Normal 2 6 2 7 2" xfId="10698"/>
    <cellStyle name="Normal 2 6 2 8" xfId="8652"/>
    <cellStyle name="Normal 2 6 3" xfId="1377"/>
    <cellStyle name="Normal 2 6 3 2" xfId="5467"/>
    <cellStyle name="Normal 2 6 3 2 2" xfId="13744"/>
    <cellStyle name="Normal 2 6 3 3" xfId="7492"/>
    <cellStyle name="Normal 2 6 3 3 2" xfId="15769"/>
    <cellStyle name="Normal 2 6 3 4" xfId="3433"/>
    <cellStyle name="Normal 2 6 3 4 2" xfId="11710"/>
    <cellStyle name="Normal 2 6 3 5" xfId="9661"/>
    <cellStyle name="Normal 2 6 4" xfId="868"/>
    <cellStyle name="Normal 2 6 4 2" xfId="4971"/>
    <cellStyle name="Normal 2 6 4 2 2" xfId="13248"/>
    <cellStyle name="Normal 2 6 4 3" xfId="6996"/>
    <cellStyle name="Normal 2 6 4 3 2" xfId="15273"/>
    <cellStyle name="Normal 2 6 4 4" xfId="2928"/>
    <cellStyle name="Normal 2 6 4 4 2" xfId="11205"/>
    <cellStyle name="Normal 2 6 4 5" xfId="9157"/>
    <cellStyle name="Normal 2 6 5" xfId="1918"/>
    <cellStyle name="Normal 2 6 5 2" xfId="6004"/>
    <cellStyle name="Normal 2 6 5 2 2" xfId="14281"/>
    <cellStyle name="Normal 2 6 5 3" xfId="8004"/>
    <cellStyle name="Normal 2 6 5 3 2" xfId="16281"/>
    <cellStyle name="Normal 2 6 5 4" xfId="3971"/>
    <cellStyle name="Normal 2 6 5 4 2" xfId="12248"/>
    <cellStyle name="Normal 2 6 5 5" xfId="10199"/>
    <cellStyle name="Normal 2 6 6" xfId="4467"/>
    <cellStyle name="Normal 2 6 6 2" xfId="12744"/>
    <cellStyle name="Normal 2 6 7" xfId="6498"/>
    <cellStyle name="Normal 2 6 7 2" xfId="14775"/>
    <cellStyle name="Normal 2 6 8" xfId="2419"/>
    <cellStyle name="Normal 2 6 8 2" xfId="10696"/>
    <cellStyle name="Normal 2 6 9" xfId="8650"/>
    <cellStyle name="Normal 2 7" xfId="294"/>
    <cellStyle name="Normal 2 7 2" xfId="296"/>
    <cellStyle name="Normal 2 7 2 2" xfId="1383"/>
    <cellStyle name="Normal 2 7 2 2 2" xfId="5473"/>
    <cellStyle name="Normal 2 7 2 2 2 2" xfId="13750"/>
    <cellStyle name="Normal 2 7 2 2 3" xfId="7498"/>
    <cellStyle name="Normal 2 7 2 2 3 2" xfId="15775"/>
    <cellStyle name="Normal 2 7 2 2 4" xfId="3439"/>
    <cellStyle name="Normal 2 7 2 2 4 2" xfId="11716"/>
    <cellStyle name="Normal 2 7 2 2 5" xfId="9667"/>
    <cellStyle name="Normal 2 7 2 3" xfId="874"/>
    <cellStyle name="Normal 2 7 2 3 2" xfId="4977"/>
    <cellStyle name="Normal 2 7 2 3 2 2" xfId="13254"/>
    <cellStyle name="Normal 2 7 2 3 3" xfId="7002"/>
    <cellStyle name="Normal 2 7 2 3 3 2" xfId="15279"/>
    <cellStyle name="Normal 2 7 2 3 4" xfId="2934"/>
    <cellStyle name="Normal 2 7 2 3 4 2" xfId="11211"/>
    <cellStyle name="Normal 2 7 2 3 5" xfId="9163"/>
    <cellStyle name="Normal 2 7 2 4" xfId="1924"/>
    <cellStyle name="Normal 2 7 2 4 2" xfId="6010"/>
    <cellStyle name="Normal 2 7 2 4 2 2" xfId="14287"/>
    <cellStyle name="Normal 2 7 2 4 3" xfId="8010"/>
    <cellStyle name="Normal 2 7 2 4 3 2" xfId="16287"/>
    <cellStyle name="Normal 2 7 2 4 4" xfId="3977"/>
    <cellStyle name="Normal 2 7 2 4 4 2" xfId="12254"/>
    <cellStyle name="Normal 2 7 2 4 5" xfId="10205"/>
    <cellStyle name="Normal 2 7 2 5" xfId="4473"/>
    <cellStyle name="Normal 2 7 2 5 2" xfId="12750"/>
    <cellStyle name="Normal 2 7 2 6" xfId="6504"/>
    <cellStyle name="Normal 2 7 2 6 2" xfId="14781"/>
    <cellStyle name="Normal 2 7 2 7" xfId="2425"/>
    <cellStyle name="Normal 2 7 2 7 2" xfId="10702"/>
    <cellStyle name="Normal 2 7 2 8" xfId="8656"/>
    <cellStyle name="Normal 2 7 3" xfId="1381"/>
    <cellStyle name="Normal 2 7 3 2" xfId="5471"/>
    <cellStyle name="Normal 2 7 3 2 2" xfId="13748"/>
    <cellStyle name="Normal 2 7 3 3" xfId="7496"/>
    <cellStyle name="Normal 2 7 3 3 2" xfId="15773"/>
    <cellStyle name="Normal 2 7 3 4" xfId="3437"/>
    <cellStyle name="Normal 2 7 3 4 2" xfId="11714"/>
    <cellStyle name="Normal 2 7 3 5" xfId="9665"/>
    <cellStyle name="Normal 2 7 4" xfId="872"/>
    <cellStyle name="Normal 2 7 4 2" xfId="4975"/>
    <cellStyle name="Normal 2 7 4 2 2" xfId="13252"/>
    <cellStyle name="Normal 2 7 4 3" xfId="7000"/>
    <cellStyle name="Normal 2 7 4 3 2" xfId="15277"/>
    <cellStyle name="Normal 2 7 4 4" xfId="2932"/>
    <cellStyle name="Normal 2 7 4 4 2" xfId="11209"/>
    <cellStyle name="Normal 2 7 4 5" xfId="9161"/>
    <cellStyle name="Normal 2 7 5" xfId="1922"/>
    <cellStyle name="Normal 2 7 5 2" xfId="6008"/>
    <cellStyle name="Normal 2 7 5 2 2" xfId="14285"/>
    <cellStyle name="Normal 2 7 5 3" xfId="8008"/>
    <cellStyle name="Normal 2 7 5 3 2" xfId="16285"/>
    <cellStyle name="Normal 2 7 5 4" xfId="3975"/>
    <cellStyle name="Normal 2 7 5 4 2" xfId="12252"/>
    <cellStyle name="Normal 2 7 5 5" xfId="10203"/>
    <cellStyle name="Normal 2 7 6" xfId="4471"/>
    <cellStyle name="Normal 2 7 6 2" xfId="12748"/>
    <cellStyle name="Normal 2 7 7" xfId="6502"/>
    <cellStyle name="Normal 2 7 7 2" xfId="14779"/>
    <cellStyle name="Normal 2 7 8" xfId="2423"/>
    <cellStyle name="Normal 2 7 8 2" xfId="10700"/>
    <cellStyle name="Normal 2 7 9" xfId="8654"/>
    <cellStyle name="Normal 2 8" xfId="164"/>
    <cellStyle name="Normal 2 8 2" xfId="298"/>
    <cellStyle name="Normal 2 8 2 2" xfId="1385"/>
    <cellStyle name="Normal 2 8 2 2 2" xfId="5475"/>
    <cellStyle name="Normal 2 8 2 2 2 2" xfId="13752"/>
    <cellStyle name="Normal 2 8 2 2 3" xfId="7500"/>
    <cellStyle name="Normal 2 8 2 2 3 2" xfId="15777"/>
    <cellStyle name="Normal 2 8 2 2 4" xfId="3441"/>
    <cellStyle name="Normal 2 8 2 2 4 2" xfId="11718"/>
    <cellStyle name="Normal 2 8 2 2 5" xfId="9669"/>
    <cellStyle name="Normal 2 8 2 3" xfId="876"/>
    <cellStyle name="Normal 2 8 2 3 2" xfId="4979"/>
    <cellStyle name="Normal 2 8 2 3 2 2" xfId="13256"/>
    <cellStyle name="Normal 2 8 2 3 3" xfId="7004"/>
    <cellStyle name="Normal 2 8 2 3 3 2" xfId="15281"/>
    <cellStyle name="Normal 2 8 2 3 4" xfId="2936"/>
    <cellStyle name="Normal 2 8 2 3 4 2" xfId="11213"/>
    <cellStyle name="Normal 2 8 2 3 5" xfId="9165"/>
    <cellStyle name="Normal 2 8 2 4" xfId="1926"/>
    <cellStyle name="Normal 2 8 2 4 2" xfId="6012"/>
    <cellStyle name="Normal 2 8 2 4 2 2" xfId="14289"/>
    <cellStyle name="Normal 2 8 2 4 3" xfId="8012"/>
    <cellStyle name="Normal 2 8 2 4 3 2" xfId="16289"/>
    <cellStyle name="Normal 2 8 2 4 4" xfId="3979"/>
    <cellStyle name="Normal 2 8 2 4 4 2" xfId="12256"/>
    <cellStyle name="Normal 2 8 2 4 5" xfId="10207"/>
    <cellStyle name="Normal 2 8 2 5" xfId="4475"/>
    <cellStyle name="Normal 2 8 2 5 2" xfId="12752"/>
    <cellStyle name="Normal 2 8 2 6" xfId="6506"/>
    <cellStyle name="Normal 2 8 2 6 2" xfId="14783"/>
    <cellStyle name="Normal 2 8 2 7" xfId="2427"/>
    <cellStyle name="Normal 2 8 2 7 2" xfId="10704"/>
    <cellStyle name="Normal 2 8 2 8" xfId="8658"/>
    <cellStyle name="Normal 2 8 3" xfId="1258"/>
    <cellStyle name="Normal 2 8 3 2" xfId="5349"/>
    <cellStyle name="Normal 2 8 3 2 2" xfId="13626"/>
    <cellStyle name="Normal 2 8 3 3" xfId="7374"/>
    <cellStyle name="Normal 2 8 3 3 2" xfId="15651"/>
    <cellStyle name="Normal 2 8 3 4" xfId="3314"/>
    <cellStyle name="Normal 2 8 3 4 2" xfId="11591"/>
    <cellStyle name="Normal 2 8 3 5" xfId="9542"/>
    <cellStyle name="Normal 2 8 4" xfId="749"/>
    <cellStyle name="Normal 2 8 4 2" xfId="4853"/>
    <cellStyle name="Normal 2 8 4 2 2" xfId="13130"/>
    <cellStyle name="Normal 2 8 4 3" xfId="6878"/>
    <cellStyle name="Normal 2 8 4 3 2" xfId="15155"/>
    <cellStyle name="Normal 2 8 4 4" xfId="2809"/>
    <cellStyle name="Normal 2 8 4 4 2" xfId="11086"/>
    <cellStyle name="Normal 2 8 4 5" xfId="9038"/>
    <cellStyle name="Normal 2 8 5" xfId="1799"/>
    <cellStyle name="Normal 2 8 5 2" xfId="5886"/>
    <cellStyle name="Normal 2 8 5 2 2" xfId="14163"/>
    <cellStyle name="Normal 2 8 5 3" xfId="7886"/>
    <cellStyle name="Normal 2 8 5 3 2" xfId="16163"/>
    <cellStyle name="Normal 2 8 5 4" xfId="3852"/>
    <cellStyle name="Normal 2 8 5 4 2" xfId="12129"/>
    <cellStyle name="Normal 2 8 5 5" xfId="10080"/>
    <cellStyle name="Normal 2 8 6" xfId="4349"/>
    <cellStyle name="Normal 2 8 6 2" xfId="12626"/>
    <cellStyle name="Normal 2 8 7" xfId="6380"/>
    <cellStyle name="Normal 2 8 7 2" xfId="14657"/>
    <cellStyle name="Normal 2 8 8" xfId="2300"/>
    <cellStyle name="Normal 2 8 8 2" xfId="10577"/>
    <cellStyle name="Normal 2 8 9" xfId="8531"/>
    <cellStyle name="Normal 2 9" xfId="300"/>
    <cellStyle name="Normal 2 9 10" xfId="1387"/>
    <cellStyle name="Normal 2 9 10 2" xfId="5477"/>
    <cellStyle name="Normal 2 9 10 2 2" xfId="13754"/>
    <cellStyle name="Normal 2 9 10 3" xfId="7502"/>
    <cellStyle name="Normal 2 9 10 3 2" xfId="15779"/>
    <cellStyle name="Normal 2 9 10 4" xfId="3443"/>
    <cellStyle name="Normal 2 9 10 4 2" xfId="11720"/>
    <cellStyle name="Normal 2 9 10 5" xfId="9671"/>
    <cellStyle name="Normal 2 9 11" xfId="878"/>
    <cellStyle name="Normal 2 9 11 2" xfId="4981"/>
    <cellStyle name="Normal 2 9 11 2 2" xfId="13258"/>
    <cellStyle name="Normal 2 9 11 3" xfId="7006"/>
    <cellStyle name="Normal 2 9 11 3 2" xfId="15283"/>
    <cellStyle name="Normal 2 9 11 4" xfId="2938"/>
    <cellStyle name="Normal 2 9 11 4 2" xfId="11215"/>
    <cellStyle name="Normal 2 9 11 5" xfId="9167"/>
    <cellStyle name="Normal 2 9 12" xfId="1928"/>
    <cellStyle name="Normal 2 9 12 2" xfId="6014"/>
    <cellStyle name="Normal 2 9 12 2 2" xfId="14291"/>
    <cellStyle name="Normal 2 9 12 3" xfId="8014"/>
    <cellStyle name="Normal 2 9 12 3 2" xfId="16291"/>
    <cellStyle name="Normal 2 9 12 4" xfId="3981"/>
    <cellStyle name="Normal 2 9 12 4 2" xfId="12258"/>
    <cellStyle name="Normal 2 9 12 5" xfId="10209"/>
    <cellStyle name="Normal 2 9 13" xfId="4477"/>
    <cellStyle name="Normal 2 9 13 2" xfId="12754"/>
    <cellStyle name="Normal 2 9 14" xfId="6508"/>
    <cellStyle name="Normal 2 9 14 2" xfId="14785"/>
    <cellStyle name="Normal 2 9 15" xfId="2429"/>
    <cellStyle name="Normal 2 9 15 2" xfId="10706"/>
    <cellStyle name="Normal 2 9 16" xfId="8660"/>
    <cellStyle name="Normal 2 9 2" xfId="222"/>
    <cellStyle name="Normal 2 9 2 2" xfId="1315"/>
    <cellStyle name="Normal 2 9 2 2 2" xfId="5405"/>
    <cellStyle name="Normal 2 9 2 2 2 2" xfId="13682"/>
    <cellStyle name="Normal 2 9 2 2 3" xfId="7430"/>
    <cellStyle name="Normal 2 9 2 2 3 2" xfId="15707"/>
    <cellStyle name="Normal 2 9 2 2 4" xfId="3371"/>
    <cellStyle name="Normal 2 9 2 2 4 2" xfId="11648"/>
    <cellStyle name="Normal 2 9 2 2 5" xfId="9599"/>
    <cellStyle name="Normal 2 9 2 3" xfId="806"/>
    <cellStyle name="Normal 2 9 2 3 2" xfId="4909"/>
    <cellStyle name="Normal 2 9 2 3 2 2" xfId="13186"/>
    <cellStyle name="Normal 2 9 2 3 3" xfId="6934"/>
    <cellStyle name="Normal 2 9 2 3 3 2" xfId="15211"/>
    <cellStyle name="Normal 2 9 2 3 4" xfId="2866"/>
    <cellStyle name="Normal 2 9 2 3 4 2" xfId="11143"/>
    <cellStyle name="Normal 2 9 2 3 5" xfId="9095"/>
    <cellStyle name="Normal 2 9 2 4" xfId="1856"/>
    <cellStyle name="Normal 2 9 2 4 2" xfId="5942"/>
    <cellStyle name="Normal 2 9 2 4 2 2" xfId="14219"/>
    <cellStyle name="Normal 2 9 2 4 3" xfId="7942"/>
    <cellStyle name="Normal 2 9 2 4 3 2" xfId="16219"/>
    <cellStyle name="Normal 2 9 2 4 4" xfId="3909"/>
    <cellStyle name="Normal 2 9 2 4 4 2" xfId="12186"/>
    <cellStyle name="Normal 2 9 2 4 5" xfId="10137"/>
    <cellStyle name="Normal 2 9 2 5" xfId="4405"/>
    <cellStyle name="Normal 2 9 2 5 2" xfId="12682"/>
    <cellStyle name="Normal 2 9 2 6" xfId="6436"/>
    <cellStyle name="Normal 2 9 2 6 2" xfId="14713"/>
    <cellStyle name="Normal 2 9 2 7" xfId="2357"/>
    <cellStyle name="Normal 2 9 2 7 2" xfId="10634"/>
    <cellStyle name="Normal 2 9 2 8" xfId="8588"/>
    <cellStyle name="Normal 2 9 3" xfId="225"/>
    <cellStyle name="Normal 2 9 3 2" xfId="1318"/>
    <cellStyle name="Normal 2 9 3 2 2" xfId="5408"/>
    <cellStyle name="Normal 2 9 3 2 2 2" xfId="13685"/>
    <cellStyle name="Normal 2 9 3 2 3" xfId="7433"/>
    <cellStyle name="Normal 2 9 3 2 3 2" xfId="15710"/>
    <cellStyle name="Normal 2 9 3 2 4" xfId="3374"/>
    <cellStyle name="Normal 2 9 3 2 4 2" xfId="11651"/>
    <cellStyle name="Normal 2 9 3 2 5" xfId="9602"/>
    <cellStyle name="Normal 2 9 3 3" xfId="809"/>
    <cellStyle name="Normal 2 9 3 3 2" xfId="4912"/>
    <cellStyle name="Normal 2 9 3 3 2 2" xfId="13189"/>
    <cellStyle name="Normal 2 9 3 3 3" xfId="6937"/>
    <cellStyle name="Normal 2 9 3 3 3 2" xfId="15214"/>
    <cellStyle name="Normal 2 9 3 3 4" xfId="2869"/>
    <cellStyle name="Normal 2 9 3 3 4 2" xfId="11146"/>
    <cellStyle name="Normal 2 9 3 3 5" xfId="9098"/>
    <cellStyle name="Normal 2 9 3 4" xfId="1859"/>
    <cellStyle name="Normal 2 9 3 4 2" xfId="5945"/>
    <cellStyle name="Normal 2 9 3 4 2 2" xfId="14222"/>
    <cellStyle name="Normal 2 9 3 4 3" xfId="7945"/>
    <cellStyle name="Normal 2 9 3 4 3 2" xfId="16222"/>
    <cellStyle name="Normal 2 9 3 4 4" xfId="3912"/>
    <cellStyle name="Normal 2 9 3 4 4 2" xfId="12189"/>
    <cellStyle name="Normal 2 9 3 4 5" xfId="10140"/>
    <cellStyle name="Normal 2 9 3 5" xfId="4408"/>
    <cellStyle name="Normal 2 9 3 5 2" xfId="12685"/>
    <cellStyle name="Normal 2 9 3 6" xfId="6439"/>
    <cellStyle name="Normal 2 9 3 6 2" xfId="14716"/>
    <cellStyle name="Normal 2 9 3 7" xfId="2360"/>
    <cellStyle name="Normal 2 9 3 7 2" xfId="10637"/>
    <cellStyle name="Normal 2 9 3 8" xfId="8591"/>
    <cellStyle name="Normal 2 9 4" xfId="228"/>
    <cellStyle name="Normal 2 9 4 2" xfId="1320"/>
    <cellStyle name="Normal 2 9 4 2 2" xfId="5410"/>
    <cellStyle name="Normal 2 9 4 2 2 2" xfId="13687"/>
    <cellStyle name="Normal 2 9 4 2 3" xfId="7435"/>
    <cellStyle name="Normal 2 9 4 2 3 2" xfId="15712"/>
    <cellStyle name="Normal 2 9 4 2 4" xfId="3376"/>
    <cellStyle name="Normal 2 9 4 2 4 2" xfId="11653"/>
    <cellStyle name="Normal 2 9 4 2 5" xfId="9604"/>
    <cellStyle name="Normal 2 9 4 3" xfId="811"/>
    <cellStyle name="Normal 2 9 4 3 2" xfId="4914"/>
    <cellStyle name="Normal 2 9 4 3 2 2" xfId="13191"/>
    <cellStyle name="Normal 2 9 4 3 3" xfId="6939"/>
    <cellStyle name="Normal 2 9 4 3 3 2" xfId="15216"/>
    <cellStyle name="Normal 2 9 4 3 4" xfId="2871"/>
    <cellStyle name="Normal 2 9 4 3 4 2" xfId="11148"/>
    <cellStyle name="Normal 2 9 4 3 5" xfId="9100"/>
    <cellStyle name="Normal 2 9 4 4" xfId="1861"/>
    <cellStyle name="Normal 2 9 4 4 2" xfId="5947"/>
    <cellStyle name="Normal 2 9 4 4 2 2" xfId="14224"/>
    <cellStyle name="Normal 2 9 4 4 3" xfId="7947"/>
    <cellStyle name="Normal 2 9 4 4 3 2" xfId="16224"/>
    <cellStyle name="Normal 2 9 4 4 4" xfId="3914"/>
    <cellStyle name="Normal 2 9 4 4 4 2" xfId="12191"/>
    <cellStyle name="Normal 2 9 4 4 5" xfId="10142"/>
    <cellStyle name="Normal 2 9 4 5" xfId="4410"/>
    <cellStyle name="Normal 2 9 4 5 2" xfId="12687"/>
    <cellStyle name="Normal 2 9 4 6" xfId="6441"/>
    <cellStyle name="Normal 2 9 4 6 2" xfId="14718"/>
    <cellStyle name="Normal 2 9 4 7" xfId="2362"/>
    <cellStyle name="Normal 2 9 4 7 2" xfId="10639"/>
    <cellStyle name="Normal 2 9 4 8" xfId="8593"/>
    <cellStyle name="Normal 2 9 5" xfId="231"/>
    <cellStyle name="Normal 2 9 5 2" xfId="1322"/>
    <cellStyle name="Normal 2 9 5 2 2" xfId="5412"/>
    <cellStyle name="Normal 2 9 5 2 2 2" xfId="13689"/>
    <cellStyle name="Normal 2 9 5 2 3" xfId="7437"/>
    <cellStyle name="Normal 2 9 5 2 3 2" xfId="15714"/>
    <cellStyle name="Normal 2 9 5 2 4" xfId="3378"/>
    <cellStyle name="Normal 2 9 5 2 4 2" xfId="11655"/>
    <cellStyle name="Normal 2 9 5 2 5" xfId="9606"/>
    <cellStyle name="Normal 2 9 5 3" xfId="813"/>
    <cellStyle name="Normal 2 9 5 3 2" xfId="4916"/>
    <cellStyle name="Normal 2 9 5 3 2 2" xfId="13193"/>
    <cellStyle name="Normal 2 9 5 3 3" xfId="6941"/>
    <cellStyle name="Normal 2 9 5 3 3 2" xfId="15218"/>
    <cellStyle name="Normal 2 9 5 3 4" xfId="2873"/>
    <cellStyle name="Normal 2 9 5 3 4 2" xfId="11150"/>
    <cellStyle name="Normal 2 9 5 3 5" xfId="9102"/>
    <cellStyle name="Normal 2 9 5 4" xfId="1863"/>
    <cellStyle name="Normal 2 9 5 4 2" xfId="5949"/>
    <cellStyle name="Normal 2 9 5 4 2 2" xfId="14226"/>
    <cellStyle name="Normal 2 9 5 4 3" xfId="7949"/>
    <cellStyle name="Normal 2 9 5 4 3 2" xfId="16226"/>
    <cellStyle name="Normal 2 9 5 4 4" xfId="3916"/>
    <cellStyle name="Normal 2 9 5 4 4 2" xfId="12193"/>
    <cellStyle name="Normal 2 9 5 4 5" xfId="10144"/>
    <cellStyle name="Normal 2 9 5 5" xfId="4412"/>
    <cellStyle name="Normal 2 9 5 5 2" xfId="12689"/>
    <cellStyle name="Normal 2 9 5 6" xfId="6443"/>
    <cellStyle name="Normal 2 9 5 6 2" xfId="14720"/>
    <cellStyle name="Normal 2 9 5 7" xfId="2364"/>
    <cellStyle name="Normal 2 9 5 7 2" xfId="10641"/>
    <cellStyle name="Normal 2 9 5 8" xfId="8595"/>
    <cellStyle name="Normal 2 9 6" xfId="235"/>
    <cellStyle name="Normal 2 9 6 2" xfId="1325"/>
    <cellStyle name="Normal 2 9 6 2 2" xfId="5415"/>
    <cellStyle name="Normal 2 9 6 2 2 2" xfId="13692"/>
    <cellStyle name="Normal 2 9 6 2 3" xfId="7440"/>
    <cellStyle name="Normal 2 9 6 2 3 2" xfId="15717"/>
    <cellStyle name="Normal 2 9 6 2 4" xfId="3381"/>
    <cellStyle name="Normal 2 9 6 2 4 2" xfId="11658"/>
    <cellStyle name="Normal 2 9 6 2 5" xfId="9609"/>
    <cellStyle name="Normal 2 9 6 3" xfId="816"/>
    <cellStyle name="Normal 2 9 6 3 2" xfId="4919"/>
    <cellStyle name="Normal 2 9 6 3 2 2" xfId="13196"/>
    <cellStyle name="Normal 2 9 6 3 3" xfId="6944"/>
    <cellStyle name="Normal 2 9 6 3 3 2" xfId="15221"/>
    <cellStyle name="Normal 2 9 6 3 4" xfId="2876"/>
    <cellStyle name="Normal 2 9 6 3 4 2" xfId="11153"/>
    <cellStyle name="Normal 2 9 6 3 5" xfId="9105"/>
    <cellStyle name="Normal 2 9 6 4" xfId="1866"/>
    <cellStyle name="Normal 2 9 6 4 2" xfId="5952"/>
    <cellStyle name="Normal 2 9 6 4 2 2" xfId="14229"/>
    <cellStyle name="Normal 2 9 6 4 3" xfId="7952"/>
    <cellStyle name="Normal 2 9 6 4 3 2" xfId="16229"/>
    <cellStyle name="Normal 2 9 6 4 4" xfId="3919"/>
    <cellStyle name="Normal 2 9 6 4 4 2" xfId="12196"/>
    <cellStyle name="Normal 2 9 6 4 5" xfId="10147"/>
    <cellStyle name="Normal 2 9 6 5" xfId="4415"/>
    <cellStyle name="Normal 2 9 6 5 2" xfId="12692"/>
    <cellStyle name="Normal 2 9 6 6" xfId="6446"/>
    <cellStyle name="Normal 2 9 6 6 2" xfId="14723"/>
    <cellStyle name="Normal 2 9 6 7" xfId="2367"/>
    <cellStyle name="Normal 2 9 6 7 2" xfId="10644"/>
    <cellStyle name="Normal 2 9 6 8" xfId="8598"/>
    <cellStyle name="Normal 2 9 7" xfId="239"/>
    <cellStyle name="Normal 2 9 7 2" xfId="1328"/>
    <cellStyle name="Normal 2 9 7 2 2" xfId="5418"/>
    <cellStyle name="Normal 2 9 7 2 2 2" xfId="13695"/>
    <cellStyle name="Normal 2 9 7 2 3" xfId="7443"/>
    <cellStyle name="Normal 2 9 7 2 3 2" xfId="15720"/>
    <cellStyle name="Normal 2 9 7 2 4" xfId="3384"/>
    <cellStyle name="Normal 2 9 7 2 4 2" xfId="11661"/>
    <cellStyle name="Normal 2 9 7 2 5" xfId="9612"/>
    <cellStyle name="Normal 2 9 7 3" xfId="819"/>
    <cellStyle name="Normal 2 9 7 3 2" xfId="4922"/>
    <cellStyle name="Normal 2 9 7 3 2 2" xfId="13199"/>
    <cellStyle name="Normal 2 9 7 3 3" xfId="6947"/>
    <cellStyle name="Normal 2 9 7 3 3 2" xfId="15224"/>
    <cellStyle name="Normal 2 9 7 3 4" xfId="2879"/>
    <cellStyle name="Normal 2 9 7 3 4 2" xfId="11156"/>
    <cellStyle name="Normal 2 9 7 3 5" xfId="9108"/>
    <cellStyle name="Normal 2 9 7 4" xfId="1869"/>
    <cellStyle name="Normal 2 9 7 4 2" xfId="5955"/>
    <cellStyle name="Normal 2 9 7 4 2 2" xfId="14232"/>
    <cellStyle name="Normal 2 9 7 4 3" xfId="7955"/>
    <cellStyle name="Normal 2 9 7 4 3 2" xfId="16232"/>
    <cellStyle name="Normal 2 9 7 4 4" xfId="3922"/>
    <cellStyle name="Normal 2 9 7 4 4 2" xfId="12199"/>
    <cellStyle name="Normal 2 9 7 4 5" xfId="10150"/>
    <cellStyle name="Normal 2 9 7 5" xfId="4418"/>
    <cellStyle name="Normal 2 9 7 5 2" xfId="12695"/>
    <cellStyle name="Normal 2 9 7 6" xfId="6449"/>
    <cellStyle name="Normal 2 9 7 6 2" xfId="14726"/>
    <cellStyle name="Normal 2 9 7 7" xfId="2370"/>
    <cellStyle name="Normal 2 9 7 7 2" xfId="10647"/>
    <cellStyle name="Normal 2 9 7 8" xfId="8601"/>
    <cellStyle name="Normal 2 9 8" xfId="242"/>
    <cellStyle name="Normal 2 9 8 2" xfId="1330"/>
    <cellStyle name="Normal 2 9 8 2 2" xfId="5420"/>
    <cellStyle name="Normal 2 9 8 2 2 2" xfId="13697"/>
    <cellStyle name="Normal 2 9 8 2 3" xfId="7445"/>
    <cellStyle name="Normal 2 9 8 2 3 2" xfId="15722"/>
    <cellStyle name="Normal 2 9 8 2 4" xfId="3386"/>
    <cellStyle name="Normal 2 9 8 2 4 2" xfId="11663"/>
    <cellStyle name="Normal 2 9 8 2 5" xfId="9614"/>
    <cellStyle name="Normal 2 9 8 3" xfId="821"/>
    <cellStyle name="Normal 2 9 8 3 2" xfId="4924"/>
    <cellStyle name="Normal 2 9 8 3 2 2" xfId="13201"/>
    <cellStyle name="Normal 2 9 8 3 3" xfId="6949"/>
    <cellStyle name="Normal 2 9 8 3 3 2" xfId="15226"/>
    <cellStyle name="Normal 2 9 8 3 4" xfId="2881"/>
    <cellStyle name="Normal 2 9 8 3 4 2" xfId="11158"/>
    <cellStyle name="Normal 2 9 8 3 5" xfId="9110"/>
    <cellStyle name="Normal 2 9 8 4" xfId="1871"/>
    <cellStyle name="Normal 2 9 8 4 2" xfId="5957"/>
    <cellStyle name="Normal 2 9 8 4 2 2" xfId="14234"/>
    <cellStyle name="Normal 2 9 8 4 3" xfId="7957"/>
    <cellStyle name="Normal 2 9 8 4 3 2" xfId="16234"/>
    <cellStyle name="Normal 2 9 8 4 4" xfId="3924"/>
    <cellStyle name="Normal 2 9 8 4 4 2" xfId="12201"/>
    <cellStyle name="Normal 2 9 8 4 5" xfId="10152"/>
    <cellStyle name="Normal 2 9 8 5" xfId="4420"/>
    <cellStyle name="Normal 2 9 8 5 2" xfId="12697"/>
    <cellStyle name="Normal 2 9 8 6" xfId="6451"/>
    <cellStyle name="Normal 2 9 8 6 2" xfId="14728"/>
    <cellStyle name="Normal 2 9 8 7" xfId="2372"/>
    <cellStyle name="Normal 2 9 8 7 2" xfId="10649"/>
    <cellStyle name="Normal 2 9 8 8" xfId="8603"/>
    <cellStyle name="Normal 2 9 9" xfId="244"/>
    <cellStyle name="Normal 2 9 9 2" xfId="1332"/>
    <cellStyle name="Normal 2 9 9 2 2" xfId="5422"/>
    <cellStyle name="Normal 2 9 9 2 2 2" xfId="13699"/>
    <cellStyle name="Normal 2 9 9 2 3" xfId="7447"/>
    <cellStyle name="Normal 2 9 9 2 3 2" xfId="15724"/>
    <cellStyle name="Normal 2 9 9 2 4" xfId="3388"/>
    <cellStyle name="Normal 2 9 9 2 4 2" xfId="11665"/>
    <cellStyle name="Normal 2 9 9 2 5" xfId="9616"/>
    <cellStyle name="Normal 2 9 9 3" xfId="823"/>
    <cellStyle name="Normal 2 9 9 3 2" xfId="4926"/>
    <cellStyle name="Normal 2 9 9 3 2 2" xfId="13203"/>
    <cellStyle name="Normal 2 9 9 3 3" xfId="6951"/>
    <cellStyle name="Normal 2 9 9 3 3 2" xfId="15228"/>
    <cellStyle name="Normal 2 9 9 3 4" xfId="2883"/>
    <cellStyle name="Normal 2 9 9 3 4 2" xfId="11160"/>
    <cellStyle name="Normal 2 9 9 3 5" xfId="9112"/>
    <cellStyle name="Normal 2 9 9 4" xfId="1873"/>
    <cellStyle name="Normal 2 9 9 4 2" xfId="5959"/>
    <cellStyle name="Normal 2 9 9 4 2 2" xfId="14236"/>
    <cellStyle name="Normal 2 9 9 4 3" xfId="7959"/>
    <cellStyle name="Normal 2 9 9 4 3 2" xfId="16236"/>
    <cellStyle name="Normal 2 9 9 4 4" xfId="3926"/>
    <cellStyle name="Normal 2 9 9 4 4 2" xfId="12203"/>
    <cellStyle name="Normal 2 9 9 4 5" xfId="10154"/>
    <cellStyle name="Normal 2 9 9 5" xfId="4422"/>
    <cellStyle name="Normal 2 9 9 5 2" xfId="12699"/>
    <cellStyle name="Normal 2 9 9 6" xfId="6453"/>
    <cellStyle name="Normal 2 9 9 6 2" xfId="14730"/>
    <cellStyle name="Normal 2 9 9 7" xfId="2374"/>
    <cellStyle name="Normal 2 9 9 7 2" xfId="10651"/>
    <cellStyle name="Normal 2 9 9 8" xfId="8605"/>
    <cellStyle name="Normal 20" xfId="502"/>
    <cellStyle name="Normal 20 2" xfId="1549"/>
    <cellStyle name="Normal 20 2 2" xfId="5638"/>
    <cellStyle name="Normal 20 2 2 2" xfId="13915"/>
    <cellStyle name="Normal 20 2 3" xfId="7660"/>
    <cellStyle name="Normal 20 2 3 2" xfId="15937"/>
    <cellStyle name="Normal 20 2 4" xfId="3604"/>
    <cellStyle name="Normal 20 2 4 2" xfId="11881"/>
    <cellStyle name="Normal 20 2 5" xfId="9832"/>
    <cellStyle name="Normal 20 3" xfId="1038"/>
    <cellStyle name="Normal 20 3 2" xfId="5139"/>
    <cellStyle name="Normal 20 3 2 2" xfId="13416"/>
    <cellStyle name="Normal 20 3 3" xfId="7164"/>
    <cellStyle name="Normal 20 3 3 2" xfId="15441"/>
    <cellStyle name="Normal 20 3 4" xfId="3097"/>
    <cellStyle name="Normal 20 3 4 2" xfId="11374"/>
    <cellStyle name="Normal 20 3 5" xfId="9325"/>
    <cellStyle name="Normal 20 4" xfId="2086"/>
    <cellStyle name="Normal 20 4 2" xfId="6172"/>
    <cellStyle name="Normal 20 4 2 2" xfId="14449"/>
    <cellStyle name="Normal 20 4 3" xfId="8172"/>
    <cellStyle name="Normal 20 4 3 2" xfId="16449"/>
    <cellStyle name="Normal 20 4 4" xfId="4139"/>
    <cellStyle name="Normal 20 4 4 2" xfId="12416"/>
    <cellStyle name="Normal 20 4 5" xfId="10367"/>
    <cellStyle name="Normal 20 5" xfId="4638"/>
    <cellStyle name="Normal 20 5 2" xfId="12915"/>
    <cellStyle name="Normal 20 6" xfId="6666"/>
    <cellStyle name="Normal 20 6 2" xfId="14943"/>
    <cellStyle name="Normal 20 7" xfId="2591"/>
    <cellStyle name="Normal 20 7 2" xfId="10868"/>
    <cellStyle name="Normal 20 8" xfId="8821"/>
    <cellStyle name="Normal 21" xfId="420"/>
    <cellStyle name="Normal 21 2" xfId="1493"/>
    <cellStyle name="Normal 21 2 2" xfId="5583"/>
    <cellStyle name="Normal 21 2 2 2" xfId="13860"/>
    <cellStyle name="Normal 21 2 3" xfId="7607"/>
    <cellStyle name="Normal 21 2 3 2" xfId="15884"/>
    <cellStyle name="Normal 21 2 4" xfId="3549"/>
    <cellStyle name="Normal 21 2 4 2" xfId="11826"/>
    <cellStyle name="Normal 21 2 5" xfId="9777"/>
    <cellStyle name="Normal 21 3" xfId="983"/>
    <cellStyle name="Normal 21 3 2" xfId="5086"/>
    <cellStyle name="Normal 21 3 2 2" xfId="13363"/>
    <cellStyle name="Normal 21 3 3" xfId="7111"/>
    <cellStyle name="Normal 21 3 3 2" xfId="15388"/>
    <cellStyle name="Normal 21 3 4" xfId="3043"/>
    <cellStyle name="Normal 21 3 4 2" xfId="11320"/>
    <cellStyle name="Normal 21 3 5" xfId="9272"/>
    <cellStyle name="Normal 21 4" xfId="2033"/>
    <cellStyle name="Normal 21 4 2" xfId="6119"/>
    <cellStyle name="Normal 21 4 2 2" xfId="14396"/>
    <cellStyle name="Normal 21 4 3" xfId="8119"/>
    <cellStyle name="Normal 21 4 3 2" xfId="16396"/>
    <cellStyle name="Normal 21 4 4" xfId="4086"/>
    <cellStyle name="Normal 21 4 4 2" xfId="12363"/>
    <cellStyle name="Normal 21 4 5" xfId="10314"/>
    <cellStyle name="Normal 21 5" xfId="4583"/>
    <cellStyle name="Normal 21 5 2" xfId="12860"/>
    <cellStyle name="Normal 21 6" xfId="6613"/>
    <cellStyle name="Normal 21 6 2" xfId="14890"/>
    <cellStyle name="Normal 21 7" xfId="2536"/>
    <cellStyle name="Normal 21 7 2" xfId="10813"/>
    <cellStyle name="Normal 21 8" xfId="8766"/>
    <cellStyle name="Normal 22" xfId="506"/>
    <cellStyle name="Normal 22 2" xfId="1553"/>
    <cellStyle name="Normal 22 2 2" xfId="5642"/>
    <cellStyle name="Normal 22 2 2 2" xfId="13919"/>
    <cellStyle name="Normal 22 2 3" xfId="7664"/>
    <cellStyle name="Normal 22 2 3 2" xfId="15941"/>
    <cellStyle name="Normal 22 2 4" xfId="3608"/>
    <cellStyle name="Normal 22 2 4 2" xfId="11885"/>
    <cellStyle name="Normal 22 2 5" xfId="9836"/>
    <cellStyle name="Normal 22 3" xfId="1042"/>
    <cellStyle name="Normal 22 3 2" xfId="5143"/>
    <cellStyle name="Normal 22 3 2 2" xfId="13420"/>
    <cellStyle name="Normal 22 3 3" xfId="7168"/>
    <cellStyle name="Normal 22 3 3 2" xfId="15445"/>
    <cellStyle name="Normal 22 3 4" xfId="3101"/>
    <cellStyle name="Normal 22 3 4 2" xfId="11378"/>
    <cellStyle name="Normal 22 3 5" xfId="9329"/>
    <cellStyle name="Normal 22 4" xfId="2090"/>
    <cellStyle name="Normal 22 4 2" xfId="6176"/>
    <cellStyle name="Normal 22 4 2 2" xfId="14453"/>
    <cellStyle name="Normal 22 4 3" xfId="8176"/>
    <cellStyle name="Normal 22 4 3 2" xfId="16453"/>
    <cellStyle name="Normal 22 4 4" xfId="4143"/>
    <cellStyle name="Normal 22 4 4 2" xfId="12420"/>
    <cellStyle name="Normal 22 4 5" xfId="10371"/>
    <cellStyle name="Normal 22 5" xfId="4642"/>
    <cellStyle name="Normal 22 5 2" xfId="12919"/>
    <cellStyle name="Normal 22 6" xfId="6670"/>
    <cellStyle name="Normal 22 6 2" xfId="14947"/>
    <cellStyle name="Normal 22 7" xfId="2595"/>
    <cellStyle name="Normal 22 7 2" xfId="10872"/>
    <cellStyle name="Normal 22 8" xfId="8825"/>
    <cellStyle name="Normal 23" xfId="509"/>
    <cellStyle name="Normal 23 2" xfId="1556"/>
    <cellStyle name="Normal 23 2 2" xfId="5645"/>
    <cellStyle name="Normal 23 2 2 2" xfId="13922"/>
    <cellStyle name="Normal 23 2 3" xfId="7667"/>
    <cellStyle name="Normal 23 2 3 2" xfId="15944"/>
    <cellStyle name="Normal 23 2 4" xfId="3611"/>
    <cellStyle name="Normal 23 2 4 2" xfId="11888"/>
    <cellStyle name="Normal 23 2 5" xfId="9839"/>
    <cellStyle name="Normal 23 3" xfId="1045"/>
    <cellStyle name="Normal 23 3 2" xfId="5146"/>
    <cellStyle name="Normal 23 3 2 2" xfId="13423"/>
    <cellStyle name="Normal 23 3 3" xfId="7171"/>
    <cellStyle name="Normal 23 3 3 2" xfId="15448"/>
    <cellStyle name="Normal 23 3 4" xfId="3104"/>
    <cellStyle name="Normal 23 3 4 2" xfId="11381"/>
    <cellStyle name="Normal 23 3 5" xfId="9332"/>
    <cellStyle name="Normal 23 4" xfId="2093"/>
    <cellStyle name="Normal 23 4 2" xfId="6179"/>
    <cellStyle name="Normal 23 4 2 2" xfId="14456"/>
    <cellStyle name="Normal 23 4 3" xfId="8179"/>
    <cellStyle name="Normal 23 4 3 2" xfId="16456"/>
    <cellStyle name="Normal 23 4 4" xfId="4146"/>
    <cellStyle name="Normal 23 4 4 2" xfId="12423"/>
    <cellStyle name="Normal 23 4 5" xfId="10374"/>
    <cellStyle name="Normal 23 5" xfId="4645"/>
    <cellStyle name="Normal 23 5 2" xfId="12922"/>
    <cellStyle name="Normal 23 6" xfId="6673"/>
    <cellStyle name="Normal 23 6 2" xfId="14950"/>
    <cellStyle name="Normal 23 7" xfId="2598"/>
    <cellStyle name="Normal 23 7 2" xfId="10875"/>
    <cellStyle name="Normal 23 8" xfId="8828"/>
    <cellStyle name="Normal 24" xfId="126"/>
    <cellStyle name="Normal 24 2" xfId="1221"/>
    <cellStyle name="Normal 24 2 2" xfId="5312"/>
    <cellStyle name="Normal 24 2 2 2" xfId="13589"/>
    <cellStyle name="Normal 24 2 3" xfId="7337"/>
    <cellStyle name="Normal 24 2 3 2" xfId="15614"/>
    <cellStyle name="Normal 24 2 4" xfId="3277"/>
    <cellStyle name="Normal 24 2 4 2" xfId="11554"/>
    <cellStyle name="Normal 24 2 5" xfId="9505"/>
    <cellStyle name="Normal 24 3" xfId="711"/>
    <cellStyle name="Normal 24 3 2" xfId="4816"/>
    <cellStyle name="Normal 24 3 2 2" xfId="13093"/>
    <cellStyle name="Normal 24 3 3" xfId="6841"/>
    <cellStyle name="Normal 24 3 3 2" xfId="15118"/>
    <cellStyle name="Normal 24 3 4" xfId="2771"/>
    <cellStyle name="Normal 24 3 4 2" xfId="11048"/>
    <cellStyle name="Normal 24 3 5" xfId="9000"/>
    <cellStyle name="Normal 24 4" xfId="1762"/>
    <cellStyle name="Normal 24 4 2" xfId="5849"/>
    <cellStyle name="Normal 24 4 2 2" xfId="14126"/>
    <cellStyle name="Normal 24 4 3" xfId="7849"/>
    <cellStyle name="Normal 24 4 3 2" xfId="16126"/>
    <cellStyle name="Normal 24 4 4" xfId="3815"/>
    <cellStyle name="Normal 24 4 4 2" xfId="12092"/>
    <cellStyle name="Normal 24 4 5" xfId="10043"/>
    <cellStyle name="Normal 24 5" xfId="4312"/>
    <cellStyle name="Normal 24 5 2" xfId="12589"/>
    <cellStyle name="Normal 24 6" xfId="6343"/>
    <cellStyle name="Normal 24 6 2" xfId="14620"/>
    <cellStyle name="Normal 24 7" xfId="2263"/>
    <cellStyle name="Normal 24 7 2" xfId="10540"/>
    <cellStyle name="Normal 24 8" xfId="8494"/>
    <cellStyle name="Normal 25" xfId="135"/>
    <cellStyle name="Normal 25 2" xfId="1229"/>
    <cellStyle name="Normal 25 2 2" xfId="5320"/>
    <cellStyle name="Normal 25 2 2 2" xfId="13597"/>
    <cellStyle name="Normal 25 2 3" xfId="7345"/>
    <cellStyle name="Normal 25 2 3 2" xfId="15622"/>
    <cellStyle name="Normal 25 2 4" xfId="3285"/>
    <cellStyle name="Normal 25 2 4 2" xfId="11562"/>
    <cellStyle name="Normal 25 2 5" xfId="9513"/>
    <cellStyle name="Normal 25 3" xfId="720"/>
    <cellStyle name="Normal 25 3 2" xfId="4824"/>
    <cellStyle name="Normal 25 3 2 2" xfId="13101"/>
    <cellStyle name="Normal 25 3 3" xfId="6849"/>
    <cellStyle name="Normal 25 3 3 2" xfId="15126"/>
    <cellStyle name="Normal 25 3 4" xfId="2780"/>
    <cellStyle name="Normal 25 3 4 2" xfId="11057"/>
    <cellStyle name="Normal 25 3 5" xfId="9009"/>
    <cellStyle name="Normal 25 4" xfId="1770"/>
    <cellStyle name="Normal 25 4 2" xfId="5857"/>
    <cellStyle name="Normal 25 4 2 2" xfId="14134"/>
    <cellStyle name="Normal 25 4 3" xfId="7857"/>
    <cellStyle name="Normal 25 4 3 2" xfId="16134"/>
    <cellStyle name="Normal 25 4 4" xfId="3823"/>
    <cellStyle name="Normal 25 4 4 2" xfId="12100"/>
    <cellStyle name="Normal 25 4 5" xfId="10051"/>
    <cellStyle name="Normal 25 5" xfId="4320"/>
    <cellStyle name="Normal 25 5 2" xfId="12597"/>
    <cellStyle name="Normal 25 6" xfId="6351"/>
    <cellStyle name="Normal 25 6 2" xfId="14628"/>
    <cellStyle name="Normal 25 7" xfId="2271"/>
    <cellStyle name="Normal 25 7 2" xfId="10548"/>
    <cellStyle name="Normal 25 8" xfId="8502"/>
    <cellStyle name="Normal 26" xfId="140"/>
    <cellStyle name="Normal 26 2" xfId="1234"/>
    <cellStyle name="Normal 26 2 2" xfId="5325"/>
    <cellStyle name="Normal 26 2 2 2" xfId="13602"/>
    <cellStyle name="Normal 26 2 3" xfId="7350"/>
    <cellStyle name="Normal 26 2 3 2" xfId="15627"/>
    <cellStyle name="Normal 26 2 4" xfId="3290"/>
    <cellStyle name="Normal 26 2 4 2" xfId="11567"/>
    <cellStyle name="Normal 26 2 5" xfId="9518"/>
    <cellStyle name="Normal 26 3" xfId="725"/>
    <cellStyle name="Normal 26 3 2" xfId="4829"/>
    <cellStyle name="Normal 26 3 2 2" xfId="13106"/>
    <cellStyle name="Normal 26 3 3" xfId="6854"/>
    <cellStyle name="Normal 26 3 3 2" xfId="15131"/>
    <cellStyle name="Normal 26 3 4" xfId="2785"/>
    <cellStyle name="Normal 26 3 4 2" xfId="11062"/>
    <cellStyle name="Normal 26 3 5" xfId="9014"/>
    <cellStyle name="Normal 26 4" xfId="1775"/>
    <cellStyle name="Normal 26 4 2" xfId="5862"/>
    <cellStyle name="Normal 26 4 2 2" xfId="14139"/>
    <cellStyle name="Normal 26 4 3" xfId="7862"/>
    <cellStyle name="Normal 26 4 3 2" xfId="16139"/>
    <cellStyle name="Normal 26 4 4" xfId="3828"/>
    <cellStyle name="Normal 26 4 4 2" xfId="12105"/>
    <cellStyle name="Normal 26 4 5" xfId="10056"/>
    <cellStyle name="Normal 26 5" xfId="4325"/>
    <cellStyle name="Normal 26 5 2" xfId="12602"/>
    <cellStyle name="Normal 26 6" xfId="6356"/>
    <cellStyle name="Normal 26 6 2" xfId="14633"/>
    <cellStyle name="Normal 26 7" xfId="2276"/>
    <cellStyle name="Normal 26 7 2" xfId="10553"/>
    <cellStyle name="Normal 26 8" xfId="8507"/>
    <cellStyle name="Normal 27" xfId="143"/>
    <cellStyle name="Normal 27 2" xfId="1237"/>
    <cellStyle name="Normal 27 2 2" xfId="5328"/>
    <cellStyle name="Normal 27 2 2 2" xfId="13605"/>
    <cellStyle name="Normal 27 2 3" xfId="7353"/>
    <cellStyle name="Normal 27 2 3 2" xfId="15630"/>
    <cellStyle name="Normal 27 2 4" xfId="3293"/>
    <cellStyle name="Normal 27 2 4 2" xfId="11570"/>
    <cellStyle name="Normal 27 2 5" xfId="9521"/>
    <cellStyle name="Normal 27 3" xfId="728"/>
    <cellStyle name="Normal 27 3 2" xfId="4832"/>
    <cellStyle name="Normal 27 3 2 2" xfId="13109"/>
    <cellStyle name="Normal 27 3 3" xfId="6857"/>
    <cellStyle name="Normal 27 3 3 2" xfId="15134"/>
    <cellStyle name="Normal 27 3 4" xfId="2788"/>
    <cellStyle name="Normal 27 3 4 2" xfId="11065"/>
    <cellStyle name="Normal 27 3 5" xfId="9017"/>
    <cellStyle name="Normal 27 4" xfId="1778"/>
    <cellStyle name="Normal 27 4 2" xfId="5865"/>
    <cellStyle name="Normal 27 4 2 2" xfId="14142"/>
    <cellStyle name="Normal 27 4 3" xfId="7865"/>
    <cellStyle name="Normal 27 4 3 2" xfId="16142"/>
    <cellStyle name="Normal 27 4 4" xfId="3831"/>
    <cellStyle name="Normal 27 4 4 2" xfId="12108"/>
    <cellStyle name="Normal 27 4 5" xfId="10059"/>
    <cellStyle name="Normal 27 5" xfId="4328"/>
    <cellStyle name="Normal 27 5 2" xfId="12605"/>
    <cellStyle name="Normal 27 6" xfId="6359"/>
    <cellStyle name="Normal 27 6 2" xfId="14636"/>
    <cellStyle name="Normal 27 7" xfId="2279"/>
    <cellStyle name="Normal 27 7 2" xfId="10556"/>
    <cellStyle name="Normal 27 8" xfId="8510"/>
    <cellStyle name="Normal 28" xfId="152"/>
    <cellStyle name="Normal 28 2" xfId="1246"/>
    <cellStyle name="Normal 28 2 2" xfId="5337"/>
    <cellStyle name="Normal 28 2 2 2" xfId="13614"/>
    <cellStyle name="Normal 28 2 3" xfId="7362"/>
    <cellStyle name="Normal 28 2 3 2" xfId="15639"/>
    <cellStyle name="Normal 28 2 4" xfId="3302"/>
    <cellStyle name="Normal 28 2 4 2" xfId="11579"/>
    <cellStyle name="Normal 28 2 5" xfId="9530"/>
    <cellStyle name="Normal 28 3" xfId="737"/>
    <cellStyle name="Normal 28 3 2" xfId="4841"/>
    <cellStyle name="Normal 28 3 2 2" xfId="13118"/>
    <cellStyle name="Normal 28 3 3" xfId="6866"/>
    <cellStyle name="Normal 28 3 3 2" xfId="15143"/>
    <cellStyle name="Normal 28 3 4" xfId="2797"/>
    <cellStyle name="Normal 28 3 4 2" xfId="11074"/>
    <cellStyle name="Normal 28 3 5" xfId="9026"/>
    <cellStyle name="Normal 28 4" xfId="1787"/>
    <cellStyle name="Normal 28 4 2" xfId="5874"/>
    <cellStyle name="Normal 28 4 2 2" xfId="14151"/>
    <cellStyle name="Normal 28 4 3" xfId="7874"/>
    <cellStyle name="Normal 28 4 3 2" xfId="16151"/>
    <cellStyle name="Normal 28 4 4" xfId="3840"/>
    <cellStyle name="Normal 28 4 4 2" xfId="12117"/>
    <cellStyle name="Normal 28 4 5" xfId="10068"/>
    <cellStyle name="Normal 28 5" xfId="4337"/>
    <cellStyle name="Normal 28 5 2" xfId="12614"/>
    <cellStyle name="Normal 28 6" xfId="6368"/>
    <cellStyle name="Normal 28 6 2" xfId="14645"/>
    <cellStyle name="Normal 28 7" xfId="2288"/>
    <cellStyle name="Normal 28 7 2" xfId="10565"/>
    <cellStyle name="Normal 28 8" xfId="8519"/>
    <cellStyle name="Normal 29" xfId="148"/>
    <cellStyle name="Normal 29 2" xfId="1242"/>
    <cellStyle name="Normal 29 2 2" xfId="5333"/>
    <cellStyle name="Normal 29 2 2 2" xfId="13610"/>
    <cellStyle name="Normal 29 2 3" xfId="7358"/>
    <cellStyle name="Normal 29 2 3 2" xfId="15635"/>
    <cellStyle name="Normal 29 2 4" xfId="3298"/>
    <cellStyle name="Normal 29 2 4 2" xfId="11575"/>
    <cellStyle name="Normal 29 2 5" xfId="9526"/>
    <cellStyle name="Normal 29 3" xfId="733"/>
    <cellStyle name="Normal 29 3 2" xfId="4837"/>
    <cellStyle name="Normal 29 3 2 2" xfId="13114"/>
    <cellStyle name="Normal 29 3 3" xfId="6862"/>
    <cellStyle name="Normal 29 3 3 2" xfId="15139"/>
    <cellStyle name="Normal 29 3 4" xfId="2793"/>
    <cellStyle name="Normal 29 3 4 2" xfId="11070"/>
    <cellStyle name="Normal 29 3 5" xfId="9022"/>
    <cellStyle name="Normal 29 4" xfId="1783"/>
    <cellStyle name="Normal 29 4 2" xfId="5870"/>
    <cellStyle name="Normal 29 4 2 2" xfId="14147"/>
    <cellStyle name="Normal 29 4 3" xfId="7870"/>
    <cellStyle name="Normal 29 4 3 2" xfId="16147"/>
    <cellStyle name="Normal 29 4 4" xfId="3836"/>
    <cellStyle name="Normal 29 4 4 2" xfId="12113"/>
    <cellStyle name="Normal 29 4 5" xfId="10064"/>
    <cellStyle name="Normal 29 5" xfId="4333"/>
    <cellStyle name="Normal 29 5 2" xfId="12610"/>
    <cellStyle name="Normal 29 6" xfId="6364"/>
    <cellStyle name="Normal 29 6 2" xfId="14641"/>
    <cellStyle name="Normal 29 7" xfId="2284"/>
    <cellStyle name="Normal 29 7 2" xfId="10561"/>
    <cellStyle name="Normal 29 8" xfId="8515"/>
    <cellStyle name="Normal 3" xfId="513"/>
    <cellStyle name="Normal 30" xfId="134"/>
    <cellStyle name="Normal 30 2" xfId="1228"/>
    <cellStyle name="Normal 30 2 2" xfId="5319"/>
    <cellStyle name="Normal 30 2 2 2" xfId="13596"/>
    <cellStyle name="Normal 30 2 3" xfId="7344"/>
    <cellStyle name="Normal 30 2 3 2" xfId="15621"/>
    <cellStyle name="Normal 30 2 4" xfId="3284"/>
    <cellStyle name="Normal 30 2 4 2" xfId="11561"/>
    <cellStyle name="Normal 30 2 5" xfId="9512"/>
    <cellStyle name="Normal 30 3" xfId="719"/>
    <cellStyle name="Normal 30 3 2" xfId="4823"/>
    <cellStyle name="Normal 30 3 2 2" xfId="13100"/>
    <cellStyle name="Normal 30 3 3" xfId="6848"/>
    <cellStyle name="Normal 30 3 3 2" xfId="15125"/>
    <cellStyle name="Normal 30 3 4" xfId="2779"/>
    <cellStyle name="Normal 30 3 4 2" xfId="11056"/>
    <cellStyle name="Normal 30 3 5" xfId="9008"/>
    <cellStyle name="Normal 30 4" xfId="1769"/>
    <cellStyle name="Normal 30 4 2" xfId="5856"/>
    <cellStyle name="Normal 30 4 2 2" xfId="14133"/>
    <cellStyle name="Normal 30 4 3" xfId="7856"/>
    <cellStyle name="Normal 30 4 3 2" xfId="16133"/>
    <cellStyle name="Normal 30 4 4" xfId="3822"/>
    <cellStyle name="Normal 30 4 4 2" xfId="12099"/>
    <cellStyle name="Normal 30 4 5" xfId="10050"/>
    <cellStyle name="Normal 30 5" xfId="4319"/>
    <cellStyle name="Normal 30 5 2" xfId="12596"/>
    <cellStyle name="Normal 30 6" xfId="6350"/>
    <cellStyle name="Normal 30 6 2" xfId="14627"/>
    <cellStyle name="Normal 30 7" xfId="2270"/>
    <cellStyle name="Normal 30 7 2" xfId="10547"/>
    <cellStyle name="Normal 30 8" xfId="8501"/>
    <cellStyle name="Normal 31" xfId="139"/>
    <cellStyle name="Normal 31 2" xfId="1233"/>
    <cellStyle name="Normal 31 2 2" xfId="5324"/>
    <cellStyle name="Normal 31 2 2 2" xfId="13601"/>
    <cellStyle name="Normal 31 2 3" xfId="7349"/>
    <cellStyle name="Normal 31 2 3 2" xfId="15626"/>
    <cellStyle name="Normal 31 2 4" xfId="3289"/>
    <cellStyle name="Normal 31 2 4 2" xfId="11566"/>
    <cellStyle name="Normal 31 2 5" xfId="9517"/>
    <cellStyle name="Normal 31 3" xfId="724"/>
    <cellStyle name="Normal 31 3 2" xfId="4828"/>
    <cellStyle name="Normal 31 3 2 2" xfId="13105"/>
    <cellStyle name="Normal 31 3 3" xfId="6853"/>
    <cellStyle name="Normal 31 3 3 2" xfId="15130"/>
    <cellStyle name="Normal 31 3 4" xfId="2784"/>
    <cellStyle name="Normal 31 3 4 2" xfId="11061"/>
    <cellStyle name="Normal 31 3 5" xfId="9013"/>
    <cellStyle name="Normal 31 4" xfId="1774"/>
    <cellStyle name="Normal 31 4 2" xfId="5861"/>
    <cellStyle name="Normal 31 4 2 2" xfId="14138"/>
    <cellStyle name="Normal 31 4 3" xfId="7861"/>
    <cellStyle name="Normal 31 4 3 2" xfId="16138"/>
    <cellStyle name="Normal 31 4 4" xfId="3827"/>
    <cellStyle name="Normal 31 4 4 2" xfId="12104"/>
    <cellStyle name="Normal 31 4 5" xfId="10055"/>
    <cellStyle name="Normal 31 5" xfId="4324"/>
    <cellStyle name="Normal 31 5 2" xfId="12601"/>
    <cellStyle name="Normal 31 6" xfId="6355"/>
    <cellStyle name="Normal 31 6 2" xfId="14632"/>
    <cellStyle name="Normal 31 7" xfId="2275"/>
    <cellStyle name="Normal 31 7 2" xfId="10552"/>
    <cellStyle name="Normal 31 8" xfId="8506"/>
    <cellStyle name="Normal 32" xfId="142"/>
    <cellStyle name="Normal 32 2" xfId="1236"/>
    <cellStyle name="Normal 32 2 2" xfId="5327"/>
    <cellStyle name="Normal 32 2 2 2" xfId="13604"/>
    <cellStyle name="Normal 32 2 3" xfId="7352"/>
    <cellStyle name="Normal 32 2 3 2" xfId="15629"/>
    <cellStyle name="Normal 32 2 4" xfId="3292"/>
    <cellStyle name="Normal 32 2 4 2" xfId="11569"/>
    <cellStyle name="Normal 32 2 5" xfId="9520"/>
    <cellStyle name="Normal 32 3" xfId="727"/>
    <cellStyle name="Normal 32 3 2" xfId="4831"/>
    <cellStyle name="Normal 32 3 2 2" xfId="13108"/>
    <cellStyle name="Normal 32 3 3" xfId="6856"/>
    <cellStyle name="Normal 32 3 3 2" xfId="15133"/>
    <cellStyle name="Normal 32 3 4" xfId="2787"/>
    <cellStyle name="Normal 32 3 4 2" xfId="11064"/>
    <cellStyle name="Normal 32 3 5" xfId="9016"/>
    <cellStyle name="Normal 32 4" xfId="1777"/>
    <cellStyle name="Normal 32 4 2" xfId="5864"/>
    <cellStyle name="Normal 32 4 2 2" xfId="14141"/>
    <cellStyle name="Normal 32 4 3" xfId="7864"/>
    <cellStyle name="Normal 32 4 3 2" xfId="16141"/>
    <cellStyle name="Normal 32 4 4" xfId="3830"/>
    <cellStyle name="Normal 32 4 4 2" xfId="12107"/>
    <cellStyle name="Normal 32 4 5" xfId="10058"/>
    <cellStyle name="Normal 32 5" xfId="4327"/>
    <cellStyle name="Normal 32 5 2" xfId="12604"/>
    <cellStyle name="Normal 32 6" xfId="6358"/>
    <cellStyle name="Normal 32 6 2" xfId="14635"/>
    <cellStyle name="Normal 32 7" xfId="2278"/>
    <cellStyle name="Normal 32 7 2" xfId="10555"/>
    <cellStyle name="Normal 32 8" xfId="8509"/>
    <cellStyle name="Normal 33" xfId="151"/>
    <cellStyle name="Normal 33 2" xfId="1245"/>
    <cellStyle name="Normal 33 2 2" xfId="5336"/>
    <cellStyle name="Normal 33 2 2 2" xfId="13613"/>
    <cellStyle name="Normal 33 2 3" xfId="7361"/>
    <cellStyle name="Normal 33 2 3 2" xfId="15638"/>
    <cellStyle name="Normal 33 2 4" xfId="3301"/>
    <cellStyle name="Normal 33 2 4 2" xfId="11578"/>
    <cellStyle name="Normal 33 2 5" xfId="9529"/>
    <cellStyle name="Normal 33 3" xfId="736"/>
    <cellStyle name="Normal 33 3 2" xfId="4840"/>
    <cellStyle name="Normal 33 3 2 2" xfId="13117"/>
    <cellStyle name="Normal 33 3 3" xfId="6865"/>
    <cellStyle name="Normal 33 3 3 2" xfId="15142"/>
    <cellStyle name="Normal 33 3 4" xfId="2796"/>
    <cellStyle name="Normal 33 3 4 2" xfId="11073"/>
    <cellStyle name="Normal 33 3 5" xfId="9025"/>
    <cellStyle name="Normal 33 4" xfId="1786"/>
    <cellStyle name="Normal 33 4 2" xfId="5873"/>
    <cellStyle name="Normal 33 4 2 2" xfId="14150"/>
    <cellStyle name="Normal 33 4 3" xfId="7873"/>
    <cellStyle name="Normal 33 4 3 2" xfId="16150"/>
    <cellStyle name="Normal 33 4 4" xfId="3839"/>
    <cellStyle name="Normal 33 4 4 2" xfId="12116"/>
    <cellStyle name="Normal 33 4 5" xfId="10067"/>
    <cellStyle name="Normal 33 5" xfId="4336"/>
    <cellStyle name="Normal 33 5 2" xfId="12613"/>
    <cellStyle name="Normal 33 6" xfId="6367"/>
    <cellStyle name="Normal 33 6 2" xfId="14644"/>
    <cellStyle name="Normal 33 7" xfId="2287"/>
    <cellStyle name="Normal 33 7 2" xfId="10564"/>
    <cellStyle name="Normal 33 8" xfId="8518"/>
    <cellStyle name="Normal 34" xfId="147"/>
    <cellStyle name="Normal 34 2" xfId="1241"/>
    <cellStyle name="Normal 34 2 2" xfId="5332"/>
    <cellStyle name="Normal 34 2 2 2" xfId="13609"/>
    <cellStyle name="Normal 34 2 3" xfId="7357"/>
    <cellStyle name="Normal 34 2 3 2" xfId="15634"/>
    <cellStyle name="Normal 34 2 4" xfId="3297"/>
    <cellStyle name="Normal 34 2 4 2" xfId="11574"/>
    <cellStyle name="Normal 34 2 5" xfId="9525"/>
    <cellStyle name="Normal 34 3" xfId="732"/>
    <cellStyle name="Normal 34 3 2" xfId="4836"/>
    <cellStyle name="Normal 34 3 2 2" xfId="13113"/>
    <cellStyle name="Normal 34 3 3" xfId="6861"/>
    <cellStyle name="Normal 34 3 3 2" xfId="15138"/>
    <cellStyle name="Normal 34 3 4" xfId="2792"/>
    <cellStyle name="Normal 34 3 4 2" xfId="11069"/>
    <cellStyle name="Normal 34 3 5" xfId="9021"/>
    <cellStyle name="Normal 34 4" xfId="1782"/>
    <cellStyle name="Normal 34 4 2" xfId="5869"/>
    <cellStyle name="Normal 34 4 2 2" xfId="14146"/>
    <cellStyle name="Normal 34 4 3" xfId="7869"/>
    <cellStyle name="Normal 34 4 3 2" xfId="16146"/>
    <cellStyle name="Normal 34 4 4" xfId="3835"/>
    <cellStyle name="Normal 34 4 4 2" xfId="12112"/>
    <cellStyle name="Normal 34 4 5" xfId="10063"/>
    <cellStyle name="Normal 34 5" xfId="4332"/>
    <cellStyle name="Normal 34 5 2" xfId="12609"/>
    <cellStyle name="Normal 34 6" xfId="6363"/>
    <cellStyle name="Normal 34 6 2" xfId="14640"/>
    <cellStyle name="Normal 34 7" xfId="2283"/>
    <cellStyle name="Normal 34 7 2" xfId="10560"/>
    <cellStyle name="Normal 34 8" xfId="8514"/>
    <cellStyle name="Normal 35" xfId="514"/>
    <cellStyle name="Normal 35 2" xfId="605"/>
    <cellStyle name="Normal 35 2 2" xfId="2160"/>
    <cellStyle name="Normal 36" xfId="516"/>
    <cellStyle name="Normal 36 2" xfId="1561"/>
    <cellStyle name="Normal 36 2 2" xfId="5650"/>
    <cellStyle name="Normal 36 2 2 2" xfId="13927"/>
    <cellStyle name="Normal 36 2 3" xfId="7672"/>
    <cellStyle name="Normal 36 2 3 2" xfId="15949"/>
    <cellStyle name="Normal 36 2 4" xfId="3616"/>
    <cellStyle name="Normal 36 2 4 2" xfId="11893"/>
    <cellStyle name="Normal 36 2 5" xfId="9844"/>
    <cellStyle name="Normal 36 3" xfId="1050"/>
    <cellStyle name="Normal 36 3 2" xfId="5151"/>
    <cellStyle name="Normal 36 3 2 2" xfId="13428"/>
    <cellStyle name="Normal 36 3 3" xfId="7176"/>
    <cellStyle name="Normal 36 3 3 2" xfId="15453"/>
    <cellStyle name="Normal 36 3 4" xfId="3109"/>
    <cellStyle name="Normal 36 3 4 2" xfId="11386"/>
    <cellStyle name="Normal 36 3 5" xfId="9337"/>
    <cellStyle name="Normal 36 4" xfId="2098"/>
    <cellStyle name="Normal 36 4 2" xfId="6184"/>
    <cellStyle name="Normal 36 4 2 2" xfId="14461"/>
    <cellStyle name="Normal 36 4 3" xfId="8184"/>
    <cellStyle name="Normal 36 4 3 2" xfId="16461"/>
    <cellStyle name="Normal 36 4 4" xfId="4151"/>
    <cellStyle name="Normal 36 4 4 2" xfId="12428"/>
    <cellStyle name="Normal 36 4 5" xfId="10379"/>
    <cellStyle name="Normal 36 5" xfId="4650"/>
    <cellStyle name="Normal 36 5 2" xfId="12927"/>
    <cellStyle name="Normal 36 6" xfId="6678"/>
    <cellStyle name="Normal 36 6 2" xfId="14955"/>
    <cellStyle name="Normal 36 7" xfId="2603"/>
    <cellStyle name="Normal 36 7 2" xfId="10880"/>
    <cellStyle name="Normal 36 8" xfId="8833"/>
    <cellStyle name="Normal 37" xfId="518"/>
    <cellStyle name="Normal 38" xfId="104"/>
    <cellStyle name="Normal 38 2" xfId="1201"/>
    <cellStyle name="Normal 38 2 2" xfId="5292"/>
    <cellStyle name="Normal 38 2 2 2" xfId="13569"/>
    <cellStyle name="Normal 38 2 3" xfId="7317"/>
    <cellStyle name="Normal 38 2 3 2" xfId="15594"/>
    <cellStyle name="Normal 38 2 4" xfId="3257"/>
    <cellStyle name="Normal 38 2 4 2" xfId="11534"/>
    <cellStyle name="Normal 38 2 5" xfId="9485"/>
    <cellStyle name="Normal 38 3" xfId="691"/>
    <cellStyle name="Normal 38 3 2" xfId="4796"/>
    <cellStyle name="Normal 38 3 2 2" xfId="13073"/>
    <cellStyle name="Normal 38 3 3" xfId="6821"/>
    <cellStyle name="Normal 38 3 3 2" xfId="15098"/>
    <cellStyle name="Normal 38 3 4" xfId="2751"/>
    <cellStyle name="Normal 38 3 4 2" xfId="11028"/>
    <cellStyle name="Normal 38 3 5" xfId="8980"/>
    <cellStyle name="Normal 38 4" xfId="1742"/>
    <cellStyle name="Normal 38 4 2" xfId="5829"/>
    <cellStyle name="Normal 38 4 2 2" xfId="14106"/>
    <cellStyle name="Normal 38 4 3" xfId="7829"/>
    <cellStyle name="Normal 38 4 3 2" xfId="16106"/>
    <cellStyle name="Normal 38 4 4" xfId="3795"/>
    <cellStyle name="Normal 38 4 4 2" xfId="12072"/>
    <cellStyle name="Normal 38 4 5" xfId="10023"/>
    <cellStyle name="Normal 38 5" xfId="4292"/>
    <cellStyle name="Normal 38 5 2" xfId="12569"/>
    <cellStyle name="Normal 38 6" xfId="6323"/>
    <cellStyle name="Normal 38 6 2" xfId="14600"/>
    <cellStyle name="Normal 38 7" xfId="2243"/>
    <cellStyle name="Normal 38 7 2" xfId="10520"/>
    <cellStyle name="Normal 38 8" xfId="8474"/>
    <cellStyle name="Normal 39" xfId="520"/>
    <cellStyle name="Normal 39 2" xfId="1564"/>
    <cellStyle name="Normal 39 2 2" xfId="5653"/>
    <cellStyle name="Normal 39 2 2 2" xfId="13930"/>
    <cellStyle name="Normal 39 2 3" xfId="7675"/>
    <cellStyle name="Normal 39 2 3 2" xfId="15952"/>
    <cellStyle name="Normal 39 2 4" xfId="3619"/>
    <cellStyle name="Normal 39 2 4 2" xfId="11896"/>
    <cellStyle name="Normal 39 2 5" xfId="9847"/>
    <cellStyle name="Normal 39 3" xfId="1053"/>
    <cellStyle name="Normal 39 3 2" xfId="5154"/>
    <cellStyle name="Normal 39 3 2 2" xfId="13431"/>
    <cellStyle name="Normal 39 3 3" xfId="7179"/>
    <cellStyle name="Normal 39 3 3 2" xfId="15456"/>
    <cellStyle name="Normal 39 3 4" xfId="3112"/>
    <cellStyle name="Normal 39 3 4 2" xfId="11389"/>
    <cellStyle name="Normal 39 3 5" xfId="9340"/>
    <cellStyle name="Normal 39 4" xfId="2101"/>
    <cellStyle name="Normal 39 4 2" xfId="6187"/>
    <cellStyle name="Normal 39 4 2 2" xfId="14464"/>
    <cellStyle name="Normal 39 4 3" xfId="8187"/>
    <cellStyle name="Normal 39 4 3 2" xfId="16464"/>
    <cellStyle name="Normal 39 4 4" xfId="4154"/>
    <cellStyle name="Normal 39 4 4 2" xfId="12431"/>
    <cellStyle name="Normal 39 4 5" xfId="10382"/>
    <cellStyle name="Normal 39 5" xfId="4653"/>
    <cellStyle name="Normal 39 5 2" xfId="12930"/>
    <cellStyle name="Normal 39 6" xfId="6681"/>
    <cellStyle name="Normal 39 6 2" xfId="14958"/>
    <cellStyle name="Normal 39 7" xfId="2606"/>
    <cellStyle name="Normal 39 7 2" xfId="10883"/>
    <cellStyle name="Normal 39 8" xfId="8836"/>
    <cellStyle name="Normal 4" xfId="522"/>
    <cellStyle name="Normal 40" xfId="515"/>
    <cellStyle name="Normal 40 2" xfId="1560"/>
    <cellStyle name="Normal 40 2 2" xfId="5649"/>
    <cellStyle name="Normal 40 2 2 2" xfId="13926"/>
    <cellStyle name="Normal 40 2 3" xfId="7671"/>
    <cellStyle name="Normal 40 2 3 2" xfId="15948"/>
    <cellStyle name="Normal 40 2 4" xfId="3615"/>
    <cellStyle name="Normal 40 2 4 2" xfId="11892"/>
    <cellStyle name="Normal 40 2 5" xfId="9843"/>
    <cellStyle name="Normal 40 3" xfId="1049"/>
    <cellStyle name="Normal 40 3 2" xfId="5150"/>
    <cellStyle name="Normal 40 3 2 2" xfId="13427"/>
    <cellStyle name="Normal 40 3 3" xfId="7175"/>
    <cellStyle name="Normal 40 3 3 2" xfId="15452"/>
    <cellStyle name="Normal 40 3 4" xfId="3108"/>
    <cellStyle name="Normal 40 3 4 2" xfId="11385"/>
    <cellStyle name="Normal 40 3 5" xfId="9336"/>
    <cellStyle name="Normal 40 4" xfId="2097"/>
    <cellStyle name="Normal 40 4 2" xfId="6183"/>
    <cellStyle name="Normal 40 4 2 2" xfId="14460"/>
    <cellStyle name="Normal 40 4 3" xfId="8183"/>
    <cellStyle name="Normal 40 4 3 2" xfId="16460"/>
    <cellStyle name="Normal 40 4 4" xfId="4150"/>
    <cellStyle name="Normal 40 4 4 2" xfId="12427"/>
    <cellStyle name="Normal 40 4 5" xfId="10378"/>
    <cellStyle name="Normal 40 5" xfId="4649"/>
    <cellStyle name="Normal 40 5 2" xfId="12926"/>
    <cellStyle name="Normal 40 6" xfId="6677"/>
    <cellStyle name="Normal 40 6 2" xfId="14954"/>
    <cellStyle name="Normal 40 7" xfId="2602"/>
    <cellStyle name="Normal 40 7 2" xfId="10879"/>
    <cellStyle name="Normal 40 8" xfId="8832"/>
    <cellStyle name="Normal 41" xfId="517"/>
    <cellStyle name="Normal 41 2" xfId="1562"/>
    <cellStyle name="Normal 41 2 2" xfId="5651"/>
    <cellStyle name="Normal 41 2 2 2" xfId="13928"/>
    <cellStyle name="Normal 41 2 3" xfId="7673"/>
    <cellStyle name="Normal 41 2 3 2" xfId="15950"/>
    <cellStyle name="Normal 41 2 4" xfId="3617"/>
    <cellStyle name="Normal 41 2 4 2" xfId="11894"/>
    <cellStyle name="Normal 41 2 5" xfId="9845"/>
    <cellStyle name="Normal 41 3" xfId="1051"/>
    <cellStyle name="Normal 41 3 2" xfId="5152"/>
    <cellStyle name="Normal 41 3 2 2" xfId="13429"/>
    <cellStyle name="Normal 41 3 3" xfId="7177"/>
    <cellStyle name="Normal 41 3 3 2" xfId="15454"/>
    <cellStyle name="Normal 41 3 4" xfId="3110"/>
    <cellStyle name="Normal 41 3 4 2" xfId="11387"/>
    <cellStyle name="Normal 41 3 5" xfId="9338"/>
    <cellStyle name="Normal 41 4" xfId="2099"/>
    <cellStyle name="Normal 41 4 2" xfId="6185"/>
    <cellStyle name="Normal 41 4 2 2" xfId="14462"/>
    <cellStyle name="Normal 41 4 3" xfId="8185"/>
    <cellStyle name="Normal 41 4 3 2" xfId="16462"/>
    <cellStyle name="Normal 41 4 4" xfId="4152"/>
    <cellStyle name="Normal 41 4 4 2" xfId="12429"/>
    <cellStyle name="Normal 41 4 5" xfId="10380"/>
    <cellStyle name="Normal 41 5" xfId="4651"/>
    <cellStyle name="Normal 41 5 2" xfId="12928"/>
    <cellStyle name="Normal 41 6" xfId="6679"/>
    <cellStyle name="Normal 41 6 2" xfId="14956"/>
    <cellStyle name="Normal 41 7" xfId="2604"/>
    <cellStyle name="Normal 41 7 2" xfId="10881"/>
    <cellStyle name="Normal 41 8" xfId="8834"/>
    <cellStyle name="Normal 42" xfId="5"/>
    <cellStyle name="Normal 42 2" xfId="611"/>
    <cellStyle name="Normal 42 2 2" xfId="1563"/>
    <cellStyle name="Normal 42 2 2 2" xfId="5652"/>
    <cellStyle name="Normal 42 2 2 2 2" xfId="13929"/>
    <cellStyle name="Normal 42 2 2 3" xfId="7674"/>
    <cellStyle name="Normal 42 2 2 3 2" xfId="15951"/>
    <cellStyle name="Normal 42 2 2 4" xfId="3618"/>
    <cellStyle name="Normal 42 2 2 4 2" xfId="11895"/>
    <cellStyle name="Normal 42 2 2 5" xfId="9846"/>
    <cellStyle name="Normal 42 2 3" xfId="4717"/>
    <cellStyle name="Normal 42 2 3 2" xfId="12994"/>
    <cellStyle name="Normal 42 2 4" xfId="6742"/>
    <cellStyle name="Normal 42 2 4 2" xfId="15019"/>
    <cellStyle name="Normal 42 2 5" xfId="2672"/>
    <cellStyle name="Normal 42 2 5 2" xfId="10949"/>
    <cellStyle name="Normal 42 2 6" xfId="8901"/>
    <cellStyle name="Normal 42 3" xfId="1052"/>
    <cellStyle name="Normal 42 3 2" xfId="5153"/>
    <cellStyle name="Normal 42 3 2 2" xfId="13430"/>
    <cellStyle name="Normal 42 3 3" xfId="7178"/>
    <cellStyle name="Normal 42 3 3 2" xfId="15455"/>
    <cellStyle name="Normal 42 3 4" xfId="3111"/>
    <cellStyle name="Normal 42 3 4 2" xfId="11388"/>
    <cellStyle name="Normal 42 3 5" xfId="9339"/>
    <cellStyle name="Normal 42 4" xfId="2100"/>
    <cellStyle name="Normal 42 4 2" xfId="6186"/>
    <cellStyle name="Normal 42 4 2 2" xfId="14463"/>
    <cellStyle name="Normal 42 4 3" xfId="8186"/>
    <cellStyle name="Normal 42 4 3 2" xfId="16463"/>
    <cellStyle name="Normal 42 4 4" xfId="4153"/>
    <cellStyle name="Normal 42 4 4 2" xfId="12430"/>
    <cellStyle name="Normal 42 4 5" xfId="10381"/>
    <cellStyle name="Normal 42 5" xfId="4652"/>
    <cellStyle name="Normal 42 5 2" xfId="12929"/>
    <cellStyle name="Normal 42 6" xfId="6680"/>
    <cellStyle name="Normal 42 6 2" xfId="14957"/>
    <cellStyle name="Normal 42 7" xfId="2605"/>
    <cellStyle name="Normal 42 7 2" xfId="10882"/>
    <cellStyle name="Normal 42 8" xfId="8835"/>
    <cellStyle name="Normal 42 9" xfId="519"/>
    <cellStyle name="Normal 43" xfId="105"/>
    <cellStyle name="Normal 43 2" xfId="1202"/>
    <cellStyle name="Normal 43 2 2" xfId="5293"/>
    <cellStyle name="Normal 43 2 2 2" xfId="13570"/>
    <cellStyle name="Normal 43 2 3" xfId="7318"/>
    <cellStyle name="Normal 43 2 3 2" xfId="15595"/>
    <cellStyle name="Normal 43 2 4" xfId="3258"/>
    <cellStyle name="Normal 43 2 4 2" xfId="11535"/>
    <cellStyle name="Normal 43 2 5" xfId="9486"/>
    <cellStyle name="Normal 43 3" xfId="692"/>
    <cellStyle name="Normal 43 3 2" xfId="4797"/>
    <cellStyle name="Normal 43 3 2 2" xfId="13074"/>
    <cellStyle name="Normal 43 3 3" xfId="6822"/>
    <cellStyle name="Normal 43 3 3 2" xfId="15099"/>
    <cellStyle name="Normal 43 3 4" xfId="2752"/>
    <cellStyle name="Normal 43 3 4 2" xfId="11029"/>
    <cellStyle name="Normal 43 3 5" xfId="8981"/>
    <cellStyle name="Normal 43 4" xfId="1743"/>
    <cellStyle name="Normal 43 4 2" xfId="5830"/>
    <cellStyle name="Normal 43 4 2 2" xfId="14107"/>
    <cellStyle name="Normal 43 4 3" xfId="7830"/>
    <cellStyle name="Normal 43 4 3 2" xfId="16107"/>
    <cellStyle name="Normal 43 4 4" xfId="3796"/>
    <cellStyle name="Normal 43 4 4 2" xfId="12073"/>
    <cellStyle name="Normal 43 4 5" xfId="10024"/>
    <cellStyle name="Normal 43 5" xfId="4293"/>
    <cellStyle name="Normal 43 5 2" xfId="12570"/>
    <cellStyle name="Normal 43 6" xfId="6324"/>
    <cellStyle name="Normal 43 6 2" xfId="14601"/>
    <cellStyle name="Normal 43 7" xfId="2244"/>
    <cellStyle name="Normal 43 7 2" xfId="10521"/>
    <cellStyle name="Normal 43 8" xfId="8475"/>
    <cellStyle name="Normal 44" xfId="521"/>
    <cellStyle name="Normal 45" xfId="610"/>
    <cellStyle name="Normal 45 2" xfId="1120"/>
    <cellStyle name="Normal 45 2 2" xfId="5212"/>
    <cellStyle name="Normal 45 2 2 2" xfId="13489"/>
    <cellStyle name="Normal 45 2 3" xfId="7237"/>
    <cellStyle name="Normal 45 2 3 2" xfId="15514"/>
    <cellStyle name="Normal 45 2 4" xfId="3177"/>
    <cellStyle name="Normal 45 2 4 2" xfId="11454"/>
    <cellStyle name="Normal 45 2 5" xfId="9405"/>
    <cellStyle name="Normal 45 3" xfId="4716"/>
    <cellStyle name="Normal 45 3 2" xfId="12993"/>
    <cellStyle name="Normal 45 4" xfId="6741"/>
    <cellStyle name="Normal 45 4 2" xfId="15018"/>
    <cellStyle name="Normal 45 5" xfId="2671"/>
    <cellStyle name="Normal 45 5 2" xfId="10948"/>
    <cellStyle name="Normal 45 6" xfId="8900"/>
    <cellStyle name="Normal 46" xfId="608"/>
    <cellStyle name="Normal 46 2" xfId="1656"/>
    <cellStyle name="Normal 46 2 2" xfId="5743"/>
    <cellStyle name="Normal 46 2 2 2" xfId="14020"/>
    <cellStyle name="Normal 46 2 3" xfId="7743"/>
    <cellStyle name="Normal 46 2 3 2" xfId="16020"/>
    <cellStyle name="Normal 46 2 4" xfId="3709"/>
    <cellStyle name="Normal 46 2 4 2" xfId="11986"/>
    <cellStyle name="Normal 46 2 5" xfId="9937"/>
    <cellStyle name="Normal 46 3" xfId="4714"/>
    <cellStyle name="Normal 46 3 2" xfId="12991"/>
    <cellStyle name="Normal 46 4" xfId="6739"/>
    <cellStyle name="Normal 46 4 2" xfId="15016"/>
    <cellStyle name="Normal 46 5" xfId="2669"/>
    <cellStyle name="Normal 46 5 2" xfId="10946"/>
    <cellStyle name="Normal 46 6" xfId="8898"/>
    <cellStyle name="Normal 47" xfId="612"/>
    <cellStyle name="Normal 47 2" xfId="4718"/>
    <cellStyle name="Normal 47 2 2" xfId="12995"/>
    <cellStyle name="Normal 47 3" xfId="6743"/>
    <cellStyle name="Normal 47 3 2" xfId="15020"/>
    <cellStyle name="Normal 47 4" xfId="2673"/>
    <cellStyle name="Normal 47 4 2" xfId="10950"/>
    <cellStyle name="Normal 47 5" xfId="8902"/>
    <cellStyle name="Normal 48" xfId="2163"/>
    <cellStyle name="Normal 49" xfId="8"/>
    <cellStyle name="Normal 49 2" xfId="12491"/>
    <cellStyle name="Normal 49 3" xfId="4214"/>
    <cellStyle name="Normal 5" xfId="523"/>
    <cellStyle name="Normal 5 10" xfId="8837"/>
    <cellStyle name="Normal 5 2" xfId="27"/>
    <cellStyle name="Normal 5 2 2" xfId="406"/>
    <cellStyle name="Normal 5 2 2 2" xfId="1482"/>
    <cellStyle name="Normal 5 2 2 2 2" xfId="5572"/>
    <cellStyle name="Normal 5 2 2 2 2 2" xfId="13849"/>
    <cellStyle name="Normal 5 2 2 2 3" xfId="7596"/>
    <cellStyle name="Normal 5 2 2 2 3 2" xfId="15873"/>
    <cellStyle name="Normal 5 2 2 2 4" xfId="3538"/>
    <cellStyle name="Normal 5 2 2 2 4 2" xfId="11815"/>
    <cellStyle name="Normal 5 2 2 2 5" xfId="9766"/>
    <cellStyle name="Normal 5 2 2 3" xfId="972"/>
    <cellStyle name="Normal 5 2 2 3 2" xfId="5075"/>
    <cellStyle name="Normal 5 2 2 3 2 2" xfId="13352"/>
    <cellStyle name="Normal 5 2 2 3 3" xfId="7100"/>
    <cellStyle name="Normal 5 2 2 3 3 2" xfId="15377"/>
    <cellStyle name="Normal 5 2 2 3 4" xfId="3032"/>
    <cellStyle name="Normal 5 2 2 3 4 2" xfId="11309"/>
    <cellStyle name="Normal 5 2 2 3 5" xfId="9261"/>
    <cellStyle name="Normal 5 2 2 4" xfId="2022"/>
    <cellStyle name="Normal 5 2 2 4 2" xfId="6108"/>
    <cellStyle name="Normal 5 2 2 4 2 2" xfId="14385"/>
    <cellStyle name="Normal 5 2 2 4 3" xfId="8108"/>
    <cellStyle name="Normal 5 2 2 4 3 2" xfId="16385"/>
    <cellStyle name="Normal 5 2 2 4 4" xfId="4075"/>
    <cellStyle name="Normal 5 2 2 4 4 2" xfId="12352"/>
    <cellStyle name="Normal 5 2 2 4 5" xfId="10303"/>
    <cellStyle name="Normal 5 2 2 5" xfId="4572"/>
    <cellStyle name="Normal 5 2 2 5 2" xfId="12849"/>
    <cellStyle name="Normal 5 2 2 6" xfId="6602"/>
    <cellStyle name="Normal 5 2 2 6 2" xfId="14879"/>
    <cellStyle name="Normal 5 2 2 7" xfId="2525"/>
    <cellStyle name="Normal 5 2 2 7 2" xfId="10802"/>
    <cellStyle name="Normal 5 2 2 8" xfId="8755"/>
    <cellStyle name="Normal 5 2 3" xfId="1131"/>
    <cellStyle name="Normal 5 2 3 2" xfId="5223"/>
    <cellStyle name="Normal 5 2 3 2 2" xfId="13500"/>
    <cellStyle name="Normal 5 2 3 3" xfId="7248"/>
    <cellStyle name="Normal 5 2 3 3 2" xfId="15525"/>
    <cellStyle name="Normal 5 2 3 4" xfId="3188"/>
    <cellStyle name="Normal 5 2 3 4 2" xfId="11465"/>
    <cellStyle name="Normal 5 2 3 5" xfId="9416"/>
    <cellStyle name="Normal 5 2 4" xfId="623"/>
    <cellStyle name="Normal 5 2 4 2" xfId="4729"/>
    <cellStyle name="Normal 5 2 4 2 2" xfId="13006"/>
    <cellStyle name="Normal 5 2 4 3" xfId="6754"/>
    <cellStyle name="Normal 5 2 4 3 2" xfId="15031"/>
    <cellStyle name="Normal 5 2 4 4" xfId="2684"/>
    <cellStyle name="Normal 5 2 4 4 2" xfId="10961"/>
    <cellStyle name="Normal 5 2 4 5" xfId="8913"/>
    <cellStyle name="Normal 5 2 5" xfId="1675"/>
    <cellStyle name="Normal 5 2 5 2" xfId="5762"/>
    <cellStyle name="Normal 5 2 5 2 2" xfId="14039"/>
    <cellStyle name="Normal 5 2 5 3" xfId="7762"/>
    <cellStyle name="Normal 5 2 5 3 2" xfId="16039"/>
    <cellStyle name="Normal 5 2 5 4" xfId="3728"/>
    <cellStyle name="Normal 5 2 5 4 2" xfId="12005"/>
    <cellStyle name="Normal 5 2 5 5" xfId="9956"/>
    <cellStyle name="Normal 5 2 6" xfId="4225"/>
    <cellStyle name="Normal 5 2 6 2" xfId="12502"/>
    <cellStyle name="Normal 5 2 7" xfId="6256"/>
    <cellStyle name="Normal 5 2 7 2" xfId="14533"/>
    <cellStyle name="Normal 5 2 8" xfId="2175"/>
    <cellStyle name="Normal 5 2 8 2" xfId="10452"/>
    <cellStyle name="Normal 5 2 9" xfId="8407"/>
    <cellStyle name="Normal 5 3" xfId="524"/>
    <cellStyle name="Normal 5 3 2" xfId="1566"/>
    <cellStyle name="Normal 5 3 2 2" xfId="5655"/>
    <cellStyle name="Normal 5 3 2 2 2" xfId="13932"/>
    <cellStyle name="Normal 5 3 2 3" xfId="7677"/>
    <cellStyle name="Normal 5 3 2 3 2" xfId="15954"/>
    <cellStyle name="Normal 5 3 2 4" xfId="3621"/>
    <cellStyle name="Normal 5 3 2 4 2" xfId="11898"/>
    <cellStyle name="Normal 5 3 2 5" xfId="9849"/>
    <cellStyle name="Normal 5 3 3" xfId="1055"/>
    <cellStyle name="Normal 5 3 3 2" xfId="5156"/>
    <cellStyle name="Normal 5 3 3 2 2" xfId="13433"/>
    <cellStyle name="Normal 5 3 3 3" xfId="7181"/>
    <cellStyle name="Normal 5 3 3 3 2" xfId="15458"/>
    <cellStyle name="Normal 5 3 3 4" xfId="3114"/>
    <cellStyle name="Normal 5 3 3 4 2" xfId="11391"/>
    <cellStyle name="Normal 5 3 3 5" xfId="9342"/>
    <cellStyle name="Normal 5 3 4" xfId="2103"/>
    <cellStyle name="Normal 5 3 4 2" xfId="6189"/>
    <cellStyle name="Normal 5 3 4 2 2" xfId="14466"/>
    <cellStyle name="Normal 5 3 4 3" xfId="8189"/>
    <cellStyle name="Normal 5 3 4 3 2" xfId="16466"/>
    <cellStyle name="Normal 5 3 4 4" xfId="4156"/>
    <cellStyle name="Normal 5 3 4 4 2" xfId="12433"/>
    <cellStyle name="Normal 5 3 4 5" xfId="10384"/>
    <cellStyle name="Normal 5 3 5" xfId="4655"/>
    <cellStyle name="Normal 5 3 5 2" xfId="12932"/>
    <cellStyle name="Normal 5 3 6" xfId="6683"/>
    <cellStyle name="Normal 5 3 6 2" xfId="14960"/>
    <cellStyle name="Normal 5 3 7" xfId="2608"/>
    <cellStyle name="Normal 5 3 7 2" xfId="10885"/>
    <cellStyle name="Normal 5 3 8" xfId="8838"/>
    <cellStyle name="Normal 5 4" xfId="1565"/>
    <cellStyle name="Normal 5 4 2" xfId="5654"/>
    <cellStyle name="Normal 5 4 2 2" xfId="13931"/>
    <cellStyle name="Normal 5 4 3" xfId="7676"/>
    <cellStyle name="Normal 5 4 3 2" xfId="15953"/>
    <cellStyle name="Normal 5 4 4" xfId="3620"/>
    <cellStyle name="Normal 5 4 4 2" xfId="11897"/>
    <cellStyle name="Normal 5 4 5" xfId="9848"/>
    <cellStyle name="Normal 5 5" xfId="1054"/>
    <cellStyle name="Normal 5 5 2" xfId="5155"/>
    <cellStyle name="Normal 5 5 2 2" xfId="13432"/>
    <cellStyle name="Normal 5 5 3" xfId="7180"/>
    <cellStyle name="Normal 5 5 3 2" xfId="15457"/>
    <cellStyle name="Normal 5 5 4" xfId="3113"/>
    <cellStyle name="Normal 5 5 4 2" xfId="11390"/>
    <cellStyle name="Normal 5 5 5" xfId="9341"/>
    <cellStyle name="Normal 5 6" xfId="2102"/>
    <cellStyle name="Normal 5 6 2" xfId="6188"/>
    <cellStyle name="Normal 5 6 2 2" xfId="14465"/>
    <cellStyle name="Normal 5 6 3" xfId="8188"/>
    <cellStyle name="Normal 5 6 3 2" xfId="16465"/>
    <cellStyle name="Normal 5 6 4" xfId="4155"/>
    <cellStyle name="Normal 5 6 4 2" xfId="12432"/>
    <cellStyle name="Normal 5 6 5" xfId="10383"/>
    <cellStyle name="Normal 5 7" xfId="4654"/>
    <cellStyle name="Normal 5 7 2" xfId="12931"/>
    <cellStyle name="Normal 5 8" xfId="6682"/>
    <cellStyle name="Normal 5 8 2" xfId="14959"/>
    <cellStyle name="Normal 5 9" xfId="2607"/>
    <cellStyle name="Normal 5 9 2" xfId="10884"/>
    <cellStyle name="Normal 50" xfId="6245"/>
    <cellStyle name="Normal 50 2" xfId="14522"/>
    <cellStyle name="Normal 51" xfId="11"/>
    <cellStyle name="Normal 52" xfId="6"/>
    <cellStyle name="Normal 6" xfId="525"/>
    <cellStyle name="Normal 6 2" xfId="526"/>
    <cellStyle name="Normal 6 2 2" xfId="1568"/>
    <cellStyle name="Normal 6 2 2 2" xfId="5657"/>
    <cellStyle name="Normal 6 2 2 2 2" xfId="13934"/>
    <cellStyle name="Normal 6 2 2 3" xfId="7679"/>
    <cellStyle name="Normal 6 2 2 3 2" xfId="15956"/>
    <cellStyle name="Normal 6 2 2 4" xfId="3623"/>
    <cellStyle name="Normal 6 2 2 4 2" xfId="11900"/>
    <cellStyle name="Normal 6 2 2 5" xfId="9851"/>
    <cellStyle name="Normal 6 2 3" xfId="1057"/>
    <cellStyle name="Normal 6 2 3 2" xfId="5158"/>
    <cellStyle name="Normal 6 2 3 2 2" xfId="13435"/>
    <cellStyle name="Normal 6 2 3 3" xfId="7183"/>
    <cellStyle name="Normal 6 2 3 3 2" xfId="15460"/>
    <cellStyle name="Normal 6 2 3 4" xfId="3116"/>
    <cellStyle name="Normal 6 2 3 4 2" xfId="11393"/>
    <cellStyle name="Normal 6 2 3 5" xfId="9344"/>
    <cellStyle name="Normal 6 2 4" xfId="2105"/>
    <cellStyle name="Normal 6 2 4 2" xfId="6191"/>
    <cellStyle name="Normal 6 2 4 2 2" xfId="14468"/>
    <cellStyle name="Normal 6 2 4 3" xfId="8191"/>
    <cellStyle name="Normal 6 2 4 3 2" xfId="16468"/>
    <cellStyle name="Normal 6 2 4 4" xfId="4158"/>
    <cellStyle name="Normal 6 2 4 4 2" xfId="12435"/>
    <cellStyle name="Normal 6 2 4 5" xfId="10386"/>
    <cellStyle name="Normal 6 2 5" xfId="4657"/>
    <cellStyle name="Normal 6 2 5 2" xfId="12934"/>
    <cellStyle name="Normal 6 2 6" xfId="6685"/>
    <cellStyle name="Normal 6 2 6 2" xfId="14962"/>
    <cellStyle name="Normal 6 2 7" xfId="2610"/>
    <cellStyle name="Normal 6 2 7 2" xfId="10887"/>
    <cellStyle name="Normal 6 2 8" xfId="8840"/>
    <cellStyle name="Normal 6 3" xfId="1567"/>
    <cellStyle name="Normal 6 3 2" xfId="5656"/>
    <cellStyle name="Normal 6 3 2 2" xfId="13933"/>
    <cellStyle name="Normal 6 3 3" xfId="7678"/>
    <cellStyle name="Normal 6 3 3 2" xfId="15955"/>
    <cellStyle name="Normal 6 3 4" xfId="3622"/>
    <cellStyle name="Normal 6 3 4 2" xfId="11899"/>
    <cellStyle name="Normal 6 3 5" xfId="9850"/>
    <cellStyle name="Normal 6 4" xfId="1056"/>
    <cellStyle name="Normal 6 4 2" xfId="5157"/>
    <cellStyle name="Normal 6 4 2 2" xfId="13434"/>
    <cellStyle name="Normal 6 4 3" xfId="7182"/>
    <cellStyle name="Normal 6 4 3 2" xfId="15459"/>
    <cellStyle name="Normal 6 4 4" xfId="3115"/>
    <cellStyle name="Normal 6 4 4 2" xfId="11392"/>
    <cellStyle name="Normal 6 4 5" xfId="9343"/>
    <cellStyle name="Normal 6 5" xfId="2104"/>
    <cellStyle name="Normal 6 5 2" xfId="6190"/>
    <cellStyle name="Normal 6 5 2 2" xfId="14467"/>
    <cellStyle name="Normal 6 5 3" xfId="8190"/>
    <cellStyle name="Normal 6 5 3 2" xfId="16467"/>
    <cellStyle name="Normal 6 5 4" xfId="4157"/>
    <cellStyle name="Normal 6 5 4 2" xfId="12434"/>
    <cellStyle name="Normal 6 5 5" xfId="10385"/>
    <cellStyle name="Normal 6 6" xfId="4656"/>
    <cellStyle name="Normal 6 6 2" xfId="12933"/>
    <cellStyle name="Normal 6 7" xfId="6684"/>
    <cellStyle name="Normal 6 7 2" xfId="14961"/>
    <cellStyle name="Normal 6 8" xfId="2609"/>
    <cellStyle name="Normal 6 8 2" xfId="10886"/>
    <cellStyle name="Normal 6 9" xfId="8839"/>
    <cellStyle name="Normal 7" xfId="491"/>
    <cellStyle name="Normal 7 2" xfId="23"/>
    <cellStyle name="Normal 7 2 2" xfId="1130"/>
    <cellStyle name="Normal 7 2 2 2" xfId="5222"/>
    <cellStyle name="Normal 7 2 2 2 2" xfId="13499"/>
    <cellStyle name="Normal 7 2 2 3" xfId="7247"/>
    <cellStyle name="Normal 7 2 2 3 2" xfId="15524"/>
    <cellStyle name="Normal 7 2 2 4" xfId="3187"/>
    <cellStyle name="Normal 7 2 2 4 2" xfId="11464"/>
    <cellStyle name="Normal 7 2 2 5" xfId="9415"/>
    <cellStyle name="Normal 7 2 3" xfId="622"/>
    <cellStyle name="Normal 7 2 3 2" xfId="4728"/>
    <cellStyle name="Normal 7 2 3 2 2" xfId="13005"/>
    <cellStyle name="Normal 7 2 3 3" xfId="6753"/>
    <cellStyle name="Normal 7 2 3 3 2" xfId="15030"/>
    <cellStyle name="Normal 7 2 3 4" xfId="2683"/>
    <cellStyle name="Normal 7 2 3 4 2" xfId="10960"/>
    <cellStyle name="Normal 7 2 3 5" xfId="8912"/>
    <cellStyle name="Normal 7 2 4" xfId="1674"/>
    <cellStyle name="Normal 7 2 4 2" xfId="5761"/>
    <cellStyle name="Normal 7 2 4 2 2" xfId="14038"/>
    <cellStyle name="Normal 7 2 4 3" xfId="7761"/>
    <cellStyle name="Normal 7 2 4 3 2" xfId="16038"/>
    <cellStyle name="Normal 7 2 4 4" xfId="3727"/>
    <cellStyle name="Normal 7 2 4 4 2" xfId="12004"/>
    <cellStyle name="Normal 7 2 4 5" xfId="9955"/>
    <cellStyle name="Normal 7 2 5" xfId="4224"/>
    <cellStyle name="Normal 7 2 5 2" xfId="12501"/>
    <cellStyle name="Normal 7 2 6" xfId="6255"/>
    <cellStyle name="Normal 7 2 6 2" xfId="14532"/>
    <cellStyle name="Normal 7 2 7" xfId="2174"/>
    <cellStyle name="Normal 7 2 7 2" xfId="10451"/>
    <cellStyle name="Normal 7 2 8" xfId="8406"/>
    <cellStyle name="Normal 7 3" xfId="1541"/>
    <cellStyle name="Normal 7 3 2" xfId="5631"/>
    <cellStyle name="Normal 7 3 2 2" xfId="13908"/>
    <cellStyle name="Normal 7 3 3" xfId="7653"/>
    <cellStyle name="Normal 7 3 3 2" xfId="15930"/>
    <cellStyle name="Normal 7 3 4" xfId="3597"/>
    <cellStyle name="Normal 7 3 4 2" xfId="11874"/>
    <cellStyle name="Normal 7 3 5" xfId="9825"/>
    <cellStyle name="Normal 7 4" xfId="1029"/>
    <cellStyle name="Normal 7 4 2" xfId="5132"/>
    <cellStyle name="Normal 7 4 2 2" xfId="13409"/>
    <cellStyle name="Normal 7 4 3" xfId="7157"/>
    <cellStyle name="Normal 7 4 3 2" xfId="15434"/>
    <cellStyle name="Normal 7 4 4" xfId="3089"/>
    <cellStyle name="Normal 7 4 4 2" xfId="11366"/>
    <cellStyle name="Normal 7 4 5" xfId="9318"/>
    <cellStyle name="Normal 7 5" xfId="2079"/>
    <cellStyle name="Normal 7 5 2" xfId="6165"/>
    <cellStyle name="Normal 7 5 2 2" xfId="14442"/>
    <cellStyle name="Normal 7 5 3" xfId="8165"/>
    <cellStyle name="Normal 7 5 3 2" xfId="16442"/>
    <cellStyle name="Normal 7 5 4" xfId="4132"/>
    <cellStyle name="Normal 7 5 4 2" xfId="12409"/>
    <cellStyle name="Normal 7 5 5" xfId="10360"/>
    <cellStyle name="Normal 7 6" xfId="4631"/>
    <cellStyle name="Normal 7 6 2" xfId="12908"/>
    <cellStyle name="Normal 7 7" xfId="6659"/>
    <cellStyle name="Normal 7 7 2" xfId="14936"/>
    <cellStyle name="Normal 7 8" xfId="2584"/>
    <cellStyle name="Normal 7 8 2" xfId="10861"/>
    <cellStyle name="Normal 7 9" xfId="8814"/>
    <cellStyle name="Normal 8" xfId="529"/>
    <cellStyle name="Normal 8 2" xfId="532"/>
    <cellStyle name="Normal 8 2 2" xfId="1574"/>
    <cellStyle name="Normal 8 2 2 2" xfId="5663"/>
    <cellStyle name="Normal 8 2 2 2 2" xfId="13940"/>
    <cellStyle name="Normal 8 2 2 3" xfId="7685"/>
    <cellStyle name="Normal 8 2 2 3 2" xfId="15962"/>
    <cellStyle name="Normal 8 2 2 4" xfId="3629"/>
    <cellStyle name="Normal 8 2 2 4 2" xfId="11906"/>
    <cellStyle name="Normal 8 2 2 5" xfId="9857"/>
    <cellStyle name="Normal 8 2 3" xfId="1063"/>
    <cellStyle name="Normal 8 2 3 2" xfId="5164"/>
    <cellStyle name="Normal 8 2 3 2 2" xfId="13441"/>
    <cellStyle name="Normal 8 2 3 3" xfId="7189"/>
    <cellStyle name="Normal 8 2 3 3 2" xfId="15466"/>
    <cellStyle name="Normal 8 2 3 4" xfId="3122"/>
    <cellStyle name="Normal 8 2 3 4 2" xfId="11399"/>
    <cellStyle name="Normal 8 2 3 5" xfId="9350"/>
    <cellStyle name="Normal 8 2 4" xfId="2111"/>
    <cellStyle name="Normal 8 2 4 2" xfId="6197"/>
    <cellStyle name="Normal 8 2 4 2 2" xfId="14474"/>
    <cellStyle name="Normal 8 2 4 3" xfId="8197"/>
    <cellStyle name="Normal 8 2 4 3 2" xfId="16474"/>
    <cellStyle name="Normal 8 2 4 4" xfId="4164"/>
    <cellStyle name="Normal 8 2 4 4 2" xfId="12441"/>
    <cellStyle name="Normal 8 2 4 5" xfId="10392"/>
    <cellStyle name="Normal 8 2 5" xfId="4663"/>
    <cellStyle name="Normal 8 2 5 2" xfId="12940"/>
    <cellStyle name="Normal 8 2 6" xfId="6691"/>
    <cellStyle name="Normal 8 2 6 2" xfId="14968"/>
    <cellStyle name="Normal 8 2 7" xfId="2616"/>
    <cellStyle name="Normal 8 2 7 2" xfId="10893"/>
    <cellStyle name="Normal 8 2 8" xfId="8846"/>
    <cellStyle name="Normal 8 3" xfId="1571"/>
    <cellStyle name="Normal 8 3 2" xfId="5660"/>
    <cellStyle name="Normal 8 3 2 2" xfId="13937"/>
    <cellStyle name="Normal 8 3 3" xfId="7682"/>
    <cellStyle name="Normal 8 3 3 2" xfId="15959"/>
    <cellStyle name="Normal 8 3 4" xfId="3626"/>
    <cellStyle name="Normal 8 3 4 2" xfId="11903"/>
    <cellStyle name="Normal 8 3 5" xfId="9854"/>
    <cellStyle name="Normal 8 4" xfId="1060"/>
    <cellStyle name="Normal 8 4 2" xfId="5161"/>
    <cellStyle name="Normal 8 4 2 2" xfId="13438"/>
    <cellStyle name="Normal 8 4 3" xfId="7186"/>
    <cellStyle name="Normal 8 4 3 2" xfId="15463"/>
    <cellStyle name="Normal 8 4 4" xfId="3119"/>
    <cellStyle name="Normal 8 4 4 2" xfId="11396"/>
    <cellStyle name="Normal 8 4 5" xfId="9347"/>
    <cellStyle name="Normal 8 5" xfId="2108"/>
    <cellStyle name="Normal 8 5 2" xfId="6194"/>
    <cellStyle name="Normal 8 5 2 2" xfId="14471"/>
    <cellStyle name="Normal 8 5 3" xfId="8194"/>
    <cellStyle name="Normal 8 5 3 2" xfId="16471"/>
    <cellStyle name="Normal 8 5 4" xfId="4161"/>
    <cellStyle name="Normal 8 5 4 2" xfId="12438"/>
    <cellStyle name="Normal 8 5 5" xfId="10389"/>
    <cellStyle name="Normal 8 6" xfId="4660"/>
    <cellStyle name="Normal 8 6 2" xfId="12937"/>
    <cellStyle name="Normal 8 7" xfId="6688"/>
    <cellStyle name="Normal 8 7 2" xfId="14965"/>
    <cellStyle name="Normal 8 8" xfId="2613"/>
    <cellStyle name="Normal 8 8 2" xfId="10890"/>
    <cellStyle name="Normal 8 9" xfId="8843"/>
    <cellStyle name="Normal 9" xfId="535"/>
    <cellStyle name="Normal 9 10" xfId="8849"/>
    <cellStyle name="Normal 9 2" xfId="537"/>
    <cellStyle name="Normal 9 2 2" xfId="607"/>
    <cellStyle name="Normal 9 2 2 2" xfId="2162"/>
    <cellStyle name="Normal 9 3" xfId="538"/>
    <cellStyle name="Normal 9 3 2" xfId="1579"/>
    <cellStyle name="Normal 9 3 2 2" xfId="5668"/>
    <cellStyle name="Normal 9 3 2 2 2" xfId="13945"/>
    <cellStyle name="Normal 9 3 2 3" xfId="7690"/>
    <cellStyle name="Normal 9 3 2 3 2" xfId="15967"/>
    <cellStyle name="Normal 9 3 2 4" xfId="3634"/>
    <cellStyle name="Normal 9 3 2 4 2" xfId="11911"/>
    <cellStyle name="Normal 9 3 2 5" xfId="9862"/>
    <cellStyle name="Normal 9 3 3" xfId="1068"/>
    <cellStyle name="Normal 9 3 3 2" xfId="5169"/>
    <cellStyle name="Normal 9 3 3 2 2" xfId="13446"/>
    <cellStyle name="Normal 9 3 3 3" xfId="7194"/>
    <cellStyle name="Normal 9 3 3 3 2" xfId="15471"/>
    <cellStyle name="Normal 9 3 3 4" xfId="3127"/>
    <cellStyle name="Normal 9 3 3 4 2" xfId="11404"/>
    <cellStyle name="Normal 9 3 3 5" xfId="9355"/>
    <cellStyle name="Normal 9 3 4" xfId="2116"/>
    <cellStyle name="Normal 9 3 4 2" xfId="6202"/>
    <cellStyle name="Normal 9 3 4 2 2" xfId="14479"/>
    <cellStyle name="Normal 9 3 4 3" xfId="8202"/>
    <cellStyle name="Normal 9 3 4 3 2" xfId="16479"/>
    <cellStyle name="Normal 9 3 4 4" xfId="4169"/>
    <cellStyle name="Normal 9 3 4 4 2" xfId="12446"/>
    <cellStyle name="Normal 9 3 4 5" xfId="10397"/>
    <cellStyle name="Normal 9 3 5" xfId="4668"/>
    <cellStyle name="Normal 9 3 5 2" xfId="12945"/>
    <cellStyle name="Normal 9 3 6" xfId="6696"/>
    <cellStyle name="Normal 9 3 6 2" xfId="14973"/>
    <cellStyle name="Normal 9 3 7" xfId="2621"/>
    <cellStyle name="Normal 9 3 7 2" xfId="10898"/>
    <cellStyle name="Normal 9 3 8" xfId="8851"/>
    <cellStyle name="Normal 9 4" xfId="1577"/>
    <cellStyle name="Normal 9 4 2" xfId="5666"/>
    <cellStyle name="Normal 9 4 2 2" xfId="13943"/>
    <cellStyle name="Normal 9 4 3" xfId="7688"/>
    <cellStyle name="Normal 9 4 3 2" xfId="15965"/>
    <cellStyle name="Normal 9 4 4" xfId="3632"/>
    <cellStyle name="Normal 9 4 4 2" xfId="11909"/>
    <cellStyle name="Normal 9 4 5" xfId="9860"/>
    <cellStyle name="Normal 9 5" xfId="1066"/>
    <cellStyle name="Normal 9 5 2" xfId="5167"/>
    <cellStyle name="Normal 9 5 2 2" xfId="13444"/>
    <cellStyle name="Normal 9 5 3" xfId="7192"/>
    <cellStyle name="Normal 9 5 3 2" xfId="15469"/>
    <cellStyle name="Normal 9 5 4" xfId="3125"/>
    <cellStyle name="Normal 9 5 4 2" xfId="11402"/>
    <cellStyle name="Normal 9 5 5" xfId="9353"/>
    <cellStyle name="Normal 9 6" xfId="2114"/>
    <cellStyle name="Normal 9 6 2" xfId="6200"/>
    <cellStyle name="Normal 9 6 2 2" xfId="14477"/>
    <cellStyle name="Normal 9 6 3" xfId="8200"/>
    <cellStyle name="Normal 9 6 3 2" xfId="16477"/>
    <cellStyle name="Normal 9 6 4" xfId="4167"/>
    <cellStyle name="Normal 9 6 4 2" xfId="12444"/>
    <cellStyle name="Normal 9 6 5" xfId="10395"/>
    <cellStyle name="Normal 9 7" xfId="4666"/>
    <cellStyle name="Normal 9 7 2" xfId="12943"/>
    <cellStyle name="Normal 9 8" xfId="6694"/>
    <cellStyle name="Normal 9 8 2" xfId="14971"/>
    <cellStyle name="Normal 9 9" xfId="2619"/>
    <cellStyle name="Normal 9 9 2" xfId="10896"/>
    <cellStyle name="Normal_Modelo Planilha Financeira" xfId="539"/>
    <cellStyle name="Nota 10" xfId="540"/>
    <cellStyle name="Nota 10 2" xfId="541"/>
    <cellStyle name="Nota 10 2 2" xfId="1581"/>
    <cellStyle name="Nota 10 2 2 2" xfId="5670"/>
    <cellStyle name="Nota 10 2 2 2 2" xfId="13947"/>
    <cellStyle name="Nota 10 2 2 3" xfId="7692"/>
    <cellStyle name="Nota 10 2 2 3 2" xfId="15969"/>
    <cellStyle name="Nota 10 2 2 4" xfId="3636"/>
    <cellStyle name="Nota 10 2 2 4 2" xfId="11913"/>
    <cellStyle name="Nota 10 2 2 5" xfId="9864"/>
    <cellStyle name="Nota 10 2 3" xfId="1070"/>
    <cellStyle name="Nota 10 2 3 2" xfId="5171"/>
    <cellStyle name="Nota 10 2 3 2 2" xfId="13448"/>
    <cellStyle name="Nota 10 2 3 3" xfId="7196"/>
    <cellStyle name="Nota 10 2 3 3 2" xfId="15473"/>
    <cellStyle name="Nota 10 2 3 4" xfId="3129"/>
    <cellStyle name="Nota 10 2 3 4 2" xfId="11406"/>
    <cellStyle name="Nota 10 2 3 5" xfId="9357"/>
    <cellStyle name="Nota 10 2 4" xfId="2118"/>
    <cellStyle name="Nota 10 2 4 2" xfId="6204"/>
    <cellStyle name="Nota 10 2 4 2 2" xfId="14481"/>
    <cellStyle name="Nota 10 2 4 3" xfId="8204"/>
    <cellStyle name="Nota 10 2 4 3 2" xfId="16481"/>
    <cellStyle name="Nota 10 2 4 4" xfId="4171"/>
    <cellStyle name="Nota 10 2 4 4 2" xfId="12448"/>
    <cellStyle name="Nota 10 2 4 5" xfId="10399"/>
    <cellStyle name="Nota 10 2 5" xfId="4670"/>
    <cellStyle name="Nota 10 2 5 2" xfId="12947"/>
    <cellStyle name="Nota 10 2 6" xfId="6698"/>
    <cellStyle name="Nota 10 2 6 2" xfId="14975"/>
    <cellStyle name="Nota 10 2 7" xfId="2623"/>
    <cellStyle name="Nota 10 2 7 2" xfId="10900"/>
    <cellStyle name="Nota 10 2 8" xfId="8853"/>
    <cellStyle name="Nota 10 3" xfId="1580"/>
    <cellStyle name="Nota 10 3 2" xfId="5669"/>
    <cellStyle name="Nota 10 3 2 2" xfId="13946"/>
    <cellStyle name="Nota 10 3 3" xfId="7691"/>
    <cellStyle name="Nota 10 3 3 2" xfId="15968"/>
    <cellStyle name="Nota 10 3 4" xfId="3635"/>
    <cellStyle name="Nota 10 3 4 2" xfId="11912"/>
    <cellStyle name="Nota 10 3 5" xfId="9863"/>
    <cellStyle name="Nota 10 4" xfId="1069"/>
    <cellStyle name="Nota 10 4 2" xfId="5170"/>
    <cellStyle name="Nota 10 4 2 2" xfId="13447"/>
    <cellStyle name="Nota 10 4 3" xfId="7195"/>
    <cellStyle name="Nota 10 4 3 2" xfId="15472"/>
    <cellStyle name="Nota 10 4 4" xfId="3128"/>
    <cellStyle name="Nota 10 4 4 2" xfId="11405"/>
    <cellStyle name="Nota 10 4 5" xfId="9356"/>
    <cellStyle name="Nota 10 5" xfId="2117"/>
    <cellStyle name="Nota 10 5 2" xfId="6203"/>
    <cellStyle name="Nota 10 5 2 2" xfId="14480"/>
    <cellStyle name="Nota 10 5 3" xfId="8203"/>
    <cellStyle name="Nota 10 5 3 2" xfId="16480"/>
    <cellStyle name="Nota 10 5 4" xfId="4170"/>
    <cellStyle name="Nota 10 5 4 2" xfId="12447"/>
    <cellStyle name="Nota 10 5 5" xfId="10398"/>
    <cellStyle name="Nota 10 6" xfId="4669"/>
    <cellStyle name="Nota 10 6 2" xfId="12946"/>
    <cellStyle name="Nota 10 7" xfId="6697"/>
    <cellStyle name="Nota 10 7 2" xfId="14974"/>
    <cellStyle name="Nota 10 8" xfId="2622"/>
    <cellStyle name="Nota 10 8 2" xfId="10899"/>
    <cellStyle name="Nota 10 9" xfId="8852"/>
    <cellStyle name="Nota 11" xfId="410"/>
    <cellStyle name="Nota 11 2" xfId="542"/>
    <cellStyle name="Nota 11 2 2" xfId="1582"/>
    <cellStyle name="Nota 11 2 2 2" xfId="5671"/>
    <cellStyle name="Nota 11 2 2 2 2" xfId="13948"/>
    <cellStyle name="Nota 11 2 2 3" xfId="7693"/>
    <cellStyle name="Nota 11 2 2 3 2" xfId="15970"/>
    <cellStyle name="Nota 11 2 2 4" xfId="3637"/>
    <cellStyle name="Nota 11 2 2 4 2" xfId="11914"/>
    <cellStyle name="Nota 11 2 2 5" xfId="9865"/>
    <cellStyle name="Nota 11 2 3" xfId="1071"/>
    <cellStyle name="Nota 11 2 3 2" xfId="5172"/>
    <cellStyle name="Nota 11 2 3 2 2" xfId="13449"/>
    <cellStyle name="Nota 11 2 3 3" xfId="7197"/>
    <cellStyle name="Nota 11 2 3 3 2" xfId="15474"/>
    <cellStyle name="Nota 11 2 3 4" xfId="3130"/>
    <cellStyle name="Nota 11 2 3 4 2" xfId="11407"/>
    <cellStyle name="Nota 11 2 3 5" xfId="9358"/>
    <cellStyle name="Nota 11 2 4" xfId="2119"/>
    <cellStyle name="Nota 11 2 4 2" xfId="6205"/>
    <cellStyle name="Nota 11 2 4 2 2" xfId="14482"/>
    <cellStyle name="Nota 11 2 4 3" xfId="8205"/>
    <cellStyle name="Nota 11 2 4 3 2" xfId="16482"/>
    <cellStyle name="Nota 11 2 4 4" xfId="4172"/>
    <cellStyle name="Nota 11 2 4 4 2" xfId="12449"/>
    <cellStyle name="Nota 11 2 4 5" xfId="10400"/>
    <cellStyle name="Nota 11 2 5" xfId="4671"/>
    <cellStyle name="Nota 11 2 5 2" xfId="12948"/>
    <cellStyle name="Nota 11 2 6" xfId="6699"/>
    <cellStyle name="Nota 11 2 6 2" xfId="14976"/>
    <cellStyle name="Nota 11 2 7" xfId="2624"/>
    <cellStyle name="Nota 11 2 7 2" xfId="10901"/>
    <cellStyle name="Nota 11 2 8" xfId="8854"/>
    <cellStyle name="Nota 11 3" xfId="1485"/>
    <cellStyle name="Nota 11 3 2" xfId="5575"/>
    <cellStyle name="Nota 11 3 2 2" xfId="13852"/>
    <cellStyle name="Nota 11 3 3" xfId="7599"/>
    <cellStyle name="Nota 11 3 3 2" xfId="15876"/>
    <cellStyle name="Nota 11 3 4" xfId="3541"/>
    <cellStyle name="Nota 11 3 4 2" xfId="11818"/>
    <cellStyle name="Nota 11 3 5" xfId="9769"/>
    <cellStyle name="Nota 11 4" xfId="975"/>
    <cellStyle name="Nota 11 4 2" xfId="5078"/>
    <cellStyle name="Nota 11 4 2 2" xfId="13355"/>
    <cellStyle name="Nota 11 4 3" xfId="7103"/>
    <cellStyle name="Nota 11 4 3 2" xfId="15380"/>
    <cellStyle name="Nota 11 4 4" xfId="3035"/>
    <cellStyle name="Nota 11 4 4 2" xfId="11312"/>
    <cellStyle name="Nota 11 4 5" xfId="9264"/>
    <cellStyle name="Nota 11 5" xfId="2025"/>
    <cellStyle name="Nota 11 5 2" xfId="6111"/>
    <cellStyle name="Nota 11 5 2 2" xfId="14388"/>
    <cellStyle name="Nota 11 5 3" xfId="8111"/>
    <cellStyle name="Nota 11 5 3 2" xfId="16388"/>
    <cellStyle name="Nota 11 5 4" xfId="4078"/>
    <cellStyle name="Nota 11 5 4 2" xfId="12355"/>
    <cellStyle name="Nota 11 5 5" xfId="10306"/>
    <cellStyle name="Nota 11 6" xfId="4575"/>
    <cellStyle name="Nota 11 6 2" xfId="12852"/>
    <cellStyle name="Nota 11 7" xfId="6605"/>
    <cellStyle name="Nota 11 7 2" xfId="14882"/>
    <cellStyle name="Nota 11 8" xfId="2528"/>
    <cellStyle name="Nota 11 8 2" xfId="10805"/>
    <cellStyle name="Nota 11 9" xfId="8758"/>
    <cellStyle name="Nota 12" xfId="543"/>
    <cellStyle name="Nota 12 2" xfId="1583"/>
    <cellStyle name="Nota 12 2 2" xfId="5672"/>
    <cellStyle name="Nota 12 2 2 2" xfId="13949"/>
    <cellStyle name="Nota 12 2 3" xfId="7694"/>
    <cellStyle name="Nota 12 2 3 2" xfId="15971"/>
    <cellStyle name="Nota 12 2 4" xfId="3638"/>
    <cellStyle name="Nota 12 2 4 2" xfId="11915"/>
    <cellStyle name="Nota 12 2 5" xfId="9866"/>
    <cellStyle name="Nota 12 3" xfId="1072"/>
    <cellStyle name="Nota 12 3 2" xfId="5173"/>
    <cellStyle name="Nota 12 3 2 2" xfId="13450"/>
    <cellStyle name="Nota 12 3 3" xfId="7198"/>
    <cellStyle name="Nota 12 3 3 2" xfId="15475"/>
    <cellStyle name="Nota 12 3 4" xfId="3131"/>
    <cellStyle name="Nota 12 3 4 2" xfId="11408"/>
    <cellStyle name="Nota 12 3 5" xfId="9359"/>
    <cellStyle name="Nota 12 4" xfId="2120"/>
    <cellStyle name="Nota 12 4 2" xfId="6206"/>
    <cellStyle name="Nota 12 4 2 2" xfId="14483"/>
    <cellStyle name="Nota 12 4 3" xfId="8206"/>
    <cellStyle name="Nota 12 4 3 2" xfId="16483"/>
    <cellStyle name="Nota 12 4 4" xfId="4173"/>
    <cellStyle name="Nota 12 4 4 2" xfId="12450"/>
    <cellStyle name="Nota 12 4 5" xfId="10401"/>
    <cellStyle name="Nota 12 5" xfId="4672"/>
    <cellStyle name="Nota 12 5 2" xfId="12949"/>
    <cellStyle name="Nota 12 6" xfId="6700"/>
    <cellStyle name="Nota 12 6 2" xfId="14977"/>
    <cellStyle name="Nota 12 7" xfId="2625"/>
    <cellStyle name="Nota 12 7 2" xfId="10902"/>
    <cellStyle name="Nota 12 8" xfId="8855"/>
    <cellStyle name="Nota 13" xfId="545"/>
    <cellStyle name="Nota 13 2" xfId="1584"/>
    <cellStyle name="Nota 13 2 2" xfId="5673"/>
    <cellStyle name="Nota 13 2 2 2" xfId="13950"/>
    <cellStyle name="Nota 13 2 3" xfId="7695"/>
    <cellStyle name="Nota 13 2 3 2" xfId="15972"/>
    <cellStyle name="Nota 13 2 4" xfId="3639"/>
    <cellStyle name="Nota 13 2 4 2" xfId="11916"/>
    <cellStyle name="Nota 13 2 5" xfId="9867"/>
    <cellStyle name="Nota 13 3" xfId="1073"/>
    <cellStyle name="Nota 13 3 2" xfId="5174"/>
    <cellStyle name="Nota 13 3 2 2" xfId="13451"/>
    <cellStyle name="Nota 13 3 3" xfId="7199"/>
    <cellStyle name="Nota 13 3 3 2" xfId="15476"/>
    <cellStyle name="Nota 13 3 4" xfId="3132"/>
    <cellStyle name="Nota 13 3 4 2" xfId="11409"/>
    <cellStyle name="Nota 13 3 5" xfId="9360"/>
    <cellStyle name="Nota 13 4" xfId="2121"/>
    <cellStyle name="Nota 13 4 2" xfId="6207"/>
    <cellStyle name="Nota 13 4 2 2" xfId="14484"/>
    <cellStyle name="Nota 13 4 3" xfId="8207"/>
    <cellStyle name="Nota 13 4 3 2" xfId="16484"/>
    <cellStyle name="Nota 13 4 4" xfId="4174"/>
    <cellStyle name="Nota 13 4 4 2" xfId="12451"/>
    <cellStyle name="Nota 13 4 5" xfId="10402"/>
    <cellStyle name="Nota 13 5" xfId="4673"/>
    <cellStyle name="Nota 13 5 2" xfId="12950"/>
    <cellStyle name="Nota 13 6" xfId="6701"/>
    <cellStyle name="Nota 13 6 2" xfId="14978"/>
    <cellStyle name="Nota 13 7" xfId="2626"/>
    <cellStyle name="Nota 13 7 2" xfId="10903"/>
    <cellStyle name="Nota 13 8" xfId="8856"/>
    <cellStyle name="Nota 14" xfId="331"/>
    <cellStyle name="Nota 14 2" xfId="1416"/>
    <cellStyle name="Nota 14 2 2" xfId="5506"/>
    <cellStyle name="Nota 14 2 2 2" xfId="13783"/>
    <cellStyle name="Nota 14 2 3" xfId="7531"/>
    <cellStyle name="Nota 14 2 3 2" xfId="15808"/>
    <cellStyle name="Nota 14 2 4" xfId="3472"/>
    <cellStyle name="Nota 14 2 4 2" xfId="11749"/>
    <cellStyle name="Nota 14 2 5" xfId="9700"/>
    <cellStyle name="Nota 14 3" xfId="907"/>
    <cellStyle name="Nota 14 3 2" xfId="5010"/>
    <cellStyle name="Nota 14 3 2 2" xfId="13287"/>
    <cellStyle name="Nota 14 3 3" xfId="7035"/>
    <cellStyle name="Nota 14 3 3 2" xfId="15312"/>
    <cellStyle name="Nota 14 3 4" xfId="2967"/>
    <cellStyle name="Nota 14 3 4 2" xfId="11244"/>
    <cellStyle name="Nota 14 3 5" xfId="9196"/>
    <cellStyle name="Nota 14 4" xfId="1957"/>
    <cellStyle name="Nota 14 4 2" xfId="6043"/>
    <cellStyle name="Nota 14 4 2 2" xfId="14320"/>
    <cellStyle name="Nota 14 4 3" xfId="8043"/>
    <cellStyle name="Nota 14 4 3 2" xfId="16320"/>
    <cellStyle name="Nota 14 4 4" xfId="4010"/>
    <cellStyle name="Nota 14 4 4 2" xfId="12287"/>
    <cellStyle name="Nota 14 4 5" xfId="10238"/>
    <cellStyle name="Nota 14 5" xfId="4506"/>
    <cellStyle name="Nota 14 5 2" xfId="12783"/>
    <cellStyle name="Nota 14 6" xfId="6537"/>
    <cellStyle name="Nota 14 6 2" xfId="14814"/>
    <cellStyle name="Nota 14 7" xfId="2458"/>
    <cellStyle name="Nota 14 7 2" xfId="10735"/>
    <cellStyle name="Nota 14 8" xfId="8689"/>
    <cellStyle name="Nota 15" xfId="546"/>
    <cellStyle name="Nota 15 2" xfId="1585"/>
    <cellStyle name="Nota 15 2 2" xfId="5674"/>
    <cellStyle name="Nota 15 2 2 2" xfId="13951"/>
    <cellStyle name="Nota 15 2 3" xfId="7696"/>
    <cellStyle name="Nota 15 2 3 2" xfId="15973"/>
    <cellStyle name="Nota 15 2 4" xfId="3640"/>
    <cellStyle name="Nota 15 2 4 2" xfId="11917"/>
    <cellStyle name="Nota 15 2 5" xfId="9868"/>
    <cellStyle name="Nota 15 3" xfId="1074"/>
    <cellStyle name="Nota 15 3 2" xfId="5175"/>
    <cellStyle name="Nota 15 3 2 2" xfId="13452"/>
    <cellStyle name="Nota 15 3 3" xfId="7200"/>
    <cellStyle name="Nota 15 3 3 2" xfId="15477"/>
    <cellStyle name="Nota 15 3 4" xfId="3133"/>
    <cellStyle name="Nota 15 3 4 2" xfId="11410"/>
    <cellStyle name="Nota 15 3 5" xfId="9361"/>
    <cellStyle name="Nota 15 4" xfId="2122"/>
    <cellStyle name="Nota 15 4 2" xfId="6208"/>
    <cellStyle name="Nota 15 4 2 2" xfId="14485"/>
    <cellStyle name="Nota 15 4 3" xfId="8208"/>
    <cellStyle name="Nota 15 4 3 2" xfId="16485"/>
    <cellStyle name="Nota 15 4 4" xfId="4175"/>
    <cellStyle name="Nota 15 4 4 2" xfId="12452"/>
    <cellStyle name="Nota 15 4 5" xfId="10403"/>
    <cellStyle name="Nota 15 5" xfId="4674"/>
    <cellStyle name="Nota 15 5 2" xfId="12951"/>
    <cellStyle name="Nota 15 6" xfId="6702"/>
    <cellStyle name="Nota 15 6 2" xfId="14979"/>
    <cellStyle name="Nota 15 7" xfId="2627"/>
    <cellStyle name="Nota 15 7 2" xfId="10904"/>
    <cellStyle name="Nota 15 8" xfId="8857"/>
    <cellStyle name="Nota 16" xfId="548"/>
    <cellStyle name="Nota 16 2" xfId="1587"/>
    <cellStyle name="Nota 16 2 2" xfId="5676"/>
    <cellStyle name="Nota 16 2 2 2" xfId="13953"/>
    <cellStyle name="Nota 16 2 3" xfId="7698"/>
    <cellStyle name="Nota 16 2 3 2" xfId="15975"/>
    <cellStyle name="Nota 16 2 4" xfId="3642"/>
    <cellStyle name="Nota 16 2 4 2" xfId="11919"/>
    <cellStyle name="Nota 16 2 5" xfId="9870"/>
    <cellStyle name="Nota 16 3" xfId="1076"/>
    <cellStyle name="Nota 16 3 2" xfId="5177"/>
    <cellStyle name="Nota 16 3 2 2" xfId="13454"/>
    <cellStyle name="Nota 16 3 3" xfId="7202"/>
    <cellStyle name="Nota 16 3 3 2" xfId="15479"/>
    <cellStyle name="Nota 16 3 4" xfId="3135"/>
    <cellStyle name="Nota 16 3 4 2" xfId="11412"/>
    <cellStyle name="Nota 16 3 5" xfId="9363"/>
    <cellStyle name="Nota 16 4" xfId="2124"/>
    <cellStyle name="Nota 16 4 2" xfId="6210"/>
    <cellStyle name="Nota 16 4 2 2" xfId="14487"/>
    <cellStyle name="Nota 16 4 3" xfId="8210"/>
    <cellStyle name="Nota 16 4 3 2" xfId="16487"/>
    <cellStyle name="Nota 16 4 4" xfId="4177"/>
    <cellStyle name="Nota 16 4 4 2" xfId="12454"/>
    <cellStyle name="Nota 16 4 5" xfId="10405"/>
    <cellStyle name="Nota 16 5" xfId="4676"/>
    <cellStyle name="Nota 16 5 2" xfId="12953"/>
    <cellStyle name="Nota 16 6" xfId="6704"/>
    <cellStyle name="Nota 16 6 2" xfId="14981"/>
    <cellStyle name="Nota 16 7" xfId="2629"/>
    <cellStyle name="Nota 16 7 2" xfId="10906"/>
    <cellStyle name="Nota 16 8" xfId="8859"/>
    <cellStyle name="Nota 17" xfId="550"/>
    <cellStyle name="Nota 17 2" xfId="1589"/>
    <cellStyle name="Nota 17 2 2" xfId="5678"/>
    <cellStyle name="Nota 17 2 2 2" xfId="13955"/>
    <cellStyle name="Nota 17 2 3" xfId="7700"/>
    <cellStyle name="Nota 17 2 3 2" xfId="15977"/>
    <cellStyle name="Nota 17 2 4" xfId="3644"/>
    <cellStyle name="Nota 17 2 4 2" xfId="11921"/>
    <cellStyle name="Nota 17 2 5" xfId="9872"/>
    <cellStyle name="Nota 17 3" xfId="1078"/>
    <cellStyle name="Nota 17 3 2" xfId="5179"/>
    <cellStyle name="Nota 17 3 2 2" xfId="13456"/>
    <cellStyle name="Nota 17 3 3" xfId="7204"/>
    <cellStyle name="Nota 17 3 3 2" xfId="15481"/>
    <cellStyle name="Nota 17 3 4" xfId="3137"/>
    <cellStyle name="Nota 17 3 4 2" xfId="11414"/>
    <cellStyle name="Nota 17 3 5" xfId="9365"/>
    <cellStyle name="Nota 17 4" xfId="2126"/>
    <cellStyle name="Nota 17 4 2" xfId="6212"/>
    <cellStyle name="Nota 17 4 2 2" xfId="14489"/>
    <cellStyle name="Nota 17 4 3" xfId="8212"/>
    <cellStyle name="Nota 17 4 3 2" xfId="16489"/>
    <cellStyle name="Nota 17 4 4" xfId="4179"/>
    <cellStyle name="Nota 17 4 4 2" xfId="12456"/>
    <cellStyle name="Nota 17 4 5" xfId="10407"/>
    <cellStyle name="Nota 17 5" xfId="4678"/>
    <cellStyle name="Nota 17 5 2" xfId="12955"/>
    <cellStyle name="Nota 17 6" xfId="6706"/>
    <cellStyle name="Nota 17 6 2" xfId="14983"/>
    <cellStyle name="Nota 17 7" xfId="2631"/>
    <cellStyle name="Nota 17 7 2" xfId="10908"/>
    <cellStyle name="Nota 17 8" xfId="8861"/>
    <cellStyle name="Nota 18" xfId="552"/>
    <cellStyle name="Nota 18 2" xfId="1591"/>
    <cellStyle name="Nota 18 2 2" xfId="5680"/>
    <cellStyle name="Nota 18 2 2 2" xfId="13957"/>
    <cellStyle name="Nota 18 2 3" xfId="7702"/>
    <cellStyle name="Nota 18 2 3 2" xfId="15979"/>
    <cellStyle name="Nota 18 2 4" xfId="3646"/>
    <cellStyle name="Nota 18 2 4 2" xfId="11923"/>
    <cellStyle name="Nota 18 2 5" xfId="9874"/>
    <cellStyle name="Nota 18 3" xfId="1080"/>
    <cellStyle name="Nota 18 3 2" xfId="5181"/>
    <cellStyle name="Nota 18 3 2 2" xfId="13458"/>
    <cellStyle name="Nota 18 3 3" xfId="7206"/>
    <cellStyle name="Nota 18 3 3 2" xfId="15483"/>
    <cellStyle name="Nota 18 3 4" xfId="3139"/>
    <cellStyle name="Nota 18 3 4 2" xfId="11416"/>
    <cellStyle name="Nota 18 3 5" xfId="9367"/>
    <cellStyle name="Nota 18 4" xfId="2128"/>
    <cellStyle name="Nota 18 4 2" xfId="6214"/>
    <cellStyle name="Nota 18 4 2 2" xfId="14491"/>
    <cellStyle name="Nota 18 4 3" xfId="8214"/>
    <cellStyle name="Nota 18 4 3 2" xfId="16491"/>
    <cellStyle name="Nota 18 4 4" xfId="4181"/>
    <cellStyle name="Nota 18 4 4 2" xfId="12458"/>
    <cellStyle name="Nota 18 4 5" xfId="10409"/>
    <cellStyle name="Nota 18 5" xfId="4680"/>
    <cellStyle name="Nota 18 5 2" xfId="12957"/>
    <cellStyle name="Nota 18 6" xfId="6708"/>
    <cellStyle name="Nota 18 6 2" xfId="14985"/>
    <cellStyle name="Nota 18 7" xfId="2633"/>
    <cellStyle name="Nota 18 7 2" xfId="10910"/>
    <cellStyle name="Nota 18 8" xfId="8863"/>
    <cellStyle name="Nota 19" xfId="554"/>
    <cellStyle name="Nota 19 2" xfId="1593"/>
    <cellStyle name="Nota 19 2 2" xfId="5682"/>
    <cellStyle name="Nota 19 2 2 2" xfId="13959"/>
    <cellStyle name="Nota 19 2 3" xfId="7703"/>
    <cellStyle name="Nota 19 2 3 2" xfId="15980"/>
    <cellStyle name="Nota 19 2 4" xfId="3648"/>
    <cellStyle name="Nota 19 2 4 2" xfId="11925"/>
    <cellStyle name="Nota 19 2 5" xfId="9876"/>
    <cellStyle name="Nota 19 3" xfId="1081"/>
    <cellStyle name="Nota 19 3 2" xfId="5182"/>
    <cellStyle name="Nota 19 3 2 2" xfId="13459"/>
    <cellStyle name="Nota 19 3 3" xfId="7207"/>
    <cellStyle name="Nota 19 3 3 2" xfId="15484"/>
    <cellStyle name="Nota 19 3 4" xfId="3140"/>
    <cellStyle name="Nota 19 3 4 2" xfId="11417"/>
    <cellStyle name="Nota 19 3 5" xfId="9368"/>
    <cellStyle name="Nota 19 4" xfId="2129"/>
    <cellStyle name="Nota 19 4 2" xfId="6215"/>
    <cellStyle name="Nota 19 4 2 2" xfId="14492"/>
    <cellStyle name="Nota 19 4 3" xfId="8215"/>
    <cellStyle name="Nota 19 4 3 2" xfId="16492"/>
    <cellStyle name="Nota 19 4 4" xfId="4182"/>
    <cellStyle name="Nota 19 4 4 2" xfId="12459"/>
    <cellStyle name="Nota 19 4 5" xfId="10410"/>
    <cellStyle name="Nota 19 5" xfId="4682"/>
    <cellStyle name="Nota 19 5 2" xfId="12959"/>
    <cellStyle name="Nota 19 6" xfId="6709"/>
    <cellStyle name="Nota 19 6 2" xfId="14986"/>
    <cellStyle name="Nota 19 7" xfId="2635"/>
    <cellStyle name="Nota 19 7 2" xfId="10912"/>
    <cellStyle name="Nota 19 8" xfId="8865"/>
    <cellStyle name="Nota 2" xfId="492"/>
    <cellStyle name="Nota 2 10" xfId="8815"/>
    <cellStyle name="Nota 2 2" xfId="22"/>
    <cellStyle name="Nota 2 2 2" xfId="184"/>
    <cellStyle name="Nota 2 2 2 2" xfId="1278"/>
    <cellStyle name="Nota 2 2 2 2 2" xfId="5369"/>
    <cellStyle name="Nota 2 2 2 2 2 2" xfId="13646"/>
    <cellStyle name="Nota 2 2 2 2 3" xfId="7394"/>
    <cellStyle name="Nota 2 2 2 2 3 2" xfId="15671"/>
    <cellStyle name="Nota 2 2 2 2 4" xfId="3334"/>
    <cellStyle name="Nota 2 2 2 2 4 2" xfId="11611"/>
    <cellStyle name="Nota 2 2 2 2 5" xfId="9562"/>
    <cellStyle name="Nota 2 2 2 3" xfId="769"/>
    <cellStyle name="Nota 2 2 2 3 2" xfId="4873"/>
    <cellStyle name="Nota 2 2 2 3 2 2" xfId="13150"/>
    <cellStyle name="Nota 2 2 2 3 3" xfId="6898"/>
    <cellStyle name="Nota 2 2 2 3 3 2" xfId="15175"/>
    <cellStyle name="Nota 2 2 2 3 4" xfId="2829"/>
    <cellStyle name="Nota 2 2 2 3 4 2" xfId="11106"/>
    <cellStyle name="Nota 2 2 2 3 5" xfId="9058"/>
    <cellStyle name="Nota 2 2 2 4" xfId="1819"/>
    <cellStyle name="Nota 2 2 2 4 2" xfId="5906"/>
    <cellStyle name="Nota 2 2 2 4 2 2" xfId="14183"/>
    <cellStyle name="Nota 2 2 2 4 3" xfId="7906"/>
    <cellStyle name="Nota 2 2 2 4 3 2" xfId="16183"/>
    <cellStyle name="Nota 2 2 2 4 4" xfId="3872"/>
    <cellStyle name="Nota 2 2 2 4 4 2" xfId="12149"/>
    <cellStyle name="Nota 2 2 2 4 5" xfId="10100"/>
    <cellStyle name="Nota 2 2 2 5" xfId="4369"/>
    <cellStyle name="Nota 2 2 2 5 2" xfId="12646"/>
    <cellStyle name="Nota 2 2 2 6" xfId="6400"/>
    <cellStyle name="Nota 2 2 2 6 2" xfId="14677"/>
    <cellStyle name="Nota 2 2 2 7" xfId="2320"/>
    <cellStyle name="Nota 2 2 2 7 2" xfId="10597"/>
    <cellStyle name="Nota 2 2 2 8" xfId="8551"/>
    <cellStyle name="Nota 2 2 3" xfId="1129"/>
    <cellStyle name="Nota 2 2 3 2" xfId="5221"/>
    <cellStyle name="Nota 2 2 3 2 2" xfId="13498"/>
    <cellStyle name="Nota 2 2 3 3" xfId="7246"/>
    <cellStyle name="Nota 2 2 3 3 2" xfId="15523"/>
    <cellStyle name="Nota 2 2 3 4" xfId="3186"/>
    <cellStyle name="Nota 2 2 3 4 2" xfId="11463"/>
    <cellStyle name="Nota 2 2 3 5" xfId="9414"/>
    <cellStyle name="Nota 2 2 4" xfId="621"/>
    <cellStyle name="Nota 2 2 4 2" xfId="4727"/>
    <cellStyle name="Nota 2 2 4 2 2" xfId="13004"/>
    <cellStyle name="Nota 2 2 4 3" xfId="6752"/>
    <cellStyle name="Nota 2 2 4 3 2" xfId="15029"/>
    <cellStyle name="Nota 2 2 4 4" xfId="2682"/>
    <cellStyle name="Nota 2 2 4 4 2" xfId="10959"/>
    <cellStyle name="Nota 2 2 4 5" xfId="8911"/>
    <cellStyle name="Nota 2 2 5" xfId="1673"/>
    <cellStyle name="Nota 2 2 5 2" xfId="5760"/>
    <cellStyle name="Nota 2 2 5 2 2" xfId="14037"/>
    <cellStyle name="Nota 2 2 5 3" xfId="7760"/>
    <cellStyle name="Nota 2 2 5 3 2" xfId="16037"/>
    <cellStyle name="Nota 2 2 5 4" xfId="3726"/>
    <cellStyle name="Nota 2 2 5 4 2" xfId="12003"/>
    <cellStyle name="Nota 2 2 5 5" xfId="9954"/>
    <cellStyle name="Nota 2 2 6" xfId="4223"/>
    <cellStyle name="Nota 2 2 6 2" xfId="12500"/>
    <cellStyle name="Nota 2 2 7" xfId="6254"/>
    <cellStyle name="Nota 2 2 7 2" xfId="14531"/>
    <cellStyle name="Nota 2 2 8" xfId="2173"/>
    <cellStyle name="Nota 2 2 8 2" xfId="10450"/>
    <cellStyle name="Nota 2 2 9" xfId="8405"/>
    <cellStyle name="Nota 2 3" xfId="555"/>
    <cellStyle name="Nota 2 3 2" xfId="1594"/>
    <cellStyle name="Nota 2 3 2 2" xfId="5683"/>
    <cellStyle name="Nota 2 3 2 2 2" xfId="13960"/>
    <cellStyle name="Nota 2 3 2 3" xfId="7704"/>
    <cellStyle name="Nota 2 3 2 3 2" xfId="15981"/>
    <cellStyle name="Nota 2 3 2 4" xfId="3649"/>
    <cellStyle name="Nota 2 3 2 4 2" xfId="11926"/>
    <cellStyle name="Nota 2 3 2 5" xfId="9877"/>
    <cellStyle name="Nota 2 3 3" xfId="1082"/>
    <cellStyle name="Nota 2 3 3 2" xfId="5183"/>
    <cellStyle name="Nota 2 3 3 2 2" xfId="13460"/>
    <cellStyle name="Nota 2 3 3 3" xfId="7208"/>
    <cellStyle name="Nota 2 3 3 3 2" xfId="15485"/>
    <cellStyle name="Nota 2 3 3 4" xfId="3141"/>
    <cellStyle name="Nota 2 3 3 4 2" xfId="11418"/>
    <cellStyle name="Nota 2 3 3 5" xfId="9369"/>
    <cellStyle name="Nota 2 3 4" xfId="2130"/>
    <cellStyle name="Nota 2 3 4 2" xfId="6216"/>
    <cellStyle name="Nota 2 3 4 2 2" xfId="14493"/>
    <cellStyle name="Nota 2 3 4 3" xfId="8216"/>
    <cellStyle name="Nota 2 3 4 3 2" xfId="16493"/>
    <cellStyle name="Nota 2 3 4 4" xfId="4183"/>
    <cellStyle name="Nota 2 3 4 4 2" xfId="12460"/>
    <cellStyle name="Nota 2 3 4 5" xfId="10411"/>
    <cellStyle name="Nota 2 3 5" xfId="4683"/>
    <cellStyle name="Nota 2 3 5 2" xfId="12960"/>
    <cellStyle name="Nota 2 3 6" xfId="6710"/>
    <cellStyle name="Nota 2 3 6 2" xfId="14987"/>
    <cellStyle name="Nota 2 3 7" xfId="2636"/>
    <cellStyle name="Nota 2 3 7 2" xfId="10913"/>
    <cellStyle name="Nota 2 3 8" xfId="8866"/>
    <cellStyle name="Nota 2 4" xfId="1542"/>
    <cellStyle name="Nota 2 4 2" xfId="5632"/>
    <cellStyle name="Nota 2 4 2 2" xfId="13909"/>
    <cellStyle name="Nota 2 4 3" xfId="7654"/>
    <cellStyle name="Nota 2 4 3 2" xfId="15931"/>
    <cellStyle name="Nota 2 4 4" xfId="3598"/>
    <cellStyle name="Nota 2 4 4 2" xfId="11875"/>
    <cellStyle name="Nota 2 4 5" xfId="9826"/>
    <cellStyle name="Nota 2 5" xfId="1030"/>
    <cellStyle name="Nota 2 5 2" xfId="5133"/>
    <cellStyle name="Nota 2 5 2 2" xfId="13410"/>
    <cellStyle name="Nota 2 5 3" xfId="7158"/>
    <cellStyle name="Nota 2 5 3 2" xfId="15435"/>
    <cellStyle name="Nota 2 5 4" xfId="3090"/>
    <cellStyle name="Nota 2 5 4 2" xfId="11367"/>
    <cellStyle name="Nota 2 5 5" xfId="9319"/>
    <cellStyle name="Nota 2 6" xfId="2080"/>
    <cellStyle name="Nota 2 6 2" xfId="6166"/>
    <cellStyle name="Nota 2 6 2 2" xfId="14443"/>
    <cellStyle name="Nota 2 6 3" xfId="8166"/>
    <cellStyle name="Nota 2 6 3 2" xfId="16443"/>
    <cellStyle name="Nota 2 6 4" xfId="4133"/>
    <cellStyle name="Nota 2 6 4 2" xfId="12410"/>
    <cellStyle name="Nota 2 6 5" xfId="10361"/>
    <cellStyle name="Nota 2 7" xfId="4632"/>
    <cellStyle name="Nota 2 7 2" xfId="12909"/>
    <cellStyle name="Nota 2 8" xfId="6660"/>
    <cellStyle name="Nota 2 8 2" xfId="14937"/>
    <cellStyle name="Nota 2 9" xfId="2585"/>
    <cellStyle name="Nota 2 9 2" xfId="10862"/>
    <cellStyle name="Nota 20" xfId="547"/>
    <cellStyle name="Nota 20 2" xfId="1586"/>
    <cellStyle name="Nota 20 2 2" xfId="5675"/>
    <cellStyle name="Nota 20 2 2 2" xfId="13952"/>
    <cellStyle name="Nota 20 2 3" xfId="7697"/>
    <cellStyle name="Nota 20 2 3 2" xfId="15974"/>
    <cellStyle name="Nota 20 2 4" xfId="3641"/>
    <cellStyle name="Nota 20 2 4 2" xfId="11918"/>
    <cellStyle name="Nota 20 2 5" xfId="9869"/>
    <cellStyle name="Nota 20 3" xfId="1075"/>
    <cellStyle name="Nota 20 3 2" xfId="5176"/>
    <cellStyle name="Nota 20 3 2 2" xfId="13453"/>
    <cellStyle name="Nota 20 3 3" xfId="7201"/>
    <cellStyle name="Nota 20 3 3 2" xfId="15478"/>
    <cellStyle name="Nota 20 3 4" xfId="3134"/>
    <cellStyle name="Nota 20 3 4 2" xfId="11411"/>
    <cellStyle name="Nota 20 3 5" xfId="9362"/>
    <cellStyle name="Nota 20 4" xfId="2123"/>
    <cellStyle name="Nota 20 4 2" xfId="6209"/>
    <cellStyle name="Nota 20 4 2 2" xfId="14486"/>
    <cellStyle name="Nota 20 4 3" xfId="8209"/>
    <cellStyle name="Nota 20 4 3 2" xfId="16486"/>
    <cellStyle name="Nota 20 4 4" xfId="4176"/>
    <cellStyle name="Nota 20 4 4 2" xfId="12453"/>
    <cellStyle name="Nota 20 4 5" xfId="10404"/>
    <cellStyle name="Nota 20 5" xfId="4675"/>
    <cellStyle name="Nota 20 5 2" xfId="12952"/>
    <cellStyle name="Nota 20 6" xfId="6703"/>
    <cellStyle name="Nota 20 6 2" xfId="14980"/>
    <cellStyle name="Nota 20 7" xfId="2628"/>
    <cellStyle name="Nota 20 7 2" xfId="10905"/>
    <cellStyle name="Nota 20 8" xfId="8858"/>
    <cellStyle name="Nota 21" xfId="549"/>
    <cellStyle name="Nota 21 2" xfId="1588"/>
    <cellStyle name="Nota 21 2 2" xfId="5677"/>
    <cellStyle name="Nota 21 2 2 2" xfId="13954"/>
    <cellStyle name="Nota 21 2 3" xfId="7699"/>
    <cellStyle name="Nota 21 2 3 2" xfId="15976"/>
    <cellStyle name="Nota 21 2 4" xfId="3643"/>
    <cellStyle name="Nota 21 2 4 2" xfId="11920"/>
    <cellStyle name="Nota 21 2 5" xfId="9871"/>
    <cellStyle name="Nota 21 3" xfId="1077"/>
    <cellStyle name="Nota 21 3 2" xfId="5178"/>
    <cellStyle name="Nota 21 3 2 2" xfId="13455"/>
    <cellStyle name="Nota 21 3 3" xfId="7203"/>
    <cellStyle name="Nota 21 3 3 2" xfId="15480"/>
    <cellStyle name="Nota 21 3 4" xfId="3136"/>
    <cellStyle name="Nota 21 3 4 2" xfId="11413"/>
    <cellStyle name="Nota 21 3 5" xfId="9364"/>
    <cellStyle name="Nota 21 4" xfId="2125"/>
    <cellStyle name="Nota 21 4 2" xfId="6211"/>
    <cellStyle name="Nota 21 4 2 2" xfId="14488"/>
    <cellStyle name="Nota 21 4 3" xfId="8211"/>
    <cellStyle name="Nota 21 4 3 2" xfId="16488"/>
    <cellStyle name="Nota 21 4 4" xfId="4178"/>
    <cellStyle name="Nota 21 4 4 2" xfId="12455"/>
    <cellStyle name="Nota 21 4 5" xfId="10406"/>
    <cellStyle name="Nota 21 5" xfId="4677"/>
    <cellStyle name="Nota 21 5 2" xfId="12954"/>
    <cellStyle name="Nota 21 6" xfId="6705"/>
    <cellStyle name="Nota 21 6 2" xfId="14982"/>
    <cellStyle name="Nota 21 7" xfId="2630"/>
    <cellStyle name="Nota 21 7 2" xfId="10907"/>
    <cellStyle name="Nota 21 8" xfId="8860"/>
    <cellStyle name="Nota 22" xfId="551"/>
    <cellStyle name="Nota 22 2" xfId="1590"/>
    <cellStyle name="Nota 22 2 2" xfId="5679"/>
    <cellStyle name="Nota 22 2 2 2" xfId="13956"/>
    <cellStyle name="Nota 22 2 3" xfId="7701"/>
    <cellStyle name="Nota 22 2 3 2" xfId="15978"/>
    <cellStyle name="Nota 22 2 4" xfId="3645"/>
    <cellStyle name="Nota 22 2 4 2" xfId="11922"/>
    <cellStyle name="Nota 22 2 5" xfId="9873"/>
    <cellStyle name="Nota 22 3" xfId="1079"/>
    <cellStyle name="Nota 22 3 2" xfId="5180"/>
    <cellStyle name="Nota 22 3 2 2" xfId="13457"/>
    <cellStyle name="Nota 22 3 3" xfId="7205"/>
    <cellStyle name="Nota 22 3 3 2" xfId="15482"/>
    <cellStyle name="Nota 22 3 4" xfId="3138"/>
    <cellStyle name="Nota 22 3 4 2" xfId="11415"/>
    <cellStyle name="Nota 22 3 5" xfId="9366"/>
    <cellStyle name="Nota 22 4" xfId="2127"/>
    <cellStyle name="Nota 22 4 2" xfId="6213"/>
    <cellStyle name="Nota 22 4 2 2" xfId="14490"/>
    <cellStyle name="Nota 22 4 3" xfId="8213"/>
    <cellStyle name="Nota 22 4 3 2" xfId="16490"/>
    <cellStyle name="Nota 22 4 4" xfId="4180"/>
    <cellStyle name="Nota 22 4 4 2" xfId="12457"/>
    <cellStyle name="Nota 22 4 5" xfId="10408"/>
    <cellStyle name="Nota 22 5" xfId="4679"/>
    <cellStyle name="Nota 22 5 2" xfId="12956"/>
    <cellStyle name="Nota 22 6" xfId="6707"/>
    <cellStyle name="Nota 22 6 2" xfId="14984"/>
    <cellStyle name="Nota 22 7" xfId="2632"/>
    <cellStyle name="Nota 22 7 2" xfId="10909"/>
    <cellStyle name="Nota 22 8" xfId="8862"/>
    <cellStyle name="Nota 23" xfId="553"/>
    <cellStyle name="Nota 23 2" xfId="1592"/>
    <cellStyle name="Nota 23 2 2" xfId="5681"/>
    <cellStyle name="Nota 23 2 2 2" xfId="8326"/>
    <cellStyle name="Nota 23 2 2 2 2" xfId="16603"/>
    <cellStyle name="Nota 23 2 2 2 3" xfId="16813"/>
    <cellStyle name="Nota 23 2 2 3" xfId="8376"/>
    <cellStyle name="Nota 23 2 2 3 2" xfId="16653"/>
    <cellStyle name="Nota 23 2 2 3 3" xfId="16863"/>
    <cellStyle name="Nota 23 2 2 4" xfId="8250"/>
    <cellStyle name="Nota 23 2 2 4 2" xfId="16527"/>
    <cellStyle name="Nota 23 2 2 4 3" xfId="16742"/>
    <cellStyle name="Nota 23 2 2 5" xfId="8364"/>
    <cellStyle name="Nota 23 2 2 5 2" xfId="16641"/>
    <cellStyle name="Nota 23 2 2 5 3" xfId="16851"/>
    <cellStyle name="Nota 23 2 2 6" xfId="8358"/>
    <cellStyle name="Nota 23 2 2 6 2" xfId="16635"/>
    <cellStyle name="Nota 23 2 2 6 3" xfId="16845"/>
    <cellStyle name="Nota 23 2 2 7" xfId="13958"/>
    <cellStyle name="Nota 23 2 2 8" xfId="16716"/>
    <cellStyle name="Nota 23 2 3" xfId="3647"/>
    <cellStyle name="Nota 23 2 3 2" xfId="11924"/>
    <cellStyle name="Nota 23 2 3 3" xfId="16686"/>
    <cellStyle name="Nota 23 2 4" xfId="9875"/>
    <cellStyle name="Nota 23 3" xfId="1644"/>
    <cellStyle name="Nota 23 3 2" xfId="5731"/>
    <cellStyle name="Nota 23 3 2 2" xfId="8339"/>
    <cellStyle name="Nota 23 3 2 2 2" xfId="16616"/>
    <cellStyle name="Nota 23 3 2 2 3" xfId="16826"/>
    <cellStyle name="Nota 23 3 2 3" xfId="8265"/>
    <cellStyle name="Nota 23 3 2 3 2" xfId="16542"/>
    <cellStyle name="Nota 23 3 2 3 3" xfId="16756"/>
    <cellStyle name="Nota 23 3 2 4" xfId="8268"/>
    <cellStyle name="Nota 23 3 2 4 2" xfId="16545"/>
    <cellStyle name="Nota 23 3 2 4 3" xfId="16759"/>
    <cellStyle name="Nota 23 3 2 5" xfId="8359"/>
    <cellStyle name="Nota 23 3 2 5 2" xfId="16636"/>
    <cellStyle name="Nota 23 3 2 5 3" xfId="16846"/>
    <cellStyle name="Nota 23 3 2 6" xfId="8352"/>
    <cellStyle name="Nota 23 3 2 6 2" xfId="16629"/>
    <cellStyle name="Nota 23 3 2 6 3" xfId="16839"/>
    <cellStyle name="Nota 23 3 2 7" xfId="14008"/>
    <cellStyle name="Nota 23 3 2 8" xfId="16728"/>
    <cellStyle name="Nota 23 3 3" xfId="3697"/>
    <cellStyle name="Nota 23 3 3 2" xfId="11974"/>
    <cellStyle name="Nota 23 3 3 3" xfId="16698"/>
    <cellStyle name="Nota 23 3 4" xfId="9925"/>
    <cellStyle name="Nota 23 4" xfId="1634"/>
    <cellStyle name="Nota 23 4 2" xfId="5721"/>
    <cellStyle name="Nota 23 4 2 2" xfId="8330"/>
    <cellStyle name="Nota 23 4 2 2 2" xfId="16607"/>
    <cellStyle name="Nota 23 4 2 2 3" xfId="16817"/>
    <cellStyle name="Nota 23 4 2 3" xfId="8271"/>
    <cellStyle name="Nota 23 4 2 3 2" xfId="16548"/>
    <cellStyle name="Nota 23 4 2 3 3" xfId="16762"/>
    <cellStyle name="Nota 23 4 2 4" xfId="8246"/>
    <cellStyle name="Nota 23 4 2 4 2" xfId="16523"/>
    <cellStyle name="Nota 23 4 2 4 3" xfId="16738"/>
    <cellStyle name="Nota 23 4 2 5" xfId="8292"/>
    <cellStyle name="Nota 23 4 2 5 2" xfId="16569"/>
    <cellStyle name="Nota 23 4 2 5 3" xfId="16781"/>
    <cellStyle name="Nota 23 4 2 6" xfId="8248"/>
    <cellStyle name="Nota 23 4 2 6 2" xfId="16525"/>
    <cellStyle name="Nota 23 4 2 6 3" xfId="16740"/>
    <cellStyle name="Nota 23 4 2 7" xfId="13998"/>
    <cellStyle name="Nota 23 4 2 8" xfId="16719"/>
    <cellStyle name="Nota 23 4 3" xfId="3687"/>
    <cellStyle name="Nota 23 4 3 2" xfId="11964"/>
    <cellStyle name="Nota 23 4 3 3" xfId="16689"/>
    <cellStyle name="Nota 23 4 4" xfId="9915"/>
    <cellStyle name="Nota 23 5" xfId="1653"/>
    <cellStyle name="Nota 23 5 2" xfId="5740"/>
    <cellStyle name="Nota 23 5 2 2" xfId="8347"/>
    <cellStyle name="Nota 23 5 2 2 2" xfId="16624"/>
    <cellStyle name="Nota 23 5 2 2 3" xfId="16834"/>
    <cellStyle name="Nota 23 5 2 3" xfId="8375"/>
    <cellStyle name="Nota 23 5 2 3 2" xfId="16652"/>
    <cellStyle name="Nota 23 5 2 3 3" xfId="16862"/>
    <cellStyle name="Nota 23 5 2 4" xfId="8382"/>
    <cellStyle name="Nota 23 5 2 4 2" xfId="16659"/>
    <cellStyle name="Nota 23 5 2 4 3" xfId="16869"/>
    <cellStyle name="Nota 23 5 2 5" xfId="8386"/>
    <cellStyle name="Nota 23 5 2 5 2" xfId="16663"/>
    <cellStyle name="Nota 23 5 2 5 3" xfId="16873"/>
    <cellStyle name="Nota 23 5 2 6" xfId="8355"/>
    <cellStyle name="Nota 23 5 2 6 2" xfId="16632"/>
    <cellStyle name="Nota 23 5 2 6 3" xfId="16842"/>
    <cellStyle name="Nota 23 5 2 7" xfId="14017"/>
    <cellStyle name="Nota 23 5 2 8" xfId="16736"/>
    <cellStyle name="Nota 23 5 3" xfId="3706"/>
    <cellStyle name="Nota 23 5 3 2" xfId="11983"/>
    <cellStyle name="Nota 23 5 3 3" xfId="16706"/>
    <cellStyle name="Nota 23 5 4" xfId="9934"/>
    <cellStyle name="Nota 23 6" xfId="1643"/>
    <cellStyle name="Nota 23 6 2" xfId="5730"/>
    <cellStyle name="Nota 23 6 2 2" xfId="8338"/>
    <cellStyle name="Nota 23 6 2 2 2" xfId="16615"/>
    <cellStyle name="Nota 23 6 2 2 3" xfId="16825"/>
    <cellStyle name="Nota 23 6 2 3" xfId="8306"/>
    <cellStyle name="Nota 23 6 2 3 2" xfId="16583"/>
    <cellStyle name="Nota 23 6 2 3 3" xfId="16795"/>
    <cellStyle name="Nota 23 6 2 4" xfId="8377"/>
    <cellStyle name="Nota 23 6 2 4 2" xfId="16654"/>
    <cellStyle name="Nota 23 6 2 4 3" xfId="16864"/>
    <cellStyle name="Nota 23 6 2 5" xfId="8315"/>
    <cellStyle name="Nota 23 6 2 5 2" xfId="16592"/>
    <cellStyle name="Nota 23 6 2 5 3" xfId="16803"/>
    <cellStyle name="Nota 23 6 2 6" xfId="8293"/>
    <cellStyle name="Nota 23 6 2 6 2" xfId="16570"/>
    <cellStyle name="Nota 23 6 2 6 3" xfId="16782"/>
    <cellStyle name="Nota 23 6 2 7" xfId="14007"/>
    <cellStyle name="Nota 23 6 2 8" xfId="16727"/>
    <cellStyle name="Nota 23 6 3" xfId="3696"/>
    <cellStyle name="Nota 23 6 3 2" xfId="11973"/>
    <cellStyle name="Nota 23 6 3 3" xfId="16697"/>
    <cellStyle name="Nota 23 6 4" xfId="9924"/>
    <cellStyle name="Nota 23 7" xfId="4681"/>
    <cellStyle name="Nota 23 7 2" xfId="8303"/>
    <cellStyle name="Nota 23 7 2 2" xfId="16580"/>
    <cellStyle name="Nota 23 7 2 3" xfId="16792"/>
    <cellStyle name="Nota 23 7 3" xfId="8289"/>
    <cellStyle name="Nota 23 7 3 2" xfId="16566"/>
    <cellStyle name="Nota 23 7 3 3" xfId="16779"/>
    <cellStyle name="Nota 23 7 4" xfId="8294"/>
    <cellStyle name="Nota 23 7 4 2" xfId="16571"/>
    <cellStyle name="Nota 23 7 4 3" xfId="16783"/>
    <cellStyle name="Nota 23 7 5" xfId="8370"/>
    <cellStyle name="Nota 23 7 5 2" xfId="16647"/>
    <cellStyle name="Nota 23 7 5 3" xfId="16857"/>
    <cellStyle name="Nota 23 7 6" xfId="8273"/>
    <cellStyle name="Nota 23 7 6 2" xfId="16550"/>
    <cellStyle name="Nota 23 7 6 3" xfId="16764"/>
    <cellStyle name="Nota 23 7 7" xfId="12958"/>
    <cellStyle name="Nota 23 7 8" xfId="16711"/>
    <cellStyle name="Nota 23 8" xfId="2634"/>
    <cellStyle name="Nota 23 8 2" xfId="10911"/>
    <cellStyle name="Nota 23 8 3" xfId="16679"/>
    <cellStyle name="Nota 23 9" xfId="8864"/>
    <cellStyle name="Nota 3" xfId="527"/>
    <cellStyle name="Nota 3 2" xfId="530"/>
    <cellStyle name="Nota 3 2 2" xfId="1572"/>
    <cellStyle name="Nota 3 2 2 2" xfId="5661"/>
    <cellStyle name="Nota 3 2 2 2 2" xfId="13938"/>
    <cellStyle name="Nota 3 2 2 3" xfId="7683"/>
    <cellStyle name="Nota 3 2 2 3 2" xfId="15960"/>
    <cellStyle name="Nota 3 2 2 4" xfId="3627"/>
    <cellStyle name="Nota 3 2 2 4 2" xfId="11904"/>
    <cellStyle name="Nota 3 2 2 5" xfId="9855"/>
    <cellStyle name="Nota 3 2 3" xfId="1061"/>
    <cellStyle name="Nota 3 2 3 2" xfId="5162"/>
    <cellStyle name="Nota 3 2 3 2 2" xfId="13439"/>
    <cellStyle name="Nota 3 2 3 3" xfId="7187"/>
    <cellStyle name="Nota 3 2 3 3 2" xfId="15464"/>
    <cellStyle name="Nota 3 2 3 4" xfId="3120"/>
    <cellStyle name="Nota 3 2 3 4 2" xfId="11397"/>
    <cellStyle name="Nota 3 2 3 5" xfId="9348"/>
    <cellStyle name="Nota 3 2 4" xfId="2109"/>
    <cellStyle name="Nota 3 2 4 2" xfId="6195"/>
    <cellStyle name="Nota 3 2 4 2 2" xfId="14472"/>
    <cellStyle name="Nota 3 2 4 3" xfId="8195"/>
    <cellStyle name="Nota 3 2 4 3 2" xfId="16472"/>
    <cellStyle name="Nota 3 2 4 4" xfId="4162"/>
    <cellStyle name="Nota 3 2 4 4 2" xfId="12439"/>
    <cellStyle name="Nota 3 2 4 5" xfId="10390"/>
    <cellStyle name="Nota 3 2 5" xfId="4661"/>
    <cellStyle name="Nota 3 2 5 2" xfId="12938"/>
    <cellStyle name="Nota 3 2 6" xfId="6689"/>
    <cellStyle name="Nota 3 2 6 2" xfId="14966"/>
    <cellStyle name="Nota 3 2 7" xfId="2614"/>
    <cellStyle name="Nota 3 2 7 2" xfId="10891"/>
    <cellStyle name="Nota 3 2 8" xfId="8844"/>
    <cellStyle name="Nota 3 3" xfId="1569"/>
    <cellStyle name="Nota 3 3 2" xfId="5658"/>
    <cellStyle name="Nota 3 3 2 2" xfId="13935"/>
    <cellStyle name="Nota 3 3 3" xfId="7680"/>
    <cellStyle name="Nota 3 3 3 2" xfId="15957"/>
    <cellStyle name="Nota 3 3 4" xfId="3624"/>
    <cellStyle name="Nota 3 3 4 2" xfId="11901"/>
    <cellStyle name="Nota 3 3 5" xfId="9852"/>
    <cellStyle name="Nota 3 4" xfId="1058"/>
    <cellStyle name="Nota 3 4 2" xfId="5159"/>
    <cellStyle name="Nota 3 4 2 2" xfId="13436"/>
    <cellStyle name="Nota 3 4 3" xfId="7184"/>
    <cellStyle name="Nota 3 4 3 2" xfId="15461"/>
    <cellStyle name="Nota 3 4 4" xfId="3117"/>
    <cellStyle name="Nota 3 4 4 2" xfId="11394"/>
    <cellStyle name="Nota 3 4 5" xfId="9345"/>
    <cellStyle name="Nota 3 5" xfId="2106"/>
    <cellStyle name="Nota 3 5 2" xfId="6192"/>
    <cellStyle name="Nota 3 5 2 2" xfId="14469"/>
    <cellStyle name="Nota 3 5 3" xfId="8192"/>
    <cellStyle name="Nota 3 5 3 2" xfId="16469"/>
    <cellStyle name="Nota 3 5 4" xfId="4159"/>
    <cellStyle name="Nota 3 5 4 2" xfId="12436"/>
    <cellStyle name="Nota 3 5 5" xfId="10387"/>
    <cellStyle name="Nota 3 6" xfId="4658"/>
    <cellStyle name="Nota 3 6 2" xfId="12935"/>
    <cellStyle name="Nota 3 7" xfId="6686"/>
    <cellStyle name="Nota 3 7 2" xfId="14963"/>
    <cellStyle name="Nota 3 8" xfId="2611"/>
    <cellStyle name="Nota 3 8 2" xfId="10888"/>
    <cellStyle name="Nota 3 9" xfId="8841"/>
    <cellStyle name="Nota 4" xfId="533"/>
    <cellStyle name="Nota 4 2" xfId="536"/>
    <cellStyle name="Nota 4 2 2" xfId="1578"/>
    <cellStyle name="Nota 4 2 2 2" xfId="5667"/>
    <cellStyle name="Nota 4 2 2 2 2" xfId="13944"/>
    <cellStyle name="Nota 4 2 2 3" xfId="7689"/>
    <cellStyle name="Nota 4 2 2 3 2" xfId="15966"/>
    <cellStyle name="Nota 4 2 2 4" xfId="3633"/>
    <cellStyle name="Nota 4 2 2 4 2" xfId="11910"/>
    <cellStyle name="Nota 4 2 2 5" xfId="9861"/>
    <cellStyle name="Nota 4 2 3" xfId="1067"/>
    <cellStyle name="Nota 4 2 3 2" xfId="5168"/>
    <cellStyle name="Nota 4 2 3 2 2" xfId="13445"/>
    <cellStyle name="Nota 4 2 3 3" xfId="7193"/>
    <cellStyle name="Nota 4 2 3 3 2" xfId="15470"/>
    <cellStyle name="Nota 4 2 3 4" xfId="3126"/>
    <cellStyle name="Nota 4 2 3 4 2" xfId="11403"/>
    <cellStyle name="Nota 4 2 3 5" xfId="9354"/>
    <cellStyle name="Nota 4 2 4" xfId="2115"/>
    <cellStyle name="Nota 4 2 4 2" xfId="6201"/>
    <cellStyle name="Nota 4 2 4 2 2" xfId="14478"/>
    <cellStyle name="Nota 4 2 4 3" xfId="8201"/>
    <cellStyle name="Nota 4 2 4 3 2" xfId="16478"/>
    <cellStyle name="Nota 4 2 4 4" xfId="4168"/>
    <cellStyle name="Nota 4 2 4 4 2" xfId="12445"/>
    <cellStyle name="Nota 4 2 4 5" xfId="10396"/>
    <cellStyle name="Nota 4 2 5" xfId="4667"/>
    <cellStyle name="Nota 4 2 5 2" xfId="12944"/>
    <cellStyle name="Nota 4 2 6" xfId="6695"/>
    <cellStyle name="Nota 4 2 6 2" xfId="14972"/>
    <cellStyle name="Nota 4 2 7" xfId="2620"/>
    <cellStyle name="Nota 4 2 7 2" xfId="10897"/>
    <cellStyle name="Nota 4 2 8" xfId="8850"/>
    <cellStyle name="Nota 4 3" xfId="1575"/>
    <cellStyle name="Nota 4 3 2" xfId="5664"/>
    <cellStyle name="Nota 4 3 2 2" xfId="13941"/>
    <cellStyle name="Nota 4 3 3" xfId="7686"/>
    <cellStyle name="Nota 4 3 3 2" xfId="15963"/>
    <cellStyle name="Nota 4 3 4" xfId="3630"/>
    <cellStyle name="Nota 4 3 4 2" xfId="11907"/>
    <cellStyle name="Nota 4 3 5" xfId="9858"/>
    <cellStyle name="Nota 4 4" xfId="1064"/>
    <cellStyle name="Nota 4 4 2" xfId="5165"/>
    <cellStyle name="Nota 4 4 2 2" xfId="13442"/>
    <cellStyle name="Nota 4 4 3" xfId="7190"/>
    <cellStyle name="Nota 4 4 3 2" xfId="15467"/>
    <cellStyle name="Nota 4 4 4" xfId="3123"/>
    <cellStyle name="Nota 4 4 4 2" xfId="11400"/>
    <cellStyle name="Nota 4 4 5" xfId="9351"/>
    <cellStyle name="Nota 4 5" xfId="2112"/>
    <cellStyle name="Nota 4 5 2" xfId="6198"/>
    <cellStyle name="Nota 4 5 2 2" xfId="14475"/>
    <cellStyle name="Nota 4 5 3" xfId="8198"/>
    <cellStyle name="Nota 4 5 3 2" xfId="16475"/>
    <cellStyle name="Nota 4 5 4" xfId="4165"/>
    <cellStyle name="Nota 4 5 4 2" xfId="12442"/>
    <cellStyle name="Nota 4 5 5" xfId="10393"/>
    <cellStyle name="Nota 4 6" xfId="4664"/>
    <cellStyle name="Nota 4 6 2" xfId="12941"/>
    <cellStyle name="Nota 4 7" xfId="6692"/>
    <cellStyle name="Nota 4 7 2" xfId="14969"/>
    <cellStyle name="Nota 4 8" xfId="2617"/>
    <cellStyle name="Nota 4 8 2" xfId="10894"/>
    <cellStyle name="Nota 4 9" xfId="8847"/>
    <cellStyle name="Nota 5" xfId="556"/>
    <cellStyle name="Nota 5 2" xfId="557"/>
    <cellStyle name="Nota 5 2 2" xfId="1596"/>
    <cellStyle name="Nota 5 2 2 2" xfId="5685"/>
    <cellStyle name="Nota 5 2 2 2 2" xfId="13962"/>
    <cellStyle name="Nota 5 2 2 3" xfId="7706"/>
    <cellStyle name="Nota 5 2 2 3 2" xfId="15983"/>
    <cellStyle name="Nota 5 2 2 4" xfId="3651"/>
    <cellStyle name="Nota 5 2 2 4 2" xfId="11928"/>
    <cellStyle name="Nota 5 2 2 5" xfId="9879"/>
    <cellStyle name="Nota 5 2 3" xfId="1084"/>
    <cellStyle name="Nota 5 2 3 2" xfId="5185"/>
    <cellStyle name="Nota 5 2 3 2 2" xfId="13462"/>
    <cellStyle name="Nota 5 2 3 3" xfId="7210"/>
    <cellStyle name="Nota 5 2 3 3 2" xfId="15487"/>
    <cellStyle name="Nota 5 2 3 4" xfId="3143"/>
    <cellStyle name="Nota 5 2 3 4 2" xfId="11420"/>
    <cellStyle name="Nota 5 2 3 5" xfId="9371"/>
    <cellStyle name="Nota 5 2 4" xfId="2132"/>
    <cellStyle name="Nota 5 2 4 2" xfId="6218"/>
    <cellStyle name="Nota 5 2 4 2 2" xfId="14495"/>
    <cellStyle name="Nota 5 2 4 3" xfId="8218"/>
    <cellStyle name="Nota 5 2 4 3 2" xfId="16495"/>
    <cellStyle name="Nota 5 2 4 4" xfId="4185"/>
    <cellStyle name="Nota 5 2 4 4 2" xfId="12462"/>
    <cellStyle name="Nota 5 2 4 5" xfId="10413"/>
    <cellStyle name="Nota 5 2 5" xfId="4685"/>
    <cellStyle name="Nota 5 2 5 2" xfId="12962"/>
    <cellStyle name="Nota 5 2 6" xfId="6712"/>
    <cellStyle name="Nota 5 2 6 2" xfId="14989"/>
    <cellStyle name="Nota 5 2 7" xfId="2638"/>
    <cellStyle name="Nota 5 2 7 2" xfId="10915"/>
    <cellStyle name="Nota 5 2 8" xfId="8868"/>
    <cellStyle name="Nota 5 3" xfId="1595"/>
    <cellStyle name="Nota 5 3 2" xfId="5684"/>
    <cellStyle name="Nota 5 3 2 2" xfId="13961"/>
    <cellStyle name="Nota 5 3 3" xfId="7705"/>
    <cellStyle name="Nota 5 3 3 2" xfId="15982"/>
    <cellStyle name="Nota 5 3 4" xfId="3650"/>
    <cellStyle name="Nota 5 3 4 2" xfId="11927"/>
    <cellStyle name="Nota 5 3 5" xfId="9878"/>
    <cellStyle name="Nota 5 4" xfId="1083"/>
    <cellStyle name="Nota 5 4 2" xfId="5184"/>
    <cellStyle name="Nota 5 4 2 2" xfId="13461"/>
    <cellStyle name="Nota 5 4 3" xfId="7209"/>
    <cellStyle name="Nota 5 4 3 2" xfId="15486"/>
    <cellStyle name="Nota 5 4 4" xfId="3142"/>
    <cellStyle name="Nota 5 4 4 2" xfId="11419"/>
    <cellStyle name="Nota 5 4 5" xfId="9370"/>
    <cellStyle name="Nota 5 5" xfId="2131"/>
    <cellStyle name="Nota 5 5 2" xfId="6217"/>
    <cellStyle name="Nota 5 5 2 2" xfId="14494"/>
    <cellStyle name="Nota 5 5 3" xfId="8217"/>
    <cellStyle name="Nota 5 5 3 2" xfId="16494"/>
    <cellStyle name="Nota 5 5 4" xfId="4184"/>
    <cellStyle name="Nota 5 5 4 2" xfId="12461"/>
    <cellStyle name="Nota 5 5 5" xfId="10412"/>
    <cellStyle name="Nota 5 6" xfId="4684"/>
    <cellStyle name="Nota 5 6 2" xfId="12961"/>
    <cellStyle name="Nota 5 7" xfId="6711"/>
    <cellStyle name="Nota 5 7 2" xfId="14988"/>
    <cellStyle name="Nota 5 8" xfId="2637"/>
    <cellStyle name="Nota 5 8 2" xfId="10914"/>
    <cellStyle name="Nota 5 9" xfId="8867"/>
    <cellStyle name="Nota 6" xfId="558"/>
    <cellStyle name="Nota 6 2" xfId="559"/>
    <cellStyle name="Nota 6 2 2" xfId="1598"/>
    <cellStyle name="Nota 6 2 2 2" xfId="5687"/>
    <cellStyle name="Nota 6 2 2 2 2" xfId="13964"/>
    <cellStyle name="Nota 6 2 2 3" xfId="7708"/>
    <cellStyle name="Nota 6 2 2 3 2" xfId="15985"/>
    <cellStyle name="Nota 6 2 2 4" xfId="3653"/>
    <cellStyle name="Nota 6 2 2 4 2" xfId="11930"/>
    <cellStyle name="Nota 6 2 2 5" xfId="9881"/>
    <cellStyle name="Nota 6 2 3" xfId="1086"/>
    <cellStyle name="Nota 6 2 3 2" xfId="5187"/>
    <cellStyle name="Nota 6 2 3 2 2" xfId="13464"/>
    <cellStyle name="Nota 6 2 3 3" xfId="7212"/>
    <cellStyle name="Nota 6 2 3 3 2" xfId="15489"/>
    <cellStyle name="Nota 6 2 3 4" xfId="3145"/>
    <cellStyle name="Nota 6 2 3 4 2" xfId="11422"/>
    <cellStyle name="Nota 6 2 3 5" xfId="9373"/>
    <cellStyle name="Nota 6 2 4" xfId="2134"/>
    <cellStyle name="Nota 6 2 4 2" xfId="6220"/>
    <cellStyle name="Nota 6 2 4 2 2" xfId="14497"/>
    <cellStyle name="Nota 6 2 4 3" xfId="8220"/>
    <cellStyle name="Nota 6 2 4 3 2" xfId="16497"/>
    <cellStyle name="Nota 6 2 4 4" xfId="4187"/>
    <cellStyle name="Nota 6 2 4 4 2" xfId="12464"/>
    <cellStyle name="Nota 6 2 4 5" xfId="10415"/>
    <cellStyle name="Nota 6 2 5" xfId="4687"/>
    <cellStyle name="Nota 6 2 5 2" xfId="12964"/>
    <cellStyle name="Nota 6 2 6" xfId="6714"/>
    <cellStyle name="Nota 6 2 6 2" xfId="14991"/>
    <cellStyle name="Nota 6 2 7" xfId="2640"/>
    <cellStyle name="Nota 6 2 7 2" xfId="10917"/>
    <cellStyle name="Nota 6 2 8" xfId="8870"/>
    <cellStyle name="Nota 6 3" xfId="1597"/>
    <cellStyle name="Nota 6 3 2" xfId="5686"/>
    <cellStyle name="Nota 6 3 2 2" xfId="13963"/>
    <cellStyle name="Nota 6 3 3" xfId="7707"/>
    <cellStyle name="Nota 6 3 3 2" xfId="15984"/>
    <cellStyle name="Nota 6 3 4" xfId="3652"/>
    <cellStyle name="Nota 6 3 4 2" xfId="11929"/>
    <cellStyle name="Nota 6 3 5" xfId="9880"/>
    <cellStyle name="Nota 6 4" xfId="1085"/>
    <cellStyle name="Nota 6 4 2" xfId="5186"/>
    <cellStyle name="Nota 6 4 2 2" xfId="13463"/>
    <cellStyle name="Nota 6 4 3" xfId="7211"/>
    <cellStyle name="Nota 6 4 3 2" xfId="15488"/>
    <cellStyle name="Nota 6 4 4" xfId="3144"/>
    <cellStyle name="Nota 6 4 4 2" xfId="11421"/>
    <cellStyle name="Nota 6 4 5" xfId="9372"/>
    <cellStyle name="Nota 6 5" xfId="2133"/>
    <cellStyle name="Nota 6 5 2" xfId="6219"/>
    <cellStyle name="Nota 6 5 2 2" xfId="14496"/>
    <cellStyle name="Nota 6 5 3" xfId="8219"/>
    <cellStyle name="Nota 6 5 3 2" xfId="16496"/>
    <cellStyle name="Nota 6 5 4" xfId="4186"/>
    <cellStyle name="Nota 6 5 4 2" xfId="12463"/>
    <cellStyle name="Nota 6 5 5" xfId="10414"/>
    <cellStyle name="Nota 6 6" xfId="4686"/>
    <cellStyle name="Nota 6 6 2" xfId="12963"/>
    <cellStyle name="Nota 6 7" xfId="6713"/>
    <cellStyle name="Nota 6 7 2" xfId="14990"/>
    <cellStyle name="Nota 6 8" xfId="2639"/>
    <cellStyle name="Nota 6 8 2" xfId="10916"/>
    <cellStyle name="Nota 6 9" xfId="8869"/>
    <cellStyle name="Nota 7" xfId="560"/>
    <cellStyle name="Nota 7 2" xfId="334"/>
    <cellStyle name="Nota 7 2 2" xfId="1419"/>
    <cellStyle name="Nota 7 2 2 2" xfId="5509"/>
    <cellStyle name="Nota 7 2 2 2 2" xfId="13786"/>
    <cellStyle name="Nota 7 2 2 3" xfId="7534"/>
    <cellStyle name="Nota 7 2 2 3 2" xfId="15811"/>
    <cellStyle name="Nota 7 2 2 4" xfId="3475"/>
    <cellStyle name="Nota 7 2 2 4 2" xfId="11752"/>
    <cellStyle name="Nota 7 2 2 5" xfId="9703"/>
    <cellStyle name="Nota 7 2 3" xfId="910"/>
    <cellStyle name="Nota 7 2 3 2" xfId="5013"/>
    <cellStyle name="Nota 7 2 3 2 2" xfId="13290"/>
    <cellStyle name="Nota 7 2 3 3" xfId="7038"/>
    <cellStyle name="Nota 7 2 3 3 2" xfId="15315"/>
    <cellStyle name="Nota 7 2 3 4" xfId="2970"/>
    <cellStyle name="Nota 7 2 3 4 2" xfId="11247"/>
    <cellStyle name="Nota 7 2 3 5" xfId="9199"/>
    <cellStyle name="Nota 7 2 4" xfId="1960"/>
    <cellStyle name="Nota 7 2 4 2" xfId="6046"/>
    <cellStyle name="Nota 7 2 4 2 2" xfId="14323"/>
    <cellStyle name="Nota 7 2 4 3" xfId="8046"/>
    <cellStyle name="Nota 7 2 4 3 2" xfId="16323"/>
    <cellStyle name="Nota 7 2 4 4" xfId="4013"/>
    <cellStyle name="Nota 7 2 4 4 2" xfId="12290"/>
    <cellStyle name="Nota 7 2 4 5" xfId="10241"/>
    <cellStyle name="Nota 7 2 5" xfId="4509"/>
    <cellStyle name="Nota 7 2 5 2" xfId="12786"/>
    <cellStyle name="Nota 7 2 6" xfId="6540"/>
    <cellStyle name="Nota 7 2 6 2" xfId="14817"/>
    <cellStyle name="Nota 7 2 7" xfId="2461"/>
    <cellStyle name="Nota 7 2 7 2" xfId="10738"/>
    <cellStyle name="Nota 7 2 8" xfId="8692"/>
    <cellStyle name="Nota 7 3" xfId="1599"/>
    <cellStyle name="Nota 7 3 2" xfId="5688"/>
    <cellStyle name="Nota 7 3 2 2" xfId="13965"/>
    <cellStyle name="Nota 7 3 3" xfId="7709"/>
    <cellStyle name="Nota 7 3 3 2" xfId="15986"/>
    <cellStyle name="Nota 7 3 4" xfId="3654"/>
    <cellStyle name="Nota 7 3 4 2" xfId="11931"/>
    <cellStyle name="Nota 7 3 5" xfId="9882"/>
    <cellStyle name="Nota 7 4" xfId="1087"/>
    <cellStyle name="Nota 7 4 2" xfId="5188"/>
    <cellStyle name="Nota 7 4 2 2" xfId="13465"/>
    <cellStyle name="Nota 7 4 3" xfId="7213"/>
    <cellStyle name="Nota 7 4 3 2" xfId="15490"/>
    <cellStyle name="Nota 7 4 4" xfId="3146"/>
    <cellStyle name="Nota 7 4 4 2" xfId="11423"/>
    <cellStyle name="Nota 7 4 5" xfId="9374"/>
    <cellStyle name="Nota 7 5" xfId="2135"/>
    <cellStyle name="Nota 7 5 2" xfId="6221"/>
    <cellStyle name="Nota 7 5 2 2" xfId="14498"/>
    <cellStyle name="Nota 7 5 3" xfId="8221"/>
    <cellStyle name="Nota 7 5 3 2" xfId="16498"/>
    <cellStyle name="Nota 7 5 4" xfId="4188"/>
    <cellStyle name="Nota 7 5 4 2" xfId="12465"/>
    <cellStyle name="Nota 7 5 5" xfId="10416"/>
    <cellStyle name="Nota 7 6" xfId="4688"/>
    <cellStyle name="Nota 7 6 2" xfId="12965"/>
    <cellStyle name="Nota 7 7" xfId="6715"/>
    <cellStyle name="Nota 7 7 2" xfId="14992"/>
    <cellStyle name="Nota 7 8" xfId="2641"/>
    <cellStyle name="Nota 7 8 2" xfId="10918"/>
    <cellStyle name="Nota 7 9" xfId="8871"/>
    <cellStyle name="Nota 8" xfId="561"/>
    <cellStyle name="Nota 8 2" xfId="562"/>
    <cellStyle name="Nota 8 2 2" xfId="1601"/>
    <cellStyle name="Nota 8 2 2 2" xfId="5690"/>
    <cellStyle name="Nota 8 2 2 2 2" xfId="13967"/>
    <cellStyle name="Nota 8 2 2 3" xfId="7711"/>
    <cellStyle name="Nota 8 2 2 3 2" xfId="15988"/>
    <cellStyle name="Nota 8 2 2 4" xfId="3656"/>
    <cellStyle name="Nota 8 2 2 4 2" xfId="11933"/>
    <cellStyle name="Nota 8 2 2 5" xfId="9884"/>
    <cellStyle name="Nota 8 2 3" xfId="1089"/>
    <cellStyle name="Nota 8 2 3 2" xfId="5190"/>
    <cellStyle name="Nota 8 2 3 2 2" xfId="13467"/>
    <cellStyle name="Nota 8 2 3 3" xfId="7215"/>
    <cellStyle name="Nota 8 2 3 3 2" xfId="15492"/>
    <cellStyle name="Nota 8 2 3 4" xfId="3148"/>
    <cellStyle name="Nota 8 2 3 4 2" xfId="11425"/>
    <cellStyle name="Nota 8 2 3 5" xfId="9376"/>
    <cellStyle name="Nota 8 2 4" xfId="2137"/>
    <cellStyle name="Nota 8 2 4 2" xfId="6223"/>
    <cellStyle name="Nota 8 2 4 2 2" xfId="14500"/>
    <cellStyle name="Nota 8 2 4 3" xfId="8223"/>
    <cellStyle name="Nota 8 2 4 3 2" xfId="16500"/>
    <cellStyle name="Nota 8 2 4 4" xfId="4190"/>
    <cellStyle name="Nota 8 2 4 4 2" xfId="12467"/>
    <cellStyle name="Nota 8 2 4 5" xfId="10418"/>
    <cellStyle name="Nota 8 2 5" xfId="4690"/>
    <cellStyle name="Nota 8 2 5 2" xfId="12967"/>
    <cellStyle name="Nota 8 2 6" xfId="6717"/>
    <cellStyle name="Nota 8 2 6 2" xfId="14994"/>
    <cellStyle name="Nota 8 2 7" xfId="2643"/>
    <cellStyle name="Nota 8 2 7 2" xfId="10920"/>
    <cellStyle name="Nota 8 2 8" xfId="8873"/>
    <cellStyle name="Nota 8 3" xfId="1600"/>
    <cellStyle name="Nota 8 3 2" xfId="5689"/>
    <cellStyle name="Nota 8 3 2 2" xfId="13966"/>
    <cellStyle name="Nota 8 3 3" xfId="7710"/>
    <cellStyle name="Nota 8 3 3 2" xfId="15987"/>
    <cellStyle name="Nota 8 3 4" xfId="3655"/>
    <cellStyle name="Nota 8 3 4 2" xfId="11932"/>
    <cellStyle name="Nota 8 3 5" xfId="9883"/>
    <cellStyle name="Nota 8 4" xfId="1088"/>
    <cellStyle name="Nota 8 4 2" xfId="5189"/>
    <cellStyle name="Nota 8 4 2 2" xfId="13466"/>
    <cellStyle name="Nota 8 4 3" xfId="7214"/>
    <cellStyle name="Nota 8 4 3 2" xfId="15491"/>
    <cellStyle name="Nota 8 4 4" xfId="3147"/>
    <cellStyle name="Nota 8 4 4 2" xfId="11424"/>
    <cellStyle name="Nota 8 4 5" xfId="9375"/>
    <cellStyle name="Nota 8 5" xfId="2136"/>
    <cellStyle name="Nota 8 5 2" xfId="6222"/>
    <cellStyle name="Nota 8 5 2 2" xfId="14499"/>
    <cellStyle name="Nota 8 5 3" xfId="8222"/>
    <cellStyle name="Nota 8 5 3 2" xfId="16499"/>
    <cellStyle name="Nota 8 5 4" xfId="4189"/>
    <cellStyle name="Nota 8 5 4 2" xfId="12466"/>
    <cellStyle name="Nota 8 5 5" xfId="10417"/>
    <cellStyle name="Nota 8 6" xfId="4689"/>
    <cellStyle name="Nota 8 6 2" xfId="12966"/>
    <cellStyle name="Nota 8 7" xfId="6716"/>
    <cellStyle name="Nota 8 7 2" xfId="14993"/>
    <cellStyle name="Nota 8 8" xfId="2642"/>
    <cellStyle name="Nota 8 8 2" xfId="10919"/>
    <cellStyle name="Nota 8 9" xfId="8872"/>
    <cellStyle name="Nota 9" xfId="563"/>
    <cellStyle name="Nota 9 2" xfId="564"/>
    <cellStyle name="Nota 9 2 2" xfId="1603"/>
    <cellStyle name="Nota 9 2 2 2" xfId="5692"/>
    <cellStyle name="Nota 9 2 2 2 2" xfId="13969"/>
    <cellStyle name="Nota 9 2 2 3" xfId="7713"/>
    <cellStyle name="Nota 9 2 2 3 2" xfId="15990"/>
    <cellStyle name="Nota 9 2 2 4" xfId="3658"/>
    <cellStyle name="Nota 9 2 2 4 2" xfId="11935"/>
    <cellStyle name="Nota 9 2 2 5" xfId="9886"/>
    <cellStyle name="Nota 9 2 3" xfId="1091"/>
    <cellStyle name="Nota 9 2 3 2" xfId="5192"/>
    <cellStyle name="Nota 9 2 3 2 2" xfId="13469"/>
    <cellStyle name="Nota 9 2 3 3" xfId="7217"/>
    <cellStyle name="Nota 9 2 3 3 2" xfId="15494"/>
    <cellStyle name="Nota 9 2 3 4" xfId="3150"/>
    <cellStyle name="Nota 9 2 3 4 2" xfId="11427"/>
    <cellStyle name="Nota 9 2 3 5" xfId="9378"/>
    <cellStyle name="Nota 9 2 4" xfId="2139"/>
    <cellStyle name="Nota 9 2 4 2" xfId="6225"/>
    <cellStyle name="Nota 9 2 4 2 2" xfId="14502"/>
    <cellStyle name="Nota 9 2 4 3" xfId="8225"/>
    <cellStyle name="Nota 9 2 4 3 2" xfId="16502"/>
    <cellStyle name="Nota 9 2 4 4" xfId="4192"/>
    <cellStyle name="Nota 9 2 4 4 2" xfId="12469"/>
    <cellStyle name="Nota 9 2 4 5" xfId="10420"/>
    <cellStyle name="Nota 9 2 5" xfId="4692"/>
    <cellStyle name="Nota 9 2 5 2" xfId="12969"/>
    <cellStyle name="Nota 9 2 6" xfId="6719"/>
    <cellStyle name="Nota 9 2 6 2" xfId="14996"/>
    <cellStyle name="Nota 9 2 7" xfId="2645"/>
    <cellStyle name="Nota 9 2 7 2" xfId="10922"/>
    <cellStyle name="Nota 9 2 8" xfId="8875"/>
    <cellStyle name="Nota 9 3" xfId="1602"/>
    <cellStyle name="Nota 9 3 2" xfId="5691"/>
    <cellStyle name="Nota 9 3 2 2" xfId="13968"/>
    <cellStyle name="Nota 9 3 3" xfId="7712"/>
    <cellStyle name="Nota 9 3 3 2" xfId="15989"/>
    <cellStyle name="Nota 9 3 4" xfId="3657"/>
    <cellStyle name="Nota 9 3 4 2" xfId="11934"/>
    <cellStyle name="Nota 9 3 5" xfId="9885"/>
    <cellStyle name="Nota 9 4" xfId="1090"/>
    <cellStyle name="Nota 9 4 2" xfId="5191"/>
    <cellStyle name="Nota 9 4 2 2" xfId="13468"/>
    <cellStyle name="Nota 9 4 3" xfId="7216"/>
    <cellStyle name="Nota 9 4 3 2" xfId="15493"/>
    <cellStyle name="Nota 9 4 4" xfId="3149"/>
    <cellStyle name="Nota 9 4 4 2" xfId="11426"/>
    <cellStyle name="Nota 9 4 5" xfId="9377"/>
    <cellStyle name="Nota 9 5" xfId="2138"/>
    <cellStyle name="Nota 9 5 2" xfId="6224"/>
    <cellStyle name="Nota 9 5 2 2" xfId="14501"/>
    <cellStyle name="Nota 9 5 3" xfId="8224"/>
    <cellStyle name="Nota 9 5 3 2" xfId="16501"/>
    <cellStyle name="Nota 9 5 4" xfId="4191"/>
    <cellStyle name="Nota 9 5 4 2" xfId="12468"/>
    <cellStyle name="Nota 9 5 5" xfId="10419"/>
    <cellStyle name="Nota 9 6" xfId="4691"/>
    <cellStyle name="Nota 9 6 2" xfId="12968"/>
    <cellStyle name="Nota 9 7" xfId="6718"/>
    <cellStyle name="Nota 9 7 2" xfId="14995"/>
    <cellStyle name="Nota 9 8" xfId="2644"/>
    <cellStyle name="Nota 9 8 2" xfId="10921"/>
    <cellStyle name="Nota 9 9" xfId="8874"/>
    <cellStyle name="Porcentagem" xfId="16884" builtinId="5"/>
    <cellStyle name="Porcentagem 2" xfId="565"/>
    <cellStyle name="Porcentagem 2 2" xfId="1604"/>
    <cellStyle name="Porcentagem 2 3" xfId="1092"/>
    <cellStyle name="Porcentagem 3" xfId="1161"/>
    <cellStyle name="Porcentagem 3 2" xfId="5253"/>
    <cellStyle name="Porcentagem 3 2 2" xfId="13530"/>
    <cellStyle name="Porcentagem 3 3" xfId="7278"/>
    <cellStyle name="Porcentagem 3 3 2" xfId="15555"/>
    <cellStyle name="Porcentagem 3 4" xfId="3218"/>
    <cellStyle name="Porcentagem 3 4 2" xfId="11495"/>
    <cellStyle name="Porcentagem 3 5" xfId="9446"/>
    <cellStyle name="Porcentagem 4" xfId="1658"/>
    <cellStyle name="Porcentagem 4 2" xfId="5745"/>
    <cellStyle name="Porcentagem 4 2 2" xfId="14022"/>
    <cellStyle name="Porcentagem 4 3" xfId="7745"/>
    <cellStyle name="Porcentagem 4 3 2" xfId="16022"/>
    <cellStyle name="Porcentagem 4 4" xfId="3711"/>
    <cellStyle name="Porcentagem 4 4 2" xfId="11988"/>
    <cellStyle name="Porcentagem 4 5" xfId="9939"/>
    <cellStyle name="Porcentagem 5" xfId="8245"/>
    <cellStyle name="Porcentagem 5 2" xfId="16522"/>
    <cellStyle name="Porcentagem 6" xfId="2164"/>
    <cellStyle name="Saída 2" xfId="448"/>
    <cellStyle name="Saída 3" xfId="452"/>
    <cellStyle name="Saída 3 2" xfId="1519"/>
    <cellStyle name="Saída 3 2 2" xfId="5609"/>
    <cellStyle name="Saída 3 2 2 2" xfId="8323"/>
    <cellStyle name="Saída 3 2 2 2 2" xfId="16600"/>
    <cellStyle name="Saída 3 2 2 2 3" xfId="16810"/>
    <cellStyle name="Saída 3 2 2 3" xfId="8373"/>
    <cellStyle name="Saída 3 2 2 3 2" xfId="16650"/>
    <cellStyle name="Saída 3 2 2 3 3" xfId="16860"/>
    <cellStyle name="Saída 3 2 2 4" xfId="8305"/>
    <cellStyle name="Saída 3 2 2 4 2" xfId="16582"/>
    <cellStyle name="Saída 3 2 2 4 3" xfId="16794"/>
    <cellStyle name="Saída 3 2 2 5" xfId="8378"/>
    <cellStyle name="Saída 3 2 2 5 2" xfId="16655"/>
    <cellStyle name="Saída 3 2 2 5 3" xfId="16865"/>
    <cellStyle name="Saída 3 2 2 6" xfId="8365"/>
    <cellStyle name="Saída 3 2 2 6 2" xfId="16642"/>
    <cellStyle name="Saída 3 2 2 6 3" xfId="16852"/>
    <cellStyle name="Saída 3 2 2 7" xfId="13886"/>
    <cellStyle name="Saída 3 2 2 8" xfId="16714"/>
    <cellStyle name="Saída 3 2 3" xfId="3575"/>
    <cellStyle name="Saída 3 2 3 2" xfId="11852"/>
    <cellStyle name="Saída 3 2 3 3" xfId="16684"/>
    <cellStyle name="Saída 3 2 4" xfId="9803"/>
    <cellStyle name="Saída 3 3" xfId="1640"/>
    <cellStyle name="Saída 3 3 2" xfId="5727"/>
    <cellStyle name="Saída 3 3 2 2" xfId="8336"/>
    <cellStyle name="Saída 3 3 2 2 2" xfId="16613"/>
    <cellStyle name="Saída 3 3 2 2 3" xfId="16823"/>
    <cellStyle name="Saída 3 3 2 3" xfId="8356"/>
    <cellStyle name="Saída 3 3 2 3 2" xfId="16633"/>
    <cellStyle name="Saída 3 3 2 3 3" xfId="16843"/>
    <cellStyle name="Saída 3 3 2 4" xfId="8390"/>
    <cellStyle name="Saída 3 3 2 4 2" xfId="16667"/>
    <cellStyle name="Saída 3 3 2 4 3" xfId="16877"/>
    <cellStyle name="Saída 3 3 2 5" xfId="8266"/>
    <cellStyle name="Saída 3 3 2 5 2" xfId="16543"/>
    <cellStyle name="Saída 3 3 2 5 3" xfId="16757"/>
    <cellStyle name="Saída 3 3 2 6" xfId="8380"/>
    <cellStyle name="Saída 3 3 2 6 2" xfId="16657"/>
    <cellStyle name="Saída 3 3 2 6 3" xfId="16867"/>
    <cellStyle name="Saída 3 3 2 7" xfId="14004"/>
    <cellStyle name="Saída 3 3 2 8" xfId="16725"/>
    <cellStyle name="Saída 3 3 3" xfId="3693"/>
    <cellStyle name="Saída 3 3 3 2" xfId="11970"/>
    <cellStyle name="Saída 3 3 3 3" xfId="16695"/>
    <cellStyle name="Saída 3 3 4" xfId="9921"/>
    <cellStyle name="Saída 3 4" xfId="1636"/>
    <cellStyle name="Saída 3 4 2" xfId="5723"/>
    <cellStyle name="Saída 3 4 2 2" xfId="8332"/>
    <cellStyle name="Saída 3 4 2 2 2" xfId="16609"/>
    <cellStyle name="Saída 3 4 2 2 3" xfId="16819"/>
    <cellStyle name="Saída 3 4 2 3" xfId="8254"/>
    <cellStyle name="Saída 3 4 2 3 2" xfId="16531"/>
    <cellStyle name="Saída 3 4 2 3 3" xfId="16745"/>
    <cellStyle name="Saída 3 4 2 4" xfId="8389"/>
    <cellStyle name="Saída 3 4 2 4 2" xfId="16666"/>
    <cellStyle name="Saída 3 4 2 4 3" xfId="16876"/>
    <cellStyle name="Saída 3 4 2 5" xfId="8252"/>
    <cellStyle name="Saída 3 4 2 5 2" xfId="16529"/>
    <cellStyle name="Saída 3 4 2 5 3" xfId="16744"/>
    <cellStyle name="Saída 3 4 2 6" xfId="8275"/>
    <cellStyle name="Saída 3 4 2 6 2" xfId="16552"/>
    <cellStyle name="Saída 3 4 2 6 3" xfId="16766"/>
    <cellStyle name="Saída 3 4 2 7" xfId="14000"/>
    <cellStyle name="Saída 3 4 2 8" xfId="16721"/>
    <cellStyle name="Saída 3 4 3" xfId="3689"/>
    <cellStyle name="Saída 3 4 3 2" xfId="11966"/>
    <cellStyle name="Saída 3 4 3 3" xfId="16691"/>
    <cellStyle name="Saída 3 4 4" xfId="9917"/>
    <cellStyle name="Saída 3 5" xfId="1651"/>
    <cellStyle name="Saída 3 5 2" xfId="5738"/>
    <cellStyle name="Saída 3 5 2 2" xfId="8345"/>
    <cellStyle name="Saída 3 5 2 2 2" xfId="16622"/>
    <cellStyle name="Saída 3 5 2 2 3" xfId="16832"/>
    <cellStyle name="Saída 3 5 2 3" xfId="8357"/>
    <cellStyle name="Saída 3 5 2 3 2" xfId="16634"/>
    <cellStyle name="Saída 3 5 2 3 3" xfId="16844"/>
    <cellStyle name="Saída 3 5 2 4" xfId="8354"/>
    <cellStyle name="Saída 3 5 2 4 2" xfId="16631"/>
    <cellStyle name="Saída 3 5 2 4 3" xfId="16841"/>
    <cellStyle name="Saída 3 5 2 5" xfId="8280"/>
    <cellStyle name="Saída 3 5 2 5 2" xfId="16557"/>
    <cellStyle name="Saída 3 5 2 5 3" xfId="16770"/>
    <cellStyle name="Saída 3 5 2 6" xfId="8361"/>
    <cellStyle name="Saída 3 5 2 6 2" xfId="16638"/>
    <cellStyle name="Saída 3 5 2 6 3" xfId="16848"/>
    <cellStyle name="Saída 3 5 2 7" xfId="14015"/>
    <cellStyle name="Saída 3 5 2 8" xfId="16734"/>
    <cellStyle name="Saída 3 5 3" xfId="3704"/>
    <cellStyle name="Saída 3 5 3 2" xfId="11981"/>
    <cellStyle name="Saída 3 5 3 3" xfId="16704"/>
    <cellStyle name="Saída 3 5 4" xfId="9932"/>
    <cellStyle name="Saída 3 6" xfId="1648"/>
    <cellStyle name="Saída 3 6 2" xfId="5735"/>
    <cellStyle name="Saída 3 6 2 2" xfId="8342"/>
    <cellStyle name="Saída 3 6 2 2 2" xfId="16619"/>
    <cellStyle name="Saída 3 6 2 2 3" xfId="16829"/>
    <cellStyle name="Saída 3 6 2 3" xfId="8363"/>
    <cellStyle name="Saída 3 6 2 3 2" xfId="16640"/>
    <cellStyle name="Saída 3 6 2 3 3" xfId="16850"/>
    <cellStyle name="Saída 3 6 2 4" xfId="8285"/>
    <cellStyle name="Saída 3 6 2 4 2" xfId="16562"/>
    <cellStyle name="Saída 3 6 2 4 3" xfId="16775"/>
    <cellStyle name="Saída 3 6 2 5" xfId="8284"/>
    <cellStyle name="Saída 3 6 2 5 2" xfId="16561"/>
    <cellStyle name="Saída 3 6 2 5 3" xfId="16774"/>
    <cellStyle name="Saída 3 6 2 6" xfId="8388"/>
    <cellStyle name="Saída 3 6 2 6 2" xfId="16665"/>
    <cellStyle name="Saída 3 6 2 6 3" xfId="16875"/>
    <cellStyle name="Saída 3 6 2 7" xfId="14012"/>
    <cellStyle name="Saída 3 6 2 8" xfId="16731"/>
    <cellStyle name="Saída 3 6 3" xfId="3701"/>
    <cellStyle name="Saída 3 6 3 2" xfId="11978"/>
    <cellStyle name="Saída 3 6 3 3" xfId="16701"/>
    <cellStyle name="Saída 3 6 4" xfId="9929"/>
    <cellStyle name="Saída 3 7" xfId="4609"/>
    <cellStyle name="Saída 3 7 2" xfId="8301"/>
    <cellStyle name="Saída 3 7 2 2" xfId="16578"/>
    <cellStyle name="Saída 3 7 2 3" xfId="16790"/>
    <cellStyle name="Saída 3 7 3" xfId="8287"/>
    <cellStyle name="Saída 3 7 3 2" xfId="16564"/>
    <cellStyle name="Saída 3 7 3 3" xfId="16777"/>
    <cellStyle name="Saída 3 7 4" xfId="8394"/>
    <cellStyle name="Saída 3 7 4 2" xfId="16671"/>
    <cellStyle name="Saída 3 7 4 3" xfId="16881"/>
    <cellStyle name="Saída 3 7 5" xfId="8298"/>
    <cellStyle name="Saída 3 7 5 2" xfId="16575"/>
    <cellStyle name="Saída 3 7 5 3" xfId="16787"/>
    <cellStyle name="Saída 3 7 6" xfId="8276"/>
    <cellStyle name="Saída 3 7 6 2" xfId="16553"/>
    <cellStyle name="Saída 3 7 6 3" xfId="16767"/>
    <cellStyle name="Saída 3 7 7" xfId="12886"/>
    <cellStyle name="Saída 3 7 8" xfId="16709"/>
    <cellStyle name="Saída 3 8" xfId="2562"/>
    <cellStyle name="Saída 3 8 2" xfId="10839"/>
    <cellStyle name="Saída 3 8 3" xfId="16677"/>
    <cellStyle name="Saída 3 9" xfId="8792"/>
    <cellStyle name="Separador de milhares [0] 2" xfId="194"/>
    <cellStyle name="Separador de milhares [0] 2 2" xfId="1287"/>
    <cellStyle name="Separador de milhares [0] 2 2 2" xfId="3343"/>
    <cellStyle name="Separador de milhares [0] 2 2 2 2" xfId="11620"/>
    <cellStyle name="Separador de milhares [0] 2 2 3" xfId="9571"/>
    <cellStyle name="Separador de milhares [0] 2 3" xfId="778"/>
    <cellStyle name="Separador de milhares [0] 2 3 2" xfId="2838"/>
    <cellStyle name="Separador de milhares [0] 2 3 2 2" xfId="11115"/>
    <cellStyle name="Separador de milhares [0] 2 3 3" xfId="9067"/>
    <cellStyle name="Separador de milhares [0] 2 4" xfId="1828"/>
    <cellStyle name="Separador de milhares [0] 2 4 2" xfId="3881"/>
    <cellStyle name="Separador de milhares [0] 2 4 2 2" xfId="12158"/>
    <cellStyle name="Separador de milhares [0] 2 4 3" xfId="10109"/>
    <cellStyle name="Separador de milhares [0] 2 5" xfId="2329"/>
    <cellStyle name="Separador de milhares [0] 2 5 2" xfId="10606"/>
    <cellStyle name="Separador de milhares [0] 2 6" xfId="8560"/>
    <cellStyle name="Separador de milhares 2" xfId="131"/>
    <cellStyle name="Separador de milhares 2 2" xfId="566"/>
    <cellStyle name="Separador de milhares 2 3" xfId="567"/>
    <cellStyle name="Separador de milhares 2 3 2" xfId="1093"/>
    <cellStyle name="Separador de milhares 2 3 2 2" xfId="3151"/>
    <cellStyle name="Separador de milhares 2 3 2 2 2" xfId="11428"/>
    <cellStyle name="Separador de milhares 2 3 2 3" xfId="9379"/>
    <cellStyle name="Separador de milhares 2 4" xfId="716"/>
    <cellStyle name="Separador de milhares 2 4 2" xfId="2776"/>
    <cellStyle name="Separador de milhares 2 4 2 2" xfId="11053"/>
    <cellStyle name="Separador de milhares 2 4 3" xfId="9005"/>
    <cellStyle name="Separador de milhares 3" xfId="569"/>
    <cellStyle name="Separador de milhares 3 10" xfId="570"/>
    <cellStyle name="Separador de milhares 3 10 2" xfId="606"/>
    <cellStyle name="Separador de milhares 3 10 2 2" xfId="2161"/>
    <cellStyle name="Separador de milhares 3 10 2 2 2" xfId="4213"/>
    <cellStyle name="Separador de milhares 3 10 2 2 2 2" xfId="12490"/>
    <cellStyle name="Separador de milhares 3 10 2 2 3" xfId="10441"/>
    <cellStyle name="Separador de milhares 3 10 2 3" xfId="4713"/>
    <cellStyle name="Separador de milhares 3 10 2 3 2" xfId="12990"/>
    <cellStyle name="Separador de milhares 3 10 3" xfId="1095"/>
    <cellStyle name="Separador de milhares 3 10 3 2" xfId="3153"/>
    <cellStyle name="Separador de milhares 3 10 3 2 2" xfId="11430"/>
    <cellStyle name="Separador de milhares 3 10 3 3" xfId="9381"/>
    <cellStyle name="Separador de milhares 3 2" xfId="571"/>
    <cellStyle name="Separador de milhares 3 2 2" xfId="1096"/>
    <cellStyle name="Separador de milhares 3 2 2 2" xfId="3154"/>
    <cellStyle name="Separador de milhares 3 2 2 2 2" xfId="11431"/>
    <cellStyle name="Separador de milhares 3 2 2 3" xfId="9382"/>
    <cellStyle name="Separador de milhares 3 3" xfId="1094"/>
    <cellStyle name="Separador de milhares 3 3 2" xfId="3152"/>
    <cellStyle name="Separador de milhares 3 3 2 2" xfId="11429"/>
    <cellStyle name="Separador de milhares 3 3 3" xfId="9380"/>
    <cellStyle name="Separador de milhares 4" xfId="573"/>
    <cellStyle name="Separador de milhares 4 10" xfId="8876"/>
    <cellStyle name="Separador de milhares 4 2" xfId="528"/>
    <cellStyle name="Separador de milhares 4 2 2" xfId="531"/>
    <cellStyle name="Separador de milhares 4 2 2 2" xfId="1573"/>
    <cellStyle name="Separador de milhares 4 2 2 2 2" xfId="5662"/>
    <cellStyle name="Separador de milhares 4 2 2 2 2 2" xfId="13939"/>
    <cellStyle name="Separador de milhares 4 2 2 2 3" xfId="7684"/>
    <cellStyle name="Separador de milhares 4 2 2 2 3 2" xfId="15961"/>
    <cellStyle name="Separador de milhares 4 2 2 2 4" xfId="3628"/>
    <cellStyle name="Separador de milhares 4 2 2 2 4 2" xfId="11905"/>
    <cellStyle name="Separador de milhares 4 2 2 2 5" xfId="9856"/>
    <cellStyle name="Separador de milhares 4 2 2 3" xfId="1062"/>
    <cellStyle name="Separador de milhares 4 2 2 3 2" xfId="5163"/>
    <cellStyle name="Separador de milhares 4 2 2 3 2 2" xfId="13440"/>
    <cellStyle name="Separador de milhares 4 2 2 3 3" xfId="7188"/>
    <cellStyle name="Separador de milhares 4 2 2 3 3 2" xfId="15465"/>
    <cellStyle name="Separador de milhares 4 2 2 3 4" xfId="3121"/>
    <cellStyle name="Separador de milhares 4 2 2 3 4 2" xfId="11398"/>
    <cellStyle name="Separador de milhares 4 2 2 3 5" xfId="9349"/>
    <cellStyle name="Separador de milhares 4 2 2 4" xfId="2110"/>
    <cellStyle name="Separador de milhares 4 2 2 4 2" xfId="6196"/>
    <cellStyle name="Separador de milhares 4 2 2 4 2 2" xfId="14473"/>
    <cellStyle name="Separador de milhares 4 2 2 4 3" xfId="8196"/>
    <cellStyle name="Separador de milhares 4 2 2 4 3 2" xfId="16473"/>
    <cellStyle name="Separador de milhares 4 2 2 4 4" xfId="4163"/>
    <cellStyle name="Separador de milhares 4 2 2 4 4 2" xfId="12440"/>
    <cellStyle name="Separador de milhares 4 2 2 4 5" xfId="10391"/>
    <cellStyle name="Separador de milhares 4 2 2 5" xfId="4662"/>
    <cellStyle name="Separador de milhares 4 2 2 5 2" xfId="12939"/>
    <cellStyle name="Separador de milhares 4 2 2 6" xfId="6690"/>
    <cellStyle name="Separador de milhares 4 2 2 6 2" xfId="14967"/>
    <cellStyle name="Separador de milhares 4 2 2 7" xfId="2615"/>
    <cellStyle name="Separador de milhares 4 2 2 7 2" xfId="10892"/>
    <cellStyle name="Separador de milhares 4 2 2 8" xfId="8845"/>
    <cellStyle name="Separador de milhares 4 2 3" xfId="1570"/>
    <cellStyle name="Separador de milhares 4 2 3 2" xfId="5659"/>
    <cellStyle name="Separador de milhares 4 2 3 2 2" xfId="13936"/>
    <cellStyle name="Separador de milhares 4 2 3 3" xfId="7681"/>
    <cellStyle name="Separador de milhares 4 2 3 3 2" xfId="15958"/>
    <cellStyle name="Separador de milhares 4 2 3 4" xfId="3625"/>
    <cellStyle name="Separador de milhares 4 2 3 4 2" xfId="11902"/>
    <cellStyle name="Separador de milhares 4 2 3 5" xfId="9853"/>
    <cellStyle name="Separador de milhares 4 2 4" xfId="1059"/>
    <cellStyle name="Separador de milhares 4 2 4 2" xfId="5160"/>
    <cellStyle name="Separador de milhares 4 2 4 2 2" xfId="13437"/>
    <cellStyle name="Separador de milhares 4 2 4 3" xfId="7185"/>
    <cellStyle name="Separador de milhares 4 2 4 3 2" xfId="15462"/>
    <cellStyle name="Separador de milhares 4 2 4 4" xfId="3118"/>
    <cellStyle name="Separador de milhares 4 2 4 4 2" xfId="11395"/>
    <cellStyle name="Separador de milhares 4 2 4 5" xfId="9346"/>
    <cellStyle name="Separador de milhares 4 2 5" xfId="2107"/>
    <cellStyle name="Separador de milhares 4 2 5 2" xfId="6193"/>
    <cellStyle name="Separador de milhares 4 2 5 2 2" xfId="14470"/>
    <cellStyle name="Separador de milhares 4 2 5 3" xfId="8193"/>
    <cellStyle name="Separador de milhares 4 2 5 3 2" xfId="16470"/>
    <cellStyle name="Separador de milhares 4 2 5 4" xfId="4160"/>
    <cellStyle name="Separador de milhares 4 2 5 4 2" xfId="12437"/>
    <cellStyle name="Separador de milhares 4 2 5 5" xfId="10388"/>
    <cellStyle name="Separador de milhares 4 2 6" xfId="4659"/>
    <cellStyle name="Separador de milhares 4 2 6 2" xfId="12936"/>
    <cellStyle name="Separador de milhares 4 2 7" xfId="6687"/>
    <cellStyle name="Separador de milhares 4 2 7 2" xfId="14964"/>
    <cellStyle name="Separador de milhares 4 2 8" xfId="2612"/>
    <cellStyle name="Separador de milhares 4 2 8 2" xfId="10889"/>
    <cellStyle name="Separador de milhares 4 2 9" xfId="8842"/>
    <cellStyle name="Separador de milhares 4 3" xfId="534"/>
    <cellStyle name="Separador de milhares 4 3 2" xfId="1576"/>
    <cellStyle name="Separador de milhares 4 3 2 2" xfId="5665"/>
    <cellStyle name="Separador de milhares 4 3 2 2 2" xfId="13942"/>
    <cellStyle name="Separador de milhares 4 3 2 3" xfId="7687"/>
    <cellStyle name="Separador de milhares 4 3 2 3 2" xfId="15964"/>
    <cellStyle name="Separador de milhares 4 3 2 4" xfId="3631"/>
    <cellStyle name="Separador de milhares 4 3 2 4 2" xfId="11908"/>
    <cellStyle name="Separador de milhares 4 3 2 5" xfId="9859"/>
    <cellStyle name="Separador de milhares 4 3 3" xfId="1065"/>
    <cellStyle name="Separador de milhares 4 3 3 2" xfId="5166"/>
    <cellStyle name="Separador de milhares 4 3 3 2 2" xfId="13443"/>
    <cellStyle name="Separador de milhares 4 3 3 3" xfId="7191"/>
    <cellStyle name="Separador de milhares 4 3 3 3 2" xfId="15468"/>
    <cellStyle name="Separador de milhares 4 3 3 4" xfId="3124"/>
    <cellStyle name="Separador de milhares 4 3 3 4 2" xfId="11401"/>
    <cellStyle name="Separador de milhares 4 3 3 5" xfId="9352"/>
    <cellStyle name="Separador de milhares 4 3 4" xfId="2113"/>
    <cellStyle name="Separador de milhares 4 3 4 2" xfId="6199"/>
    <cellStyle name="Separador de milhares 4 3 4 2 2" xfId="14476"/>
    <cellStyle name="Separador de milhares 4 3 4 3" xfId="8199"/>
    <cellStyle name="Separador de milhares 4 3 4 3 2" xfId="16476"/>
    <cellStyle name="Separador de milhares 4 3 4 4" xfId="4166"/>
    <cellStyle name="Separador de milhares 4 3 4 4 2" xfId="12443"/>
    <cellStyle name="Separador de milhares 4 3 4 5" xfId="10394"/>
    <cellStyle name="Separador de milhares 4 3 5" xfId="4665"/>
    <cellStyle name="Separador de milhares 4 3 5 2" xfId="12942"/>
    <cellStyle name="Separador de milhares 4 3 6" xfId="6693"/>
    <cellStyle name="Separador de milhares 4 3 6 2" xfId="14970"/>
    <cellStyle name="Separador de milhares 4 3 7" xfId="2618"/>
    <cellStyle name="Separador de milhares 4 3 7 2" xfId="10895"/>
    <cellStyle name="Separador de milhares 4 3 8" xfId="8848"/>
    <cellStyle name="Separador de milhares 4 4" xfId="1606"/>
    <cellStyle name="Separador de milhares 4 4 2" xfId="5693"/>
    <cellStyle name="Separador de milhares 4 4 2 2" xfId="13970"/>
    <cellStyle name="Separador de milhares 4 4 3" xfId="7714"/>
    <cellStyle name="Separador de milhares 4 4 3 2" xfId="15991"/>
    <cellStyle name="Separador de milhares 4 4 4" xfId="3659"/>
    <cellStyle name="Separador de milhares 4 4 4 2" xfId="11936"/>
    <cellStyle name="Separador de milhares 4 4 5" xfId="9887"/>
    <cellStyle name="Separador de milhares 4 5" xfId="1097"/>
    <cellStyle name="Separador de milhares 4 5 2" xfId="5193"/>
    <cellStyle name="Separador de milhares 4 5 2 2" xfId="13470"/>
    <cellStyle name="Separador de milhares 4 5 3" xfId="7218"/>
    <cellStyle name="Separador de milhares 4 5 3 2" xfId="15495"/>
    <cellStyle name="Separador de milhares 4 5 4" xfId="3155"/>
    <cellStyle name="Separador de milhares 4 5 4 2" xfId="11432"/>
    <cellStyle name="Separador de milhares 4 5 5" xfId="9383"/>
    <cellStyle name="Separador de milhares 4 6" xfId="2140"/>
    <cellStyle name="Separador de milhares 4 6 2" xfId="6226"/>
    <cellStyle name="Separador de milhares 4 6 2 2" xfId="14503"/>
    <cellStyle name="Separador de milhares 4 6 3" xfId="8226"/>
    <cellStyle name="Separador de milhares 4 6 3 2" xfId="16503"/>
    <cellStyle name="Separador de milhares 4 6 4" xfId="4193"/>
    <cellStyle name="Separador de milhares 4 6 4 2" xfId="12470"/>
    <cellStyle name="Separador de milhares 4 6 5" xfId="10421"/>
    <cellStyle name="Separador de milhares 4 7" xfId="4693"/>
    <cellStyle name="Separador de milhares 4 7 2" xfId="12970"/>
    <cellStyle name="Separador de milhares 4 8" xfId="6720"/>
    <cellStyle name="Separador de milhares 4 8 2" xfId="14997"/>
    <cellStyle name="Separador de milhares 4 9" xfId="2646"/>
    <cellStyle name="Separador de milhares 4 9 2" xfId="10923"/>
    <cellStyle name="TableStyleLight1" xfId="544"/>
    <cellStyle name="TableStyleLight1 2" xfId="3"/>
    <cellStyle name="TableStyleLight1 3" xfId="1605"/>
    <cellStyle name="Texto de Aviso 2" xfId="574"/>
    <cellStyle name="Texto de Aviso 3" xfId="36"/>
    <cellStyle name="Texto Explicativo 2" xfId="405"/>
    <cellStyle name="Texto Explicativo 3" xfId="575"/>
    <cellStyle name="Título 1 2" xfId="576"/>
    <cellStyle name="Título 1 3" xfId="577"/>
    <cellStyle name="Título 2 2" xfId="578"/>
    <cellStyle name="Título 2 3" xfId="579"/>
    <cellStyle name="Título 3 2" xfId="568"/>
    <cellStyle name="Título 3 3" xfId="572"/>
    <cellStyle name="Título 4 2" xfId="60"/>
    <cellStyle name="Título 4 3" xfId="580"/>
    <cellStyle name="Título 5" xfId="64"/>
    <cellStyle name="Título 6" xfId="48"/>
    <cellStyle name="Título 7" xfId="51"/>
    <cellStyle name="Total 2" xfId="581"/>
    <cellStyle name="Total 3" xfId="582"/>
    <cellStyle name="Total 3 2" xfId="1607"/>
    <cellStyle name="Total 3 2 2" xfId="5694"/>
    <cellStyle name="Total 3 2 2 2" xfId="8327"/>
    <cellStyle name="Total 3 2 2 2 2" xfId="16604"/>
    <cellStyle name="Total 3 2 2 2 3" xfId="16814"/>
    <cellStyle name="Total 3 2 2 3" xfId="8308"/>
    <cellStyle name="Total 3 2 2 3 2" xfId="16585"/>
    <cellStyle name="Total 3 2 2 3 3" xfId="16797"/>
    <cellStyle name="Total 3 2 2 4" xfId="8387"/>
    <cellStyle name="Total 3 2 2 4 2" xfId="16664"/>
    <cellStyle name="Total 3 2 2 4 3" xfId="16874"/>
    <cellStyle name="Total 3 2 2 5" xfId="8260"/>
    <cellStyle name="Total 3 2 2 5 2" xfId="16537"/>
    <cellStyle name="Total 3 2 2 5 3" xfId="16751"/>
    <cellStyle name="Total 3 2 2 6" xfId="8264"/>
    <cellStyle name="Total 3 2 2 6 2" xfId="16541"/>
    <cellStyle name="Total 3 2 2 6 3" xfId="16755"/>
    <cellStyle name="Total 3 2 2 7" xfId="13971"/>
    <cellStyle name="Total 3 2 2 8" xfId="16717"/>
    <cellStyle name="Total 3 2 3" xfId="3660"/>
    <cellStyle name="Total 3 2 3 2" xfId="11937"/>
    <cellStyle name="Total 3 2 3 3" xfId="16687"/>
    <cellStyle name="Total 3 2 4" xfId="9888"/>
    <cellStyle name="Total 3 3" xfId="1645"/>
    <cellStyle name="Total 3 3 2" xfId="5732"/>
    <cellStyle name="Total 3 3 2 2" xfId="8340"/>
    <cellStyle name="Total 3 3 2 2 2" xfId="16617"/>
    <cellStyle name="Total 3 3 2 2 3" xfId="16827"/>
    <cellStyle name="Total 3 3 2 3" xfId="8384"/>
    <cellStyle name="Total 3 3 2 3 2" xfId="16661"/>
    <cellStyle name="Total 3 3 2 3 3" xfId="16871"/>
    <cellStyle name="Total 3 3 2 4" xfId="8247"/>
    <cellStyle name="Total 3 3 2 4 2" xfId="16524"/>
    <cellStyle name="Total 3 3 2 4 3" xfId="16739"/>
    <cellStyle name="Total 3 3 2 5" xfId="8255"/>
    <cellStyle name="Total 3 3 2 5 2" xfId="16532"/>
    <cellStyle name="Total 3 3 2 5 3" xfId="16746"/>
    <cellStyle name="Total 3 3 2 6" xfId="8325"/>
    <cellStyle name="Total 3 3 2 6 2" xfId="16602"/>
    <cellStyle name="Total 3 3 2 6 3" xfId="16812"/>
    <cellStyle name="Total 3 3 2 7" xfId="14009"/>
    <cellStyle name="Total 3 3 2 8" xfId="16729"/>
    <cellStyle name="Total 3 3 3" xfId="3698"/>
    <cellStyle name="Total 3 3 3 2" xfId="11975"/>
    <cellStyle name="Total 3 3 3 3" xfId="16699"/>
    <cellStyle name="Total 3 3 4" xfId="9926"/>
    <cellStyle name="Total 3 4" xfId="1631"/>
    <cellStyle name="Total 3 4 2" xfId="5718"/>
    <cellStyle name="Total 3 4 2 2" xfId="8329"/>
    <cellStyle name="Total 3 4 2 2 2" xfId="16606"/>
    <cellStyle name="Total 3 4 2 2 3" xfId="16816"/>
    <cellStyle name="Total 3 4 2 3" xfId="8257"/>
    <cellStyle name="Total 3 4 2 3 2" xfId="16534"/>
    <cellStyle name="Total 3 4 2 3 3" xfId="16748"/>
    <cellStyle name="Total 3 4 2 4" xfId="8396"/>
    <cellStyle name="Total 3 4 2 4 2" xfId="16673"/>
    <cellStyle name="Total 3 4 2 4 3" xfId="16883"/>
    <cellStyle name="Total 3 4 2 5" xfId="8349"/>
    <cellStyle name="Total 3 4 2 5 2" xfId="16626"/>
    <cellStyle name="Total 3 4 2 5 3" xfId="16836"/>
    <cellStyle name="Total 3 4 2 6" xfId="8258"/>
    <cellStyle name="Total 3 4 2 6 2" xfId="16535"/>
    <cellStyle name="Total 3 4 2 6 3" xfId="16749"/>
    <cellStyle name="Total 3 4 2 7" xfId="13995"/>
    <cellStyle name="Total 3 4 2 8" xfId="16718"/>
    <cellStyle name="Total 3 4 3" xfId="3684"/>
    <cellStyle name="Total 3 4 3 2" xfId="11961"/>
    <cellStyle name="Total 3 4 3 3" xfId="16688"/>
    <cellStyle name="Total 3 4 4" xfId="9912"/>
    <cellStyle name="Total 3 5" xfId="1654"/>
    <cellStyle name="Total 3 5 2" xfId="5741"/>
    <cellStyle name="Total 3 5 2 2" xfId="8348"/>
    <cellStyle name="Total 3 5 2 2 2" xfId="16625"/>
    <cellStyle name="Total 3 5 2 2 3" xfId="16835"/>
    <cellStyle name="Total 3 5 2 3" xfId="8307"/>
    <cellStyle name="Total 3 5 2 3 2" xfId="16584"/>
    <cellStyle name="Total 3 5 2 3 3" xfId="16796"/>
    <cellStyle name="Total 3 5 2 4" xfId="8311"/>
    <cellStyle name="Total 3 5 2 4 2" xfId="16588"/>
    <cellStyle name="Total 3 5 2 4 3" xfId="16800"/>
    <cellStyle name="Total 3 5 2 5" xfId="8368"/>
    <cellStyle name="Total 3 5 2 5 2" xfId="16645"/>
    <cellStyle name="Total 3 5 2 5 3" xfId="16855"/>
    <cellStyle name="Total 3 5 2 6" xfId="8351"/>
    <cellStyle name="Total 3 5 2 6 2" xfId="16628"/>
    <cellStyle name="Total 3 5 2 6 3" xfId="16838"/>
    <cellStyle name="Total 3 5 2 7" xfId="14018"/>
    <cellStyle name="Total 3 5 2 8" xfId="16737"/>
    <cellStyle name="Total 3 5 3" xfId="3707"/>
    <cellStyle name="Total 3 5 3 2" xfId="11984"/>
    <cellStyle name="Total 3 5 3 3" xfId="16707"/>
    <cellStyle name="Total 3 5 4" xfId="9935"/>
    <cellStyle name="Total 3 6" xfId="1639"/>
    <cellStyle name="Total 3 6 2" xfId="5726"/>
    <cellStyle name="Total 3 6 2 2" xfId="8335"/>
    <cellStyle name="Total 3 6 2 2 2" xfId="16612"/>
    <cellStyle name="Total 3 6 2 2 3" xfId="16822"/>
    <cellStyle name="Total 3 6 2 3" xfId="8391"/>
    <cellStyle name="Total 3 6 2 3 2" xfId="16668"/>
    <cellStyle name="Total 3 6 2 3 3" xfId="16878"/>
    <cellStyle name="Total 3 6 2 4" xfId="8281"/>
    <cellStyle name="Total 3 6 2 4 2" xfId="16558"/>
    <cellStyle name="Total 3 6 2 4 3" xfId="16771"/>
    <cellStyle name="Total 3 6 2 5" xfId="8360"/>
    <cellStyle name="Total 3 6 2 5 2" xfId="16637"/>
    <cellStyle name="Total 3 6 2 5 3" xfId="16847"/>
    <cellStyle name="Total 3 6 2 6" xfId="8319"/>
    <cellStyle name="Total 3 6 2 6 2" xfId="16596"/>
    <cellStyle name="Total 3 6 2 6 3" xfId="16807"/>
    <cellStyle name="Total 3 6 2 7" xfId="14003"/>
    <cellStyle name="Total 3 6 2 8" xfId="16724"/>
    <cellStyle name="Total 3 6 3" xfId="3692"/>
    <cellStyle name="Total 3 6 3 2" xfId="11969"/>
    <cellStyle name="Total 3 6 3 3" xfId="16694"/>
    <cellStyle name="Total 3 6 4" xfId="9920"/>
    <cellStyle name="Total 3 7" xfId="4694"/>
    <cellStyle name="Total 3 7 2" xfId="8304"/>
    <cellStyle name="Total 3 7 2 2" xfId="16581"/>
    <cellStyle name="Total 3 7 2 3" xfId="16793"/>
    <cellStyle name="Total 3 7 3" xfId="8312"/>
    <cellStyle name="Total 3 7 3 2" xfId="16589"/>
    <cellStyle name="Total 3 7 3 3" xfId="16801"/>
    <cellStyle name="Total 3 7 4" xfId="8310"/>
    <cellStyle name="Total 3 7 4 2" xfId="16587"/>
    <cellStyle name="Total 3 7 4 3" xfId="16799"/>
    <cellStyle name="Total 3 7 5" xfId="8318"/>
    <cellStyle name="Total 3 7 5 2" xfId="16595"/>
    <cellStyle name="Total 3 7 5 3" xfId="16806"/>
    <cellStyle name="Total 3 7 6" xfId="8262"/>
    <cellStyle name="Total 3 7 6 2" xfId="16539"/>
    <cellStyle name="Total 3 7 6 3" xfId="16753"/>
    <cellStyle name="Total 3 7 7" xfId="12971"/>
    <cellStyle name="Total 3 7 8" xfId="16712"/>
    <cellStyle name="Total 3 8" xfId="2649"/>
    <cellStyle name="Total 3 8 2" xfId="10926"/>
    <cellStyle name="Total 3 8 3" xfId="16681"/>
    <cellStyle name="Total 3 9" xfId="8878"/>
    <cellStyle name="Vírgula" xfId="1" builtinId="3"/>
    <cellStyle name="Vírgula 10" xfId="583"/>
    <cellStyle name="Vírgula 10 2" xfId="1608"/>
    <cellStyle name="Vírgula 10 2 2" xfId="5695"/>
    <cellStyle name="Vírgula 10 2 2 2" xfId="13972"/>
    <cellStyle name="Vírgula 10 2 3" xfId="7715"/>
    <cellStyle name="Vírgula 10 2 3 2" xfId="15992"/>
    <cellStyle name="Vírgula 10 2 4" xfId="3661"/>
    <cellStyle name="Vírgula 10 2 4 2" xfId="11938"/>
    <cellStyle name="Vírgula 10 2 5" xfId="9889"/>
    <cellStyle name="Vírgula 10 3" xfId="1098"/>
    <cellStyle name="Vírgula 10 3 2" xfId="5194"/>
    <cellStyle name="Vírgula 10 3 2 2" xfId="13471"/>
    <cellStyle name="Vírgula 10 3 3" xfId="7219"/>
    <cellStyle name="Vírgula 10 3 3 2" xfId="15496"/>
    <cellStyle name="Vírgula 10 3 4" xfId="3156"/>
    <cellStyle name="Vírgula 10 3 4 2" xfId="11433"/>
    <cellStyle name="Vírgula 10 3 5" xfId="9384"/>
    <cellStyle name="Vírgula 10 4" xfId="2141"/>
    <cellStyle name="Vírgula 10 4 2" xfId="6227"/>
    <cellStyle name="Vírgula 10 4 2 2" xfId="14504"/>
    <cellStyle name="Vírgula 10 4 3" xfId="8227"/>
    <cellStyle name="Vírgula 10 4 3 2" xfId="16504"/>
    <cellStyle name="Vírgula 10 4 4" xfId="4194"/>
    <cellStyle name="Vírgula 10 4 4 2" xfId="12471"/>
    <cellStyle name="Vírgula 10 4 5" xfId="10422"/>
    <cellStyle name="Vírgula 10 5" xfId="4695"/>
    <cellStyle name="Vírgula 10 5 2" xfId="12972"/>
    <cellStyle name="Vírgula 10 6" xfId="6721"/>
    <cellStyle name="Vírgula 10 6 2" xfId="14998"/>
    <cellStyle name="Vírgula 10 7" xfId="2650"/>
    <cellStyle name="Vírgula 10 7 2" xfId="10927"/>
    <cellStyle name="Vírgula 10 8" xfId="8879"/>
    <cellStyle name="Vírgula 11" xfId="584"/>
    <cellStyle name="Vírgula 11 2" xfId="1609"/>
    <cellStyle name="Vírgula 11 2 2" xfId="5696"/>
    <cellStyle name="Vírgula 11 2 2 2" xfId="13973"/>
    <cellStyle name="Vírgula 11 2 3" xfId="7716"/>
    <cellStyle name="Vírgula 11 2 3 2" xfId="15993"/>
    <cellStyle name="Vírgula 11 2 4" xfId="3662"/>
    <cellStyle name="Vírgula 11 2 4 2" xfId="11939"/>
    <cellStyle name="Vírgula 11 2 5" xfId="9890"/>
    <cellStyle name="Vírgula 11 3" xfId="1099"/>
    <cellStyle name="Vírgula 11 3 2" xfId="5195"/>
    <cellStyle name="Vírgula 11 3 2 2" xfId="13472"/>
    <cellStyle name="Vírgula 11 3 3" xfId="7220"/>
    <cellStyle name="Vírgula 11 3 3 2" xfId="15497"/>
    <cellStyle name="Vírgula 11 3 4" xfId="3157"/>
    <cellStyle name="Vírgula 11 3 4 2" xfId="11434"/>
    <cellStyle name="Vírgula 11 3 5" xfId="9385"/>
    <cellStyle name="Vírgula 11 4" xfId="2142"/>
    <cellStyle name="Vírgula 11 4 2" xfId="6228"/>
    <cellStyle name="Vírgula 11 4 2 2" xfId="14505"/>
    <cellStyle name="Vírgula 11 4 3" xfId="8228"/>
    <cellStyle name="Vírgula 11 4 3 2" xfId="16505"/>
    <cellStyle name="Vírgula 11 4 4" xfId="4195"/>
    <cellStyle name="Vírgula 11 4 4 2" xfId="12472"/>
    <cellStyle name="Vírgula 11 4 5" xfId="10423"/>
    <cellStyle name="Vírgula 11 5" xfId="4696"/>
    <cellStyle name="Vírgula 11 5 2" xfId="12973"/>
    <cellStyle name="Vírgula 11 6" xfId="6722"/>
    <cellStyle name="Vírgula 11 6 2" xfId="14999"/>
    <cellStyle name="Vírgula 11 7" xfId="2651"/>
    <cellStyle name="Vírgula 11 7 2" xfId="10928"/>
    <cellStyle name="Vírgula 11 8" xfId="8880"/>
    <cellStyle name="Vírgula 12" xfId="585"/>
    <cellStyle name="Vírgula 12 2" xfId="1610"/>
    <cellStyle name="Vírgula 12 2 2" xfId="5697"/>
    <cellStyle name="Vírgula 12 2 2 2" xfId="13974"/>
    <cellStyle name="Vírgula 12 2 3" xfId="7717"/>
    <cellStyle name="Vírgula 12 2 3 2" xfId="15994"/>
    <cellStyle name="Vírgula 12 2 4" xfId="3663"/>
    <cellStyle name="Vírgula 12 2 4 2" xfId="11940"/>
    <cellStyle name="Vírgula 12 2 5" xfId="9891"/>
    <cellStyle name="Vírgula 12 3" xfId="1100"/>
    <cellStyle name="Vírgula 12 3 2" xfId="5196"/>
    <cellStyle name="Vírgula 12 3 2 2" xfId="13473"/>
    <cellStyle name="Vírgula 12 3 3" xfId="7221"/>
    <cellStyle name="Vírgula 12 3 3 2" xfId="15498"/>
    <cellStyle name="Vírgula 12 3 4" xfId="3158"/>
    <cellStyle name="Vírgula 12 3 4 2" xfId="11435"/>
    <cellStyle name="Vírgula 12 3 5" xfId="9386"/>
    <cellStyle name="Vírgula 12 4" xfId="2143"/>
    <cellStyle name="Vírgula 12 4 2" xfId="6229"/>
    <cellStyle name="Vírgula 12 4 2 2" xfId="14506"/>
    <cellStyle name="Vírgula 12 4 3" xfId="8229"/>
    <cellStyle name="Vírgula 12 4 3 2" xfId="16506"/>
    <cellStyle name="Vírgula 12 4 4" xfId="4196"/>
    <cellStyle name="Vírgula 12 4 4 2" xfId="12473"/>
    <cellStyle name="Vírgula 12 4 5" xfId="10424"/>
    <cellStyle name="Vírgula 12 5" xfId="4697"/>
    <cellStyle name="Vírgula 12 5 2" xfId="12974"/>
    <cellStyle name="Vírgula 12 6" xfId="6723"/>
    <cellStyle name="Vírgula 12 6 2" xfId="15000"/>
    <cellStyle name="Vírgula 12 7" xfId="2652"/>
    <cellStyle name="Vírgula 12 7 2" xfId="10929"/>
    <cellStyle name="Vírgula 12 8" xfId="8881"/>
    <cellStyle name="Vírgula 13" xfId="586"/>
    <cellStyle name="Vírgula 13 2" xfId="1611"/>
    <cellStyle name="Vírgula 13 2 2" xfId="5698"/>
    <cellStyle name="Vírgula 13 2 2 2" xfId="13975"/>
    <cellStyle name="Vírgula 13 2 3" xfId="7718"/>
    <cellStyle name="Vírgula 13 2 3 2" xfId="15995"/>
    <cellStyle name="Vírgula 13 2 4" xfId="3664"/>
    <cellStyle name="Vírgula 13 2 4 2" xfId="11941"/>
    <cellStyle name="Vírgula 13 2 5" xfId="9892"/>
    <cellStyle name="Vírgula 13 3" xfId="1101"/>
    <cellStyle name="Vírgula 13 3 2" xfId="5197"/>
    <cellStyle name="Vírgula 13 3 2 2" xfId="13474"/>
    <cellStyle name="Vírgula 13 3 3" xfId="7222"/>
    <cellStyle name="Vírgula 13 3 3 2" xfId="15499"/>
    <cellStyle name="Vírgula 13 3 4" xfId="3159"/>
    <cellStyle name="Vírgula 13 3 4 2" xfId="11436"/>
    <cellStyle name="Vírgula 13 3 5" xfId="9387"/>
    <cellStyle name="Vírgula 13 4" xfId="2144"/>
    <cellStyle name="Vírgula 13 4 2" xfId="6230"/>
    <cellStyle name="Vírgula 13 4 2 2" xfId="14507"/>
    <cellStyle name="Vírgula 13 4 3" xfId="8230"/>
    <cellStyle name="Vírgula 13 4 3 2" xfId="16507"/>
    <cellStyle name="Vírgula 13 4 4" xfId="4197"/>
    <cellStyle name="Vírgula 13 4 4 2" xfId="12474"/>
    <cellStyle name="Vírgula 13 4 5" xfId="10425"/>
    <cellStyle name="Vírgula 13 5" xfId="4698"/>
    <cellStyle name="Vírgula 13 5 2" xfId="12975"/>
    <cellStyle name="Vírgula 13 6" xfId="6724"/>
    <cellStyle name="Vírgula 13 6 2" xfId="15001"/>
    <cellStyle name="Vírgula 13 7" xfId="2653"/>
    <cellStyle name="Vírgula 13 7 2" xfId="10930"/>
    <cellStyle name="Vírgula 13 8" xfId="8882"/>
    <cellStyle name="Vírgula 14" xfId="587"/>
    <cellStyle name="Vírgula 14 2" xfId="1612"/>
    <cellStyle name="Vírgula 14 2 2" xfId="5699"/>
    <cellStyle name="Vírgula 14 2 2 2" xfId="13976"/>
    <cellStyle name="Vírgula 14 2 3" xfId="7719"/>
    <cellStyle name="Vírgula 14 2 3 2" xfId="15996"/>
    <cellStyle name="Vírgula 14 2 4" xfId="3665"/>
    <cellStyle name="Vírgula 14 2 4 2" xfId="11942"/>
    <cellStyle name="Vírgula 14 2 5" xfId="9893"/>
    <cellStyle name="Vírgula 14 3" xfId="1102"/>
    <cellStyle name="Vírgula 14 3 2" xfId="5198"/>
    <cellStyle name="Vírgula 14 3 2 2" xfId="13475"/>
    <cellStyle name="Vírgula 14 3 3" xfId="7223"/>
    <cellStyle name="Vírgula 14 3 3 2" xfId="15500"/>
    <cellStyle name="Vírgula 14 3 4" xfId="3160"/>
    <cellStyle name="Vírgula 14 3 4 2" xfId="11437"/>
    <cellStyle name="Vírgula 14 3 5" xfId="9388"/>
    <cellStyle name="Vírgula 14 4" xfId="2145"/>
    <cellStyle name="Vírgula 14 4 2" xfId="6231"/>
    <cellStyle name="Vírgula 14 4 2 2" xfId="14508"/>
    <cellStyle name="Vírgula 14 4 3" xfId="8231"/>
    <cellStyle name="Vírgula 14 4 3 2" xfId="16508"/>
    <cellStyle name="Vírgula 14 4 4" xfId="4198"/>
    <cellStyle name="Vírgula 14 4 4 2" xfId="12475"/>
    <cellStyle name="Vírgula 14 4 5" xfId="10426"/>
    <cellStyle name="Vírgula 14 5" xfId="4699"/>
    <cellStyle name="Vírgula 14 5 2" xfId="12976"/>
    <cellStyle name="Vírgula 14 6" xfId="6725"/>
    <cellStyle name="Vírgula 14 6 2" xfId="15002"/>
    <cellStyle name="Vírgula 14 7" xfId="2654"/>
    <cellStyle name="Vírgula 14 7 2" xfId="10931"/>
    <cellStyle name="Vírgula 14 8" xfId="8883"/>
    <cellStyle name="Vírgula 15" xfId="588"/>
    <cellStyle name="Vírgula 15 2" xfId="1613"/>
    <cellStyle name="Vírgula 15 2 2" xfId="5700"/>
    <cellStyle name="Vírgula 15 2 2 2" xfId="13977"/>
    <cellStyle name="Vírgula 15 2 3" xfId="7720"/>
    <cellStyle name="Vírgula 15 2 3 2" xfId="15997"/>
    <cellStyle name="Vírgula 15 2 4" xfId="3666"/>
    <cellStyle name="Vírgula 15 2 4 2" xfId="11943"/>
    <cellStyle name="Vírgula 15 2 5" xfId="9894"/>
    <cellStyle name="Vírgula 15 3" xfId="1103"/>
    <cellStyle name="Vírgula 15 3 2" xfId="5199"/>
    <cellStyle name="Vírgula 15 3 2 2" xfId="13476"/>
    <cellStyle name="Vírgula 15 3 3" xfId="7224"/>
    <cellStyle name="Vírgula 15 3 3 2" xfId="15501"/>
    <cellStyle name="Vírgula 15 3 4" xfId="3161"/>
    <cellStyle name="Vírgula 15 3 4 2" xfId="11438"/>
    <cellStyle name="Vírgula 15 3 5" xfId="9389"/>
    <cellStyle name="Vírgula 15 4" xfId="2146"/>
    <cellStyle name="Vírgula 15 4 2" xfId="6232"/>
    <cellStyle name="Vírgula 15 4 2 2" xfId="14509"/>
    <cellStyle name="Vírgula 15 4 3" xfId="8232"/>
    <cellStyle name="Vírgula 15 4 3 2" xfId="16509"/>
    <cellStyle name="Vírgula 15 4 4" xfId="4199"/>
    <cellStyle name="Vírgula 15 4 4 2" xfId="12476"/>
    <cellStyle name="Vírgula 15 4 5" xfId="10427"/>
    <cellStyle name="Vírgula 15 5" xfId="4700"/>
    <cellStyle name="Vírgula 15 5 2" xfId="12977"/>
    <cellStyle name="Vírgula 15 6" xfId="6726"/>
    <cellStyle name="Vírgula 15 6 2" xfId="15003"/>
    <cellStyle name="Vírgula 15 7" xfId="2655"/>
    <cellStyle name="Vírgula 15 7 2" xfId="10932"/>
    <cellStyle name="Vírgula 15 8" xfId="8884"/>
    <cellStyle name="Vírgula 16" xfId="590"/>
    <cellStyle name="Vírgula 16 2" xfId="1105"/>
    <cellStyle name="Vírgula 16 2 2" xfId="3163"/>
    <cellStyle name="Vírgula 16 2 2 2" xfId="11440"/>
    <cellStyle name="Vírgula 16 2 3" xfId="9391"/>
    <cellStyle name="Vírgula 16 3" xfId="2148"/>
    <cellStyle name="Vírgula 16 3 2" xfId="4201"/>
    <cellStyle name="Vírgula 16 3 2 2" xfId="12478"/>
    <cellStyle name="Vírgula 16 3 3" xfId="10429"/>
    <cellStyle name="Vírgula 16 4" xfId="2657"/>
    <cellStyle name="Vírgula 16 4 2" xfId="10934"/>
    <cellStyle name="Vírgula 16 5" xfId="8886"/>
    <cellStyle name="Vírgula 17" xfId="592"/>
    <cellStyle name="Vírgula 17 2" xfId="1615"/>
    <cellStyle name="Vírgula 17 2 2" xfId="5702"/>
    <cellStyle name="Vírgula 17 2 2 2" xfId="13979"/>
    <cellStyle name="Vírgula 17 2 3" xfId="7722"/>
    <cellStyle name="Vírgula 17 2 3 2" xfId="15999"/>
    <cellStyle name="Vírgula 17 2 4" xfId="3668"/>
    <cellStyle name="Vírgula 17 2 4 2" xfId="11945"/>
    <cellStyle name="Vírgula 17 2 5" xfId="9896"/>
    <cellStyle name="Vírgula 17 3" xfId="1107"/>
    <cellStyle name="Vírgula 17 3 2" xfId="5201"/>
    <cellStyle name="Vírgula 17 3 2 2" xfId="13478"/>
    <cellStyle name="Vírgula 17 3 3" xfId="7226"/>
    <cellStyle name="Vírgula 17 3 3 2" xfId="15503"/>
    <cellStyle name="Vírgula 17 3 4" xfId="3165"/>
    <cellStyle name="Vírgula 17 3 4 2" xfId="11442"/>
    <cellStyle name="Vírgula 17 3 5" xfId="9393"/>
    <cellStyle name="Vírgula 17 4" xfId="2149"/>
    <cellStyle name="Vírgula 17 4 2" xfId="6234"/>
    <cellStyle name="Vírgula 17 4 2 2" xfId="14511"/>
    <cellStyle name="Vírgula 17 4 3" xfId="8234"/>
    <cellStyle name="Vírgula 17 4 3 2" xfId="16511"/>
    <cellStyle name="Vírgula 17 4 4" xfId="4202"/>
    <cellStyle name="Vírgula 17 4 4 2" xfId="12479"/>
    <cellStyle name="Vírgula 17 4 5" xfId="10430"/>
    <cellStyle name="Vírgula 17 5" xfId="4702"/>
    <cellStyle name="Vírgula 17 5 2" xfId="12979"/>
    <cellStyle name="Vírgula 17 6" xfId="6728"/>
    <cellStyle name="Vírgula 17 6 2" xfId="15005"/>
    <cellStyle name="Vírgula 17 7" xfId="2658"/>
    <cellStyle name="Vírgula 17 7 2" xfId="10935"/>
    <cellStyle name="Vírgula 17 8" xfId="8887"/>
    <cellStyle name="Vírgula 18" xfId="593"/>
    <cellStyle name="Vírgula 18 2" xfId="1616"/>
    <cellStyle name="Vírgula 18 2 2" xfId="5703"/>
    <cellStyle name="Vírgula 18 2 2 2" xfId="13980"/>
    <cellStyle name="Vírgula 18 2 3" xfId="7723"/>
    <cellStyle name="Vírgula 18 2 3 2" xfId="16000"/>
    <cellStyle name="Vírgula 18 2 4" xfId="3669"/>
    <cellStyle name="Vírgula 18 2 4 2" xfId="11946"/>
    <cellStyle name="Vírgula 18 2 5" xfId="9897"/>
    <cellStyle name="Vírgula 18 3" xfId="1108"/>
    <cellStyle name="Vírgula 18 3 2" xfId="5202"/>
    <cellStyle name="Vírgula 18 3 2 2" xfId="13479"/>
    <cellStyle name="Vírgula 18 3 3" xfId="7227"/>
    <cellStyle name="Vírgula 18 3 3 2" xfId="15504"/>
    <cellStyle name="Vírgula 18 3 4" xfId="3166"/>
    <cellStyle name="Vírgula 18 3 4 2" xfId="11443"/>
    <cellStyle name="Vírgula 18 3 5" xfId="9394"/>
    <cellStyle name="Vírgula 18 4" xfId="2150"/>
    <cellStyle name="Vírgula 18 4 2" xfId="6235"/>
    <cellStyle name="Vírgula 18 4 2 2" xfId="14512"/>
    <cellStyle name="Vírgula 18 4 3" xfId="8235"/>
    <cellStyle name="Vírgula 18 4 3 2" xfId="16512"/>
    <cellStyle name="Vírgula 18 4 4" xfId="4203"/>
    <cellStyle name="Vírgula 18 4 4 2" xfId="12480"/>
    <cellStyle name="Vírgula 18 4 5" xfId="10431"/>
    <cellStyle name="Vírgula 18 5" xfId="4703"/>
    <cellStyle name="Vírgula 18 5 2" xfId="12980"/>
    <cellStyle name="Vírgula 18 6" xfId="6729"/>
    <cellStyle name="Vírgula 18 6 2" xfId="15006"/>
    <cellStyle name="Vírgula 18 7" xfId="2659"/>
    <cellStyle name="Vírgula 18 7 2" xfId="10936"/>
    <cellStyle name="Vírgula 18 8" xfId="8888"/>
    <cellStyle name="Vírgula 19" xfId="594"/>
    <cellStyle name="Vírgula 19 2" xfId="1617"/>
    <cellStyle name="Vírgula 19 2 2" xfId="5704"/>
    <cellStyle name="Vírgula 19 2 2 2" xfId="13981"/>
    <cellStyle name="Vírgula 19 2 3" xfId="7724"/>
    <cellStyle name="Vírgula 19 2 3 2" xfId="16001"/>
    <cellStyle name="Vírgula 19 2 4" xfId="3670"/>
    <cellStyle name="Vírgula 19 2 4 2" xfId="11947"/>
    <cellStyle name="Vírgula 19 2 5" xfId="9898"/>
    <cellStyle name="Vírgula 19 3" xfId="1109"/>
    <cellStyle name="Vírgula 19 3 2" xfId="5203"/>
    <cellStyle name="Vírgula 19 3 2 2" xfId="13480"/>
    <cellStyle name="Vírgula 19 3 3" xfId="7228"/>
    <cellStyle name="Vírgula 19 3 3 2" xfId="15505"/>
    <cellStyle name="Vírgula 19 3 4" xfId="3167"/>
    <cellStyle name="Vírgula 19 3 4 2" xfId="11444"/>
    <cellStyle name="Vírgula 19 3 5" xfId="9395"/>
    <cellStyle name="Vírgula 19 4" xfId="2151"/>
    <cellStyle name="Vírgula 19 4 2" xfId="6236"/>
    <cellStyle name="Vírgula 19 4 2 2" xfId="14513"/>
    <cellStyle name="Vírgula 19 4 3" xfId="8236"/>
    <cellStyle name="Vírgula 19 4 3 2" xfId="16513"/>
    <cellStyle name="Vírgula 19 4 4" xfId="4204"/>
    <cellStyle name="Vírgula 19 4 4 2" xfId="12481"/>
    <cellStyle name="Vírgula 19 4 5" xfId="10432"/>
    <cellStyle name="Vírgula 19 5" xfId="4704"/>
    <cellStyle name="Vírgula 19 5 2" xfId="12981"/>
    <cellStyle name="Vírgula 19 6" xfId="6730"/>
    <cellStyle name="Vírgula 19 6 2" xfId="15007"/>
    <cellStyle name="Vírgula 19 7" xfId="2660"/>
    <cellStyle name="Vírgula 19 7 2" xfId="10937"/>
    <cellStyle name="Vírgula 19 8" xfId="8889"/>
    <cellStyle name="Vírgula 2" xfId="210"/>
    <cellStyle name="Vírgula 2 2" xfId="595"/>
    <cellStyle name="Vírgula 2 2 2" xfId="1618"/>
    <cellStyle name="Vírgula 2 2 2 2" xfId="5705"/>
    <cellStyle name="Vírgula 2 2 2 2 2" xfId="13982"/>
    <cellStyle name="Vírgula 2 2 2 3" xfId="7725"/>
    <cellStyle name="Vírgula 2 2 2 3 2" xfId="16002"/>
    <cellStyle name="Vírgula 2 2 2 4" xfId="3671"/>
    <cellStyle name="Vírgula 2 2 2 4 2" xfId="11948"/>
    <cellStyle name="Vírgula 2 2 2 5" xfId="9899"/>
    <cellStyle name="Vírgula 2 2 3" xfId="1110"/>
    <cellStyle name="Vírgula 2 2 3 2" xfId="5204"/>
    <cellStyle name="Vírgula 2 2 3 2 2" xfId="13481"/>
    <cellStyle name="Vírgula 2 2 3 3" xfId="7229"/>
    <cellStyle name="Vírgula 2 2 3 3 2" xfId="15506"/>
    <cellStyle name="Vírgula 2 2 3 4" xfId="3168"/>
    <cellStyle name="Vírgula 2 2 3 4 2" xfId="11445"/>
    <cellStyle name="Vírgula 2 2 3 5" xfId="9396"/>
    <cellStyle name="Vírgula 2 2 4" xfId="2152"/>
    <cellStyle name="Vírgula 2 2 4 2" xfId="6237"/>
    <cellStyle name="Vírgula 2 2 4 2 2" xfId="14514"/>
    <cellStyle name="Vírgula 2 2 4 3" xfId="8237"/>
    <cellStyle name="Vírgula 2 2 4 3 2" xfId="16514"/>
    <cellStyle name="Vírgula 2 2 4 4" xfId="4205"/>
    <cellStyle name="Vírgula 2 2 4 4 2" xfId="12482"/>
    <cellStyle name="Vírgula 2 2 4 5" xfId="10433"/>
    <cellStyle name="Vírgula 2 2 5" xfId="4705"/>
    <cellStyle name="Vírgula 2 2 5 2" xfId="12982"/>
    <cellStyle name="Vírgula 2 2 6" xfId="6731"/>
    <cellStyle name="Vírgula 2 2 6 2" xfId="15008"/>
    <cellStyle name="Vírgula 2 2 7" xfId="2661"/>
    <cellStyle name="Vírgula 2 2 7 2" xfId="10938"/>
    <cellStyle name="Vírgula 2 2 8" xfId="8890"/>
    <cellStyle name="Vírgula 2 3" xfId="1303"/>
    <cellStyle name="Vírgula 2 3 2" xfId="5393"/>
    <cellStyle name="Vírgula 2 3 2 2" xfId="13670"/>
    <cellStyle name="Vírgula 2 3 3" xfId="7418"/>
    <cellStyle name="Vírgula 2 3 3 2" xfId="15695"/>
    <cellStyle name="Vírgula 2 3 4" xfId="3359"/>
    <cellStyle name="Vírgula 2 3 4 2" xfId="11636"/>
    <cellStyle name="Vírgula 2 3 5" xfId="9587"/>
    <cellStyle name="Vírgula 2 4" xfId="794"/>
    <cellStyle name="Vírgula 2 4 2" xfId="4897"/>
    <cellStyle name="Vírgula 2 4 2 2" xfId="13174"/>
    <cellStyle name="Vírgula 2 4 3" xfId="6922"/>
    <cellStyle name="Vírgula 2 4 3 2" xfId="15199"/>
    <cellStyle name="Vírgula 2 4 4" xfId="2854"/>
    <cellStyle name="Vírgula 2 4 4 2" xfId="11131"/>
    <cellStyle name="Vírgula 2 4 5" xfId="9083"/>
    <cellStyle name="Vírgula 2 5" xfId="1844"/>
    <cellStyle name="Vírgula 2 5 2" xfId="5930"/>
    <cellStyle name="Vírgula 2 5 2 2" xfId="14207"/>
    <cellStyle name="Vírgula 2 5 3" xfId="7930"/>
    <cellStyle name="Vírgula 2 5 3 2" xfId="16207"/>
    <cellStyle name="Vírgula 2 5 4" xfId="3897"/>
    <cellStyle name="Vírgula 2 5 4 2" xfId="12174"/>
    <cellStyle name="Vírgula 2 5 5" xfId="10125"/>
    <cellStyle name="Vírgula 2 6" xfId="4393"/>
    <cellStyle name="Vírgula 2 6 2" xfId="12670"/>
    <cellStyle name="Vírgula 2 7" xfId="6424"/>
    <cellStyle name="Vírgula 2 7 2" xfId="14701"/>
    <cellStyle name="Vírgula 2 8" xfId="2345"/>
    <cellStyle name="Vírgula 2 8 2" xfId="10622"/>
    <cellStyle name="Vírgula 2 9" xfId="8576"/>
    <cellStyle name="Vírgula 20" xfId="589"/>
    <cellStyle name="Vírgula 20 2" xfId="1614"/>
    <cellStyle name="Vírgula 20 2 2" xfId="5701"/>
    <cellStyle name="Vírgula 20 2 2 2" xfId="13978"/>
    <cellStyle name="Vírgula 20 2 3" xfId="7721"/>
    <cellStyle name="Vírgula 20 2 3 2" xfId="15998"/>
    <cellStyle name="Vírgula 20 2 4" xfId="3667"/>
    <cellStyle name="Vírgula 20 2 4 2" xfId="11944"/>
    <cellStyle name="Vírgula 20 2 5" xfId="9895"/>
    <cellStyle name="Vírgula 20 3" xfId="1104"/>
    <cellStyle name="Vírgula 20 3 2" xfId="5200"/>
    <cellStyle name="Vírgula 20 3 2 2" xfId="13477"/>
    <cellStyle name="Vírgula 20 3 3" xfId="7225"/>
    <cellStyle name="Vírgula 20 3 3 2" xfId="15502"/>
    <cellStyle name="Vírgula 20 3 4" xfId="3162"/>
    <cellStyle name="Vírgula 20 3 4 2" xfId="11439"/>
    <cellStyle name="Vírgula 20 3 5" xfId="9390"/>
    <cellStyle name="Vírgula 20 4" xfId="2147"/>
    <cellStyle name="Vírgula 20 4 2" xfId="6233"/>
    <cellStyle name="Vírgula 20 4 2 2" xfId="14510"/>
    <cellStyle name="Vírgula 20 4 3" xfId="8233"/>
    <cellStyle name="Vírgula 20 4 3 2" xfId="16510"/>
    <cellStyle name="Vírgula 20 4 4" xfId="4200"/>
    <cellStyle name="Vírgula 20 4 4 2" xfId="12477"/>
    <cellStyle name="Vírgula 20 4 5" xfId="10428"/>
    <cellStyle name="Vírgula 20 5" xfId="4701"/>
    <cellStyle name="Vírgula 20 5 2" xfId="12978"/>
    <cellStyle name="Vírgula 20 6" xfId="6727"/>
    <cellStyle name="Vírgula 20 6 2" xfId="15004"/>
    <cellStyle name="Vírgula 20 7" xfId="2656"/>
    <cellStyle name="Vírgula 20 7 2" xfId="10933"/>
    <cellStyle name="Vírgula 20 8" xfId="8885"/>
    <cellStyle name="Vírgula 21" xfId="591"/>
    <cellStyle name="Vírgula 21 2" xfId="596"/>
    <cellStyle name="Vírgula 21 2 2" xfId="1111"/>
    <cellStyle name="Vírgula 21 2 2 2" xfId="3169"/>
    <cellStyle name="Vírgula 21 2 2 2 2" xfId="11446"/>
    <cellStyle name="Vírgula 21 2 2 3" xfId="9397"/>
    <cellStyle name="Vírgula 21 3" xfId="1106"/>
    <cellStyle name="Vírgula 21 3 2" xfId="3164"/>
    <cellStyle name="Vírgula 21 3 2 2" xfId="11441"/>
    <cellStyle name="Vírgula 21 3 3" xfId="9392"/>
    <cellStyle name="Vírgula 22" xfId="1122"/>
    <cellStyle name="Vírgula 22 2" xfId="5214"/>
    <cellStyle name="Vírgula 22 2 2" xfId="13491"/>
    <cellStyle name="Vírgula 22 3" xfId="7239"/>
    <cellStyle name="Vírgula 22 3 2" xfId="15516"/>
    <cellStyle name="Vírgula 22 4" xfId="3179"/>
    <cellStyle name="Vírgula 22 4 2" xfId="11456"/>
    <cellStyle name="Vírgula 22 5" xfId="9407"/>
    <cellStyle name="Vírgula 23" xfId="1659"/>
    <cellStyle name="Vírgula 23 2" xfId="5746"/>
    <cellStyle name="Vírgula 23 2 2" xfId="14023"/>
    <cellStyle name="Vírgula 23 3" xfId="7746"/>
    <cellStyle name="Vírgula 23 3 2" xfId="16023"/>
    <cellStyle name="Vírgula 23 4" xfId="3712"/>
    <cellStyle name="Vírgula 23 4 2" xfId="11989"/>
    <cellStyle name="Vírgula 23 5" xfId="9940"/>
    <cellStyle name="Vírgula 24" xfId="614"/>
    <cellStyle name="Vírgula 24 2" xfId="4720"/>
    <cellStyle name="Vírgula 24 2 2" xfId="12997"/>
    <cellStyle name="Vírgula 24 3" xfId="6745"/>
    <cellStyle name="Vírgula 24 3 2" xfId="15022"/>
    <cellStyle name="Vírgula 24 4" xfId="2675"/>
    <cellStyle name="Vírgula 24 4 2" xfId="10952"/>
    <cellStyle name="Vírgula 24 5" xfId="8904"/>
    <cellStyle name="Vírgula 25" xfId="1666"/>
    <cellStyle name="Vírgula 25 2" xfId="5753"/>
    <cellStyle name="Vírgula 25 2 2" xfId="14030"/>
    <cellStyle name="Vírgula 25 3" xfId="7753"/>
    <cellStyle name="Vírgula 25 3 2" xfId="16030"/>
    <cellStyle name="Vírgula 25 4" xfId="3719"/>
    <cellStyle name="Vírgula 25 4 2" xfId="11996"/>
    <cellStyle name="Vírgula 25 5" xfId="9947"/>
    <cellStyle name="Vírgula 26" xfId="4216"/>
    <cellStyle name="Vírgula 26 2" xfId="12493"/>
    <cellStyle name="Vírgula 27" xfId="6247"/>
    <cellStyle name="Vírgula 27 2" xfId="14524"/>
    <cellStyle name="Vírgula 28" xfId="2166"/>
    <cellStyle name="Vírgula 28 2" xfId="10443"/>
    <cellStyle name="Vírgula 29" xfId="8398"/>
    <cellStyle name="Vírgula 3" xfId="428"/>
    <cellStyle name="Vírgula 3 2" xfId="597"/>
    <cellStyle name="Vírgula 3 2 2" xfId="1619"/>
    <cellStyle name="Vírgula 3 2 2 2" xfId="5706"/>
    <cellStyle name="Vírgula 3 2 2 2 2" xfId="13983"/>
    <cellStyle name="Vírgula 3 2 2 3" xfId="7726"/>
    <cellStyle name="Vírgula 3 2 2 3 2" xfId="16003"/>
    <cellStyle name="Vírgula 3 2 2 4" xfId="3672"/>
    <cellStyle name="Vírgula 3 2 2 4 2" xfId="11949"/>
    <cellStyle name="Vírgula 3 2 2 5" xfId="9900"/>
    <cellStyle name="Vírgula 3 2 3" xfId="1112"/>
    <cellStyle name="Vírgula 3 2 3 2" xfId="5205"/>
    <cellStyle name="Vírgula 3 2 3 2 2" xfId="13482"/>
    <cellStyle name="Vírgula 3 2 3 3" xfId="7230"/>
    <cellStyle name="Vírgula 3 2 3 3 2" xfId="15507"/>
    <cellStyle name="Vírgula 3 2 3 4" xfId="3170"/>
    <cellStyle name="Vírgula 3 2 3 4 2" xfId="11447"/>
    <cellStyle name="Vírgula 3 2 3 5" xfId="9398"/>
    <cellStyle name="Vírgula 3 2 4" xfId="2153"/>
    <cellStyle name="Vírgula 3 2 4 2" xfId="6238"/>
    <cellStyle name="Vírgula 3 2 4 2 2" xfId="14515"/>
    <cellStyle name="Vírgula 3 2 4 3" xfId="8238"/>
    <cellStyle name="Vírgula 3 2 4 3 2" xfId="16515"/>
    <cellStyle name="Vírgula 3 2 4 4" xfId="4206"/>
    <cellStyle name="Vírgula 3 2 4 4 2" xfId="12483"/>
    <cellStyle name="Vírgula 3 2 4 5" xfId="10434"/>
    <cellStyle name="Vírgula 3 2 5" xfId="4706"/>
    <cellStyle name="Vírgula 3 2 5 2" xfId="12983"/>
    <cellStyle name="Vírgula 3 2 6" xfId="6732"/>
    <cellStyle name="Vírgula 3 2 6 2" xfId="15009"/>
    <cellStyle name="Vírgula 3 2 7" xfId="2662"/>
    <cellStyle name="Vírgula 3 2 7 2" xfId="10939"/>
    <cellStyle name="Vírgula 3 2 8" xfId="8891"/>
    <cellStyle name="Vírgula 3 3" xfId="1500"/>
    <cellStyle name="Vírgula 3 3 2" xfId="5590"/>
    <cellStyle name="Vírgula 3 3 2 2" xfId="13867"/>
    <cellStyle name="Vírgula 3 3 3" xfId="7614"/>
    <cellStyle name="Vírgula 3 3 3 2" xfId="15891"/>
    <cellStyle name="Vírgula 3 3 4" xfId="3556"/>
    <cellStyle name="Vírgula 3 3 4 2" xfId="11833"/>
    <cellStyle name="Vírgula 3 3 5" xfId="9784"/>
    <cellStyle name="Vírgula 3 4" xfId="990"/>
    <cellStyle name="Vírgula 3 4 2" xfId="5093"/>
    <cellStyle name="Vírgula 3 4 2 2" xfId="13370"/>
    <cellStyle name="Vírgula 3 4 3" xfId="7118"/>
    <cellStyle name="Vírgula 3 4 3 2" xfId="15395"/>
    <cellStyle name="Vírgula 3 4 4" xfId="3050"/>
    <cellStyle name="Vírgula 3 4 4 2" xfId="11327"/>
    <cellStyle name="Vírgula 3 4 5" xfId="9279"/>
    <cellStyle name="Vírgula 3 5" xfId="2040"/>
    <cellStyle name="Vírgula 3 5 2" xfId="6126"/>
    <cellStyle name="Vírgula 3 5 2 2" xfId="14403"/>
    <cellStyle name="Vírgula 3 5 3" xfId="8126"/>
    <cellStyle name="Vírgula 3 5 3 2" xfId="16403"/>
    <cellStyle name="Vírgula 3 5 4" xfId="4093"/>
    <cellStyle name="Vírgula 3 5 4 2" xfId="12370"/>
    <cellStyle name="Vírgula 3 5 5" xfId="10321"/>
    <cellStyle name="Vírgula 3 6" xfId="4590"/>
    <cellStyle name="Vírgula 3 6 2" xfId="12867"/>
    <cellStyle name="Vírgula 3 7" xfId="6620"/>
    <cellStyle name="Vírgula 3 7 2" xfId="14897"/>
    <cellStyle name="Vírgula 3 8" xfId="2543"/>
    <cellStyle name="Vírgula 3 8 2" xfId="10820"/>
    <cellStyle name="Vírgula 3 9" xfId="8773"/>
    <cellStyle name="Vírgula 30" xfId="14"/>
    <cellStyle name="Vírgula 4" xfId="431"/>
    <cellStyle name="Vírgula 4 10" xfId="8775"/>
    <cellStyle name="Vírgula 4 2" xfId="598"/>
    <cellStyle name="Vírgula 4 2 2" xfId="9"/>
    <cellStyle name="Vírgula 4 2 2 2" xfId="4"/>
    <cellStyle name="Vírgula 4 2 3" xfId="1113"/>
    <cellStyle name="Vírgula 4 3" xfId="18"/>
    <cellStyle name="Vírgula 4 3 2" xfId="1125"/>
    <cellStyle name="Vírgula 4 3 2 2" xfId="5217"/>
    <cellStyle name="Vírgula 4 3 2 2 2" xfId="13494"/>
    <cellStyle name="Vírgula 4 3 2 3" xfId="7242"/>
    <cellStyle name="Vírgula 4 3 2 3 2" xfId="15519"/>
    <cellStyle name="Vírgula 4 3 2 4" xfId="3182"/>
    <cellStyle name="Vírgula 4 3 2 4 2" xfId="11459"/>
    <cellStyle name="Vírgula 4 3 2 5" xfId="9410"/>
    <cellStyle name="Vírgula 4 3 3" xfId="617"/>
    <cellStyle name="Vírgula 4 3 3 2" xfId="4723"/>
    <cellStyle name="Vírgula 4 3 3 2 2" xfId="13000"/>
    <cellStyle name="Vírgula 4 3 3 3" xfId="6748"/>
    <cellStyle name="Vírgula 4 3 3 3 2" xfId="15025"/>
    <cellStyle name="Vírgula 4 3 3 4" xfId="2678"/>
    <cellStyle name="Vírgula 4 3 3 4 2" xfId="10955"/>
    <cellStyle name="Vírgula 4 3 3 5" xfId="8907"/>
    <cellStyle name="Vírgula 4 3 4" xfId="1669"/>
    <cellStyle name="Vírgula 4 3 4 2" xfId="5756"/>
    <cellStyle name="Vírgula 4 3 4 2 2" xfId="14033"/>
    <cellStyle name="Vírgula 4 3 4 3" xfId="7756"/>
    <cellStyle name="Vírgula 4 3 4 3 2" xfId="16033"/>
    <cellStyle name="Vírgula 4 3 4 4" xfId="3722"/>
    <cellStyle name="Vírgula 4 3 4 4 2" xfId="11999"/>
    <cellStyle name="Vírgula 4 3 4 5" xfId="9950"/>
    <cellStyle name="Vírgula 4 3 5" xfId="4219"/>
    <cellStyle name="Vírgula 4 3 5 2" xfId="12496"/>
    <cellStyle name="Vírgula 4 3 6" xfId="6250"/>
    <cellStyle name="Vírgula 4 3 6 2" xfId="14527"/>
    <cellStyle name="Vírgula 4 3 7" xfId="2169"/>
    <cellStyle name="Vírgula 4 3 7 2" xfId="10446"/>
    <cellStyle name="Vírgula 4 3 8" xfId="8401"/>
    <cellStyle name="Vírgula 4 4" xfId="1502"/>
    <cellStyle name="Vírgula 4 4 2" xfId="5592"/>
    <cellStyle name="Vírgula 4 4 2 2" xfId="13869"/>
    <cellStyle name="Vírgula 4 4 3" xfId="7616"/>
    <cellStyle name="Vírgula 4 4 3 2" xfId="15893"/>
    <cellStyle name="Vírgula 4 4 4" xfId="3558"/>
    <cellStyle name="Vírgula 4 4 4 2" xfId="11835"/>
    <cellStyle name="Vírgula 4 4 5" xfId="9786"/>
    <cellStyle name="Vírgula 4 5" xfId="992"/>
    <cellStyle name="Vírgula 4 5 2" xfId="5095"/>
    <cellStyle name="Vírgula 4 5 2 2" xfId="13372"/>
    <cellStyle name="Vírgula 4 5 3" xfId="7120"/>
    <cellStyle name="Vírgula 4 5 3 2" xfId="15397"/>
    <cellStyle name="Vírgula 4 5 4" xfId="3052"/>
    <cellStyle name="Vírgula 4 5 4 2" xfId="11329"/>
    <cellStyle name="Vírgula 4 5 5" xfId="9281"/>
    <cellStyle name="Vírgula 4 6" xfId="2042"/>
    <cellStyle name="Vírgula 4 6 2" xfId="6128"/>
    <cellStyle name="Vírgula 4 6 2 2" xfId="14405"/>
    <cellStyle name="Vírgula 4 6 3" xfId="8128"/>
    <cellStyle name="Vírgula 4 6 3 2" xfId="16405"/>
    <cellStyle name="Vírgula 4 6 4" xfId="4095"/>
    <cellStyle name="Vírgula 4 6 4 2" xfId="12372"/>
    <cellStyle name="Vírgula 4 6 5" xfId="10323"/>
    <cellStyle name="Vírgula 4 7" xfId="4592"/>
    <cellStyle name="Vírgula 4 7 2" xfId="12869"/>
    <cellStyle name="Vírgula 4 8" xfId="6622"/>
    <cellStyle name="Vírgula 4 8 2" xfId="14899"/>
    <cellStyle name="Vírgula 4 9" xfId="2545"/>
    <cellStyle name="Vírgula 4 9 2" xfId="10822"/>
    <cellStyle name="Vírgula 5" xfId="433"/>
    <cellStyle name="Vírgula 5 2" xfId="599"/>
    <cellStyle name="Vírgula 5 2 2" xfId="1620"/>
    <cellStyle name="Vírgula 5 2 2 2" xfId="5707"/>
    <cellStyle name="Vírgula 5 2 2 2 2" xfId="13984"/>
    <cellStyle name="Vírgula 5 2 2 3" xfId="7727"/>
    <cellStyle name="Vírgula 5 2 2 3 2" xfId="16004"/>
    <cellStyle name="Vírgula 5 2 2 4" xfId="3673"/>
    <cellStyle name="Vírgula 5 2 2 4 2" xfId="11950"/>
    <cellStyle name="Vírgula 5 2 2 5" xfId="9901"/>
    <cellStyle name="Vírgula 5 2 3" xfId="1114"/>
    <cellStyle name="Vírgula 5 2 3 2" xfId="5206"/>
    <cellStyle name="Vírgula 5 2 3 2 2" xfId="13483"/>
    <cellStyle name="Vírgula 5 2 3 3" xfId="7231"/>
    <cellStyle name="Vírgula 5 2 3 3 2" xfId="15508"/>
    <cellStyle name="Vírgula 5 2 3 4" xfId="3171"/>
    <cellStyle name="Vírgula 5 2 3 4 2" xfId="11448"/>
    <cellStyle name="Vírgula 5 2 3 5" xfId="9399"/>
    <cellStyle name="Vírgula 5 2 4" xfId="2154"/>
    <cellStyle name="Vírgula 5 2 4 2" xfId="6239"/>
    <cellStyle name="Vírgula 5 2 4 2 2" xfId="14516"/>
    <cellStyle name="Vírgula 5 2 4 3" xfId="8239"/>
    <cellStyle name="Vírgula 5 2 4 3 2" xfId="16516"/>
    <cellStyle name="Vírgula 5 2 4 4" xfId="4207"/>
    <cellStyle name="Vírgula 5 2 4 4 2" xfId="12484"/>
    <cellStyle name="Vírgula 5 2 4 5" xfId="10435"/>
    <cellStyle name="Vírgula 5 2 5" xfId="4707"/>
    <cellStyle name="Vírgula 5 2 5 2" xfId="12984"/>
    <cellStyle name="Vírgula 5 2 6" xfId="6733"/>
    <cellStyle name="Vírgula 5 2 6 2" xfId="15010"/>
    <cellStyle name="Vírgula 5 2 7" xfId="2663"/>
    <cellStyle name="Vírgula 5 2 7 2" xfId="10940"/>
    <cellStyle name="Vírgula 5 2 8" xfId="8892"/>
    <cellStyle name="Vírgula 5 3" xfId="1504"/>
    <cellStyle name="Vírgula 5 3 2" xfId="5594"/>
    <cellStyle name="Vírgula 5 3 2 2" xfId="13871"/>
    <cellStyle name="Vírgula 5 3 3" xfId="7618"/>
    <cellStyle name="Vírgula 5 3 3 2" xfId="15895"/>
    <cellStyle name="Vírgula 5 3 4" xfId="3560"/>
    <cellStyle name="Vírgula 5 3 4 2" xfId="11837"/>
    <cellStyle name="Vírgula 5 3 5" xfId="9788"/>
    <cellStyle name="Vírgula 5 4" xfId="994"/>
    <cellStyle name="Vírgula 5 4 2" xfId="5097"/>
    <cellStyle name="Vírgula 5 4 2 2" xfId="13374"/>
    <cellStyle name="Vírgula 5 4 3" xfId="7122"/>
    <cellStyle name="Vírgula 5 4 3 2" xfId="15399"/>
    <cellStyle name="Vírgula 5 4 4" xfId="3054"/>
    <cellStyle name="Vírgula 5 4 4 2" xfId="11331"/>
    <cellStyle name="Vírgula 5 4 5" xfId="9283"/>
    <cellStyle name="Vírgula 5 5" xfId="2044"/>
    <cellStyle name="Vírgula 5 5 2" xfId="6130"/>
    <cellStyle name="Vírgula 5 5 2 2" xfId="14407"/>
    <cellStyle name="Vírgula 5 5 3" xfId="8130"/>
    <cellStyle name="Vírgula 5 5 3 2" xfId="16407"/>
    <cellStyle name="Vírgula 5 5 4" xfId="4097"/>
    <cellStyle name="Vírgula 5 5 4 2" xfId="12374"/>
    <cellStyle name="Vírgula 5 5 5" xfId="10325"/>
    <cellStyle name="Vírgula 5 6" xfId="4594"/>
    <cellStyle name="Vírgula 5 6 2" xfId="12871"/>
    <cellStyle name="Vírgula 5 7" xfId="6624"/>
    <cellStyle name="Vírgula 5 7 2" xfId="14901"/>
    <cellStyle name="Vírgula 5 8" xfId="2547"/>
    <cellStyle name="Vírgula 5 8 2" xfId="10824"/>
    <cellStyle name="Vírgula 5 9" xfId="8777"/>
    <cellStyle name="Vírgula 6" xfId="600"/>
    <cellStyle name="Vírgula 6 2" xfId="601"/>
    <cellStyle name="Vírgula 6 2 2" xfId="1622"/>
    <cellStyle name="Vírgula 6 2 2 2" xfId="5709"/>
    <cellStyle name="Vírgula 6 2 2 2 2" xfId="13986"/>
    <cellStyle name="Vírgula 6 2 2 3" xfId="7729"/>
    <cellStyle name="Vírgula 6 2 2 3 2" xfId="16006"/>
    <cellStyle name="Vírgula 6 2 2 4" xfId="3675"/>
    <cellStyle name="Vírgula 6 2 2 4 2" xfId="11952"/>
    <cellStyle name="Vírgula 6 2 2 5" xfId="9903"/>
    <cellStyle name="Vírgula 6 2 3" xfId="1116"/>
    <cellStyle name="Vírgula 6 2 3 2" xfId="5208"/>
    <cellStyle name="Vírgula 6 2 3 2 2" xfId="13485"/>
    <cellStyle name="Vírgula 6 2 3 3" xfId="7233"/>
    <cellStyle name="Vírgula 6 2 3 3 2" xfId="15510"/>
    <cellStyle name="Vírgula 6 2 3 4" xfId="3173"/>
    <cellStyle name="Vírgula 6 2 3 4 2" xfId="11450"/>
    <cellStyle name="Vírgula 6 2 3 5" xfId="9401"/>
    <cellStyle name="Vírgula 6 2 4" xfId="2156"/>
    <cellStyle name="Vírgula 6 2 4 2" xfId="6241"/>
    <cellStyle name="Vírgula 6 2 4 2 2" xfId="14518"/>
    <cellStyle name="Vírgula 6 2 4 3" xfId="8241"/>
    <cellStyle name="Vírgula 6 2 4 3 2" xfId="16518"/>
    <cellStyle name="Vírgula 6 2 4 4" xfId="4209"/>
    <cellStyle name="Vírgula 6 2 4 4 2" xfId="12486"/>
    <cellStyle name="Vírgula 6 2 4 5" xfId="10437"/>
    <cellStyle name="Vírgula 6 2 5" xfId="4709"/>
    <cellStyle name="Vírgula 6 2 5 2" xfId="12986"/>
    <cellStyle name="Vírgula 6 2 6" xfId="6735"/>
    <cellStyle name="Vírgula 6 2 6 2" xfId="15012"/>
    <cellStyle name="Vírgula 6 2 7" xfId="2665"/>
    <cellStyle name="Vírgula 6 2 7 2" xfId="10942"/>
    <cellStyle name="Vírgula 6 2 8" xfId="8894"/>
    <cellStyle name="Vírgula 6 3" xfId="1621"/>
    <cellStyle name="Vírgula 6 3 2" xfId="5708"/>
    <cellStyle name="Vírgula 6 3 2 2" xfId="13985"/>
    <cellStyle name="Vírgula 6 3 3" xfId="7728"/>
    <cellStyle name="Vírgula 6 3 3 2" xfId="16005"/>
    <cellStyle name="Vírgula 6 3 4" xfId="3674"/>
    <cellStyle name="Vírgula 6 3 4 2" xfId="11951"/>
    <cellStyle name="Vírgula 6 3 5" xfId="9902"/>
    <cellStyle name="Vírgula 6 4" xfId="1115"/>
    <cellStyle name="Vírgula 6 4 2" xfId="5207"/>
    <cellStyle name="Vírgula 6 4 2 2" xfId="13484"/>
    <cellStyle name="Vírgula 6 4 3" xfId="7232"/>
    <cellStyle name="Vírgula 6 4 3 2" xfId="15509"/>
    <cellStyle name="Vírgula 6 4 4" xfId="3172"/>
    <cellStyle name="Vírgula 6 4 4 2" xfId="11449"/>
    <cellStyle name="Vírgula 6 4 5" xfId="9400"/>
    <cellStyle name="Vírgula 6 5" xfId="2155"/>
    <cellStyle name="Vírgula 6 5 2" xfId="6240"/>
    <cellStyle name="Vírgula 6 5 2 2" xfId="14517"/>
    <cellStyle name="Vírgula 6 5 3" xfId="8240"/>
    <cellStyle name="Vírgula 6 5 3 2" xfId="16517"/>
    <cellStyle name="Vírgula 6 5 4" xfId="4208"/>
    <cellStyle name="Vírgula 6 5 4 2" xfId="12485"/>
    <cellStyle name="Vírgula 6 5 5" xfId="10436"/>
    <cellStyle name="Vírgula 6 6" xfId="4708"/>
    <cellStyle name="Vírgula 6 6 2" xfId="12985"/>
    <cellStyle name="Vírgula 6 7" xfId="6734"/>
    <cellStyle name="Vírgula 6 7 2" xfId="15011"/>
    <cellStyle name="Vírgula 6 8" xfId="2664"/>
    <cellStyle name="Vírgula 6 8 2" xfId="10941"/>
    <cellStyle name="Vírgula 6 9" xfId="8893"/>
    <cellStyle name="Vírgula 7" xfId="19"/>
    <cellStyle name="Vírgula 7 2" xfId="474"/>
    <cellStyle name="Vírgula 7 2 2" xfId="1539"/>
    <cellStyle name="Vírgula 7 2 2 2" xfId="5629"/>
    <cellStyle name="Vírgula 7 2 2 2 2" xfId="13906"/>
    <cellStyle name="Vírgula 7 2 2 3" xfId="7652"/>
    <cellStyle name="Vírgula 7 2 2 3 2" xfId="15929"/>
    <cellStyle name="Vírgula 7 2 2 4" xfId="3595"/>
    <cellStyle name="Vírgula 7 2 2 4 2" xfId="11872"/>
    <cellStyle name="Vírgula 7 2 2 5" xfId="9823"/>
    <cellStyle name="Vírgula 7 2 3" xfId="1028"/>
    <cellStyle name="Vírgula 7 2 3 2" xfId="5131"/>
    <cellStyle name="Vírgula 7 2 3 2 2" xfId="13408"/>
    <cellStyle name="Vírgula 7 2 3 3" xfId="7156"/>
    <cellStyle name="Vírgula 7 2 3 3 2" xfId="15433"/>
    <cellStyle name="Vírgula 7 2 3 4" xfId="3088"/>
    <cellStyle name="Vírgula 7 2 3 4 2" xfId="11365"/>
    <cellStyle name="Vírgula 7 2 3 5" xfId="9317"/>
    <cellStyle name="Vírgula 7 2 4" xfId="2078"/>
    <cellStyle name="Vírgula 7 2 4 2" xfId="6164"/>
    <cellStyle name="Vírgula 7 2 4 2 2" xfId="14441"/>
    <cellStyle name="Vírgula 7 2 4 3" xfId="8164"/>
    <cellStyle name="Vírgula 7 2 4 3 2" xfId="16441"/>
    <cellStyle name="Vírgula 7 2 4 4" xfId="4131"/>
    <cellStyle name="Vírgula 7 2 4 4 2" xfId="12408"/>
    <cellStyle name="Vírgula 7 2 4 5" xfId="10359"/>
    <cellStyle name="Vírgula 7 2 5" xfId="4629"/>
    <cellStyle name="Vírgula 7 2 5 2" xfId="12906"/>
    <cellStyle name="Vírgula 7 2 6" xfId="6658"/>
    <cellStyle name="Vírgula 7 2 6 2" xfId="14935"/>
    <cellStyle name="Vírgula 7 2 7" xfId="2582"/>
    <cellStyle name="Vírgula 7 2 7 2" xfId="10859"/>
    <cellStyle name="Vírgula 7 2 8" xfId="8812"/>
    <cellStyle name="Vírgula 7 3" xfId="1126"/>
    <cellStyle name="Vírgula 7 3 2" xfId="5218"/>
    <cellStyle name="Vírgula 7 3 2 2" xfId="13495"/>
    <cellStyle name="Vírgula 7 3 3" xfId="7243"/>
    <cellStyle name="Vírgula 7 3 3 2" xfId="15520"/>
    <cellStyle name="Vírgula 7 3 4" xfId="3183"/>
    <cellStyle name="Vírgula 7 3 4 2" xfId="11460"/>
    <cellStyle name="Vírgula 7 3 5" xfId="9411"/>
    <cellStyle name="Vírgula 7 4" xfId="618"/>
    <cellStyle name="Vírgula 7 4 2" xfId="4724"/>
    <cellStyle name="Vírgula 7 4 2 2" xfId="13001"/>
    <cellStyle name="Vírgula 7 4 3" xfId="6749"/>
    <cellStyle name="Vírgula 7 4 3 2" xfId="15026"/>
    <cellStyle name="Vírgula 7 4 4" xfId="2679"/>
    <cellStyle name="Vírgula 7 4 4 2" xfId="10956"/>
    <cellStyle name="Vírgula 7 4 5" xfId="8908"/>
    <cellStyle name="Vírgula 7 5" xfId="1670"/>
    <cellStyle name="Vírgula 7 5 2" xfId="5757"/>
    <cellStyle name="Vírgula 7 5 2 2" xfId="14034"/>
    <cellStyle name="Vírgula 7 5 3" xfId="7757"/>
    <cellStyle name="Vírgula 7 5 3 2" xfId="16034"/>
    <cellStyle name="Vírgula 7 5 4" xfId="3723"/>
    <cellStyle name="Vírgula 7 5 4 2" xfId="12000"/>
    <cellStyle name="Vírgula 7 5 5" xfId="9951"/>
    <cellStyle name="Vírgula 7 6" xfId="4220"/>
    <cellStyle name="Vírgula 7 6 2" xfId="12497"/>
    <cellStyle name="Vírgula 7 7" xfId="6251"/>
    <cellStyle name="Vírgula 7 7 2" xfId="14528"/>
    <cellStyle name="Vírgula 7 8" xfId="2170"/>
    <cellStyle name="Vírgula 7 8 2" xfId="10447"/>
    <cellStyle name="Vírgula 7 9" xfId="8402"/>
    <cellStyle name="Vírgula 8" xfId="602"/>
    <cellStyle name="Vírgula 8 2" xfId="603"/>
    <cellStyle name="Vírgula 8 2 2" xfId="1624"/>
    <cellStyle name="Vírgula 8 2 2 2" xfId="5711"/>
    <cellStyle name="Vírgula 8 2 2 2 2" xfId="13988"/>
    <cellStyle name="Vírgula 8 2 2 3" xfId="7731"/>
    <cellStyle name="Vírgula 8 2 2 3 2" xfId="16008"/>
    <cellStyle name="Vírgula 8 2 2 4" xfId="3677"/>
    <cellStyle name="Vírgula 8 2 2 4 2" xfId="11954"/>
    <cellStyle name="Vírgula 8 2 2 5" xfId="9905"/>
    <cellStyle name="Vírgula 8 2 3" xfId="1118"/>
    <cellStyle name="Vírgula 8 2 3 2" xfId="5210"/>
    <cellStyle name="Vírgula 8 2 3 2 2" xfId="13487"/>
    <cellStyle name="Vírgula 8 2 3 3" xfId="7235"/>
    <cellStyle name="Vírgula 8 2 3 3 2" xfId="15512"/>
    <cellStyle name="Vírgula 8 2 3 4" xfId="3175"/>
    <cellStyle name="Vírgula 8 2 3 4 2" xfId="11452"/>
    <cellStyle name="Vírgula 8 2 3 5" xfId="9403"/>
    <cellStyle name="Vírgula 8 2 4" xfId="2158"/>
    <cellStyle name="Vírgula 8 2 4 2" xfId="6243"/>
    <cellStyle name="Vírgula 8 2 4 2 2" xfId="14520"/>
    <cellStyle name="Vírgula 8 2 4 3" xfId="8243"/>
    <cellStyle name="Vírgula 8 2 4 3 2" xfId="16520"/>
    <cellStyle name="Vírgula 8 2 4 4" xfId="4211"/>
    <cellStyle name="Vírgula 8 2 4 4 2" xfId="12488"/>
    <cellStyle name="Vírgula 8 2 4 5" xfId="10439"/>
    <cellStyle name="Vírgula 8 2 5" xfId="4711"/>
    <cellStyle name="Vírgula 8 2 5 2" xfId="12988"/>
    <cellStyle name="Vírgula 8 2 6" xfId="6737"/>
    <cellStyle name="Vírgula 8 2 6 2" xfId="15014"/>
    <cellStyle name="Vírgula 8 2 7" xfId="2667"/>
    <cellStyle name="Vírgula 8 2 7 2" xfId="10944"/>
    <cellStyle name="Vírgula 8 2 8" xfId="8896"/>
    <cellStyle name="Vírgula 8 3" xfId="1623"/>
    <cellStyle name="Vírgula 8 3 2" xfId="5710"/>
    <cellStyle name="Vírgula 8 3 2 2" xfId="13987"/>
    <cellStyle name="Vírgula 8 3 3" xfId="7730"/>
    <cellStyle name="Vírgula 8 3 3 2" xfId="16007"/>
    <cellStyle name="Vírgula 8 3 4" xfId="3676"/>
    <cellStyle name="Vírgula 8 3 4 2" xfId="11953"/>
    <cellStyle name="Vírgula 8 3 5" xfId="9904"/>
    <cellStyle name="Vírgula 8 4" xfId="1117"/>
    <cellStyle name="Vírgula 8 4 2" xfId="5209"/>
    <cellStyle name="Vírgula 8 4 2 2" xfId="13486"/>
    <cellStyle name="Vírgula 8 4 3" xfId="7234"/>
    <cellStyle name="Vírgula 8 4 3 2" xfId="15511"/>
    <cellStyle name="Vírgula 8 4 4" xfId="3174"/>
    <cellStyle name="Vírgula 8 4 4 2" xfId="11451"/>
    <cellStyle name="Vírgula 8 4 5" xfId="9402"/>
    <cellStyle name="Vírgula 8 5" xfId="2157"/>
    <cellStyle name="Vírgula 8 5 2" xfId="6242"/>
    <cellStyle name="Vírgula 8 5 2 2" xfId="14519"/>
    <cellStyle name="Vírgula 8 5 3" xfId="8242"/>
    <cellStyle name="Vírgula 8 5 3 2" xfId="16519"/>
    <cellStyle name="Vírgula 8 5 4" xfId="4210"/>
    <cellStyle name="Vírgula 8 5 4 2" xfId="12487"/>
    <cellStyle name="Vírgula 8 5 5" xfId="10438"/>
    <cellStyle name="Vírgula 8 6" xfId="4710"/>
    <cellStyle name="Vírgula 8 6 2" xfId="12987"/>
    <cellStyle name="Vírgula 8 7" xfId="6736"/>
    <cellStyle name="Vírgula 8 7 2" xfId="15013"/>
    <cellStyle name="Vírgula 8 8" xfId="2666"/>
    <cellStyle name="Vírgula 8 8 2" xfId="10943"/>
    <cellStyle name="Vírgula 8 9" xfId="8895"/>
    <cellStyle name="Vírgula 9" xfId="604"/>
    <cellStyle name="Vírgula 9 2" xfId="1625"/>
    <cellStyle name="Vírgula 9 2 2" xfId="5712"/>
    <cellStyle name="Vírgula 9 2 2 2" xfId="13989"/>
    <cellStyle name="Vírgula 9 2 3" xfId="7732"/>
    <cellStyle name="Vírgula 9 2 3 2" xfId="16009"/>
    <cellStyle name="Vírgula 9 2 4" xfId="3678"/>
    <cellStyle name="Vírgula 9 2 4 2" xfId="11955"/>
    <cellStyle name="Vírgula 9 2 5" xfId="9906"/>
    <cellStyle name="Vírgula 9 3" xfId="1119"/>
    <cellStyle name="Vírgula 9 3 2" xfId="5211"/>
    <cellStyle name="Vírgula 9 3 2 2" xfId="13488"/>
    <cellStyle name="Vírgula 9 3 3" xfId="7236"/>
    <cellStyle name="Vírgula 9 3 3 2" xfId="15513"/>
    <cellStyle name="Vírgula 9 3 4" xfId="3176"/>
    <cellStyle name="Vírgula 9 3 4 2" xfId="11453"/>
    <cellStyle name="Vírgula 9 3 5" xfId="9404"/>
    <cellStyle name="Vírgula 9 4" xfId="2159"/>
    <cellStyle name="Vírgula 9 4 2" xfId="6244"/>
    <cellStyle name="Vírgula 9 4 2 2" xfId="14521"/>
    <cellStyle name="Vírgula 9 4 3" xfId="8244"/>
    <cellStyle name="Vírgula 9 4 3 2" xfId="16521"/>
    <cellStyle name="Vírgula 9 4 4" xfId="4212"/>
    <cellStyle name="Vírgula 9 4 4 2" xfId="12489"/>
    <cellStyle name="Vírgula 9 4 5" xfId="10440"/>
    <cellStyle name="Vírgula 9 5" xfId="4712"/>
    <cellStyle name="Vírgula 9 5 2" xfId="12989"/>
    <cellStyle name="Vírgula 9 6" xfId="6738"/>
    <cellStyle name="Vírgula 9 6 2" xfId="15015"/>
    <cellStyle name="Vírgula 9 7" xfId="2668"/>
    <cellStyle name="Vírgula 9 7 2" xfId="10945"/>
    <cellStyle name="Vírgula 9 8" xfId="889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8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8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8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19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0.png"/><Relationship Id="rId1" Type="http://schemas.openxmlformats.org/officeDocument/2006/relationships/image" Target="../media/image9.jpg"/><Relationship Id="rId4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0.png"/><Relationship Id="rId1" Type="http://schemas.openxmlformats.org/officeDocument/2006/relationships/image" Target="../media/image9.jpg"/><Relationship Id="rId4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0.png"/><Relationship Id="rId1" Type="http://schemas.openxmlformats.org/officeDocument/2006/relationships/image" Target="../media/image9.jpg"/><Relationship Id="rId4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3.png"/><Relationship Id="rId1" Type="http://schemas.openxmlformats.org/officeDocument/2006/relationships/image" Target="../media/image1.jpg"/><Relationship Id="rId5" Type="http://schemas.openxmlformats.org/officeDocument/2006/relationships/image" Target="../media/image17.png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2" name="image1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3" name="image1.jp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76200</xdr:rowOff>
    </xdr:from>
    <xdr:ext cx="933450" cy="838200"/>
    <xdr:pic>
      <xdr:nvPicPr>
        <xdr:cNvPr id="4" name="image1.jpg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158</xdr:row>
      <xdr:rowOff>57150</xdr:rowOff>
    </xdr:from>
    <xdr:ext cx="933450" cy="1009650"/>
    <xdr:pic>
      <xdr:nvPicPr>
        <xdr:cNvPr id="5" name="image1.jp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6" name="image1.jpg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7" name="image1.jpg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76200</xdr:rowOff>
    </xdr:from>
    <xdr:ext cx="933450" cy="838200"/>
    <xdr:pic>
      <xdr:nvPicPr>
        <xdr:cNvPr id="8" name="image1.jpg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158</xdr:row>
      <xdr:rowOff>57150</xdr:rowOff>
    </xdr:from>
    <xdr:ext cx="933450" cy="1009650"/>
    <xdr:pic>
      <xdr:nvPicPr>
        <xdr:cNvPr id="9" name="image1.jpg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95250</xdr:rowOff>
    </xdr:from>
    <xdr:ext cx="933450" cy="838200"/>
    <xdr:pic>
      <xdr:nvPicPr>
        <xdr:cNvPr id="10" name="image1.jpg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1190625</xdr:colOff>
      <xdr:row>0</xdr:row>
      <xdr:rowOff>0</xdr:rowOff>
    </xdr:from>
    <xdr:ext cx="0" cy="723900"/>
    <xdr:pic>
      <xdr:nvPicPr>
        <xdr:cNvPr id="2" name="image18.jpg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33425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23900"/>
    <xdr:pic>
      <xdr:nvPicPr>
        <xdr:cNvPr id="4" name="image18.jpg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0075"/>
    <xdr:pic>
      <xdr:nvPicPr>
        <xdr:cNvPr id="5" name="image2.png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6" name="image18.jpg">
          <a:extLst>
            <a:ext uri="{FF2B5EF4-FFF2-40B4-BE49-F238E27FC236}">
              <a16:creationId xmlns:a16="http://schemas.microsoft.com/office/drawing/2014/main" xmlns="" id="{00000000-0008-0000-0C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0</xdr:row>
      <xdr:rowOff>28575</xdr:rowOff>
    </xdr:from>
    <xdr:ext cx="0" cy="857250"/>
    <xdr:pic>
      <xdr:nvPicPr>
        <xdr:cNvPr id="7" name="image18.jpg">
          <a:extLst>
            <a:ext uri="{FF2B5EF4-FFF2-40B4-BE49-F238E27FC236}">
              <a16:creationId xmlns:a16="http://schemas.microsoft.com/office/drawing/2014/main" xmlns="" id="{00000000-0008-0000-0C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1381125</xdr:colOff>
      <xdr:row>0</xdr:row>
      <xdr:rowOff>142875</xdr:rowOff>
    </xdr:from>
    <xdr:ext cx="0" cy="733425"/>
    <xdr:pic>
      <xdr:nvPicPr>
        <xdr:cNvPr id="8" name="image2.png">
          <a:extLst>
            <a:ext uri="{FF2B5EF4-FFF2-40B4-BE49-F238E27FC236}">
              <a16:creationId xmlns:a16="http://schemas.microsoft.com/office/drawing/2014/main" xmlns="" id="{00000000-0008-0000-0C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23900"/>
    <xdr:pic>
      <xdr:nvPicPr>
        <xdr:cNvPr id="9" name="image18.jpg">
          <a:extLst>
            <a:ext uri="{FF2B5EF4-FFF2-40B4-BE49-F238E27FC236}">
              <a16:creationId xmlns:a16="http://schemas.microsoft.com/office/drawing/2014/main" xmlns="" id="{00000000-0008-0000-0C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0075"/>
    <xdr:pic>
      <xdr:nvPicPr>
        <xdr:cNvPr id="10" name="image2.png">
          <a:extLst>
            <a:ext uri="{FF2B5EF4-FFF2-40B4-BE49-F238E27FC236}">
              <a16:creationId xmlns:a16="http://schemas.microsoft.com/office/drawing/2014/main" xmlns="" id="{00000000-0008-0000-0C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11" name="image18.jpg">
          <a:extLst>
            <a:ext uri="{FF2B5EF4-FFF2-40B4-BE49-F238E27FC236}">
              <a16:creationId xmlns:a16="http://schemas.microsoft.com/office/drawing/2014/main" xmlns="" id="{00000000-0008-0000-0C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23900"/>
    <xdr:pic>
      <xdr:nvPicPr>
        <xdr:cNvPr id="12" name="image18.jpg">
          <a:extLst>
            <a:ext uri="{FF2B5EF4-FFF2-40B4-BE49-F238E27FC236}">
              <a16:creationId xmlns:a16="http://schemas.microsoft.com/office/drawing/2014/main" xmlns="" id="{00000000-0008-0000-0C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3" name="image2.png">
          <a:extLst>
            <a:ext uri="{FF2B5EF4-FFF2-40B4-BE49-F238E27FC236}">
              <a16:creationId xmlns:a16="http://schemas.microsoft.com/office/drawing/2014/main" xmlns="" id="{00000000-0008-0000-0C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4" name="image2.png">
          <a:extLst>
            <a:ext uri="{FF2B5EF4-FFF2-40B4-BE49-F238E27FC236}">
              <a16:creationId xmlns:a16="http://schemas.microsoft.com/office/drawing/2014/main" xmlns="" id="{00000000-0008-0000-0C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5" name="image2.png">
          <a:extLst>
            <a:ext uri="{FF2B5EF4-FFF2-40B4-BE49-F238E27FC236}">
              <a16:creationId xmlns:a16="http://schemas.microsoft.com/office/drawing/2014/main" xmlns="" id="{00000000-0008-0000-0C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6" name="image2.png">
          <a:extLst>
            <a:ext uri="{FF2B5EF4-FFF2-40B4-BE49-F238E27FC236}">
              <a16:creationId xmlns:a16="http://schemas.microsoft.com/office/drawing/2014/main" xmlns="" id="{00000000-0008-0000-0C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7" name="image2.png">
          <a:extLst>
            <a:ext uri="{FF2B5EF4-FFF2-40B4-BE49-F238E27FC236}">
              <a16:creationId xmlns:a16="http://schemas.microsoft.com/office/drawing/2014/main" xmlns="" id="{00000000-0008-0000-0C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8" name="image2.png">
          <a:extLst>
            <a:ext uri="{FF2B5EF4-FFF2-40B4-BE49-F238E27FC236}">
              <a16:creationId xmlns:a16="http://schemas.microsoft.com/office/drawing/2014/main" xmlns="" id="{00000000-0008-0000-0C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9" name="image2.png">
          <a:extLst>
            <a:ext uri="{FF2B5EF4-FFF2-40B4-BE49-F238E27FC236}">
              <a16:creationId xmlns:a16="http://schemas.microsoft.com/office/drawing/2014/main" xmlns="" id="{00000000-0008-0000-0C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0" name="image2.png">
          <a:extLst>
            <a:ext uri="{FF2B5EF4-FFF2-40B4-BE49-F238E27FC236}">
              <a16:creationId xmlns:a16="http://schemas.microsoft.com/office/drawing/2014/main" xmlns="" id="{00000000-0008-0000-0C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1" name="image2.png">
          <a:extLst>
            <a:ext uri="{FF2B5EF4-FFF2-40B4-BE49-F238E27FC236}">
              <a16:creationId xmlns:a16="http://schemas.microsoft.com/office/drawing/2014/main" xmlns="" id="{00000000-0008-0000-0C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2" name="image2.png">
          <a:extLst>
            <a:ext uri="{FF2B5EF4-FFF2-40B4-BE49-F238E27FC236}">
              <a16:creationId xmlns:a16="http://schemas.microsoft.com/office/drawing/2014/main" xmlns="" id="{00000000-0008-0000-0C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3" name="image2.png">
          <a:extLst>
            <a:ext uri="{FF2B5EF4-FFF2-40B4-BE49-F238E27FC236}">
              <a16:creationId xmlns:a16="http://schemas.microsoft.com/office/drawing/2014/main" xmlns="" id="{00000000-0008-0000-0C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4" name="image2.png">
          <a:extLst>
            <a:ext uri="{FF2B5EF4-FFF2-40B4-BE49-F238E27FC236}">
              <a16:creationId xmlns:a16="http://schemas.microsoft.com/office/drawing/2014/main" xmlns="" id="{00000000-0008-0000-0C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1314450</xdr:colOff>
      <xdr:row>0</xdr:row>
      <xdr:rowOff>0</xdr:rowOff>
    </xdr:from>
    <xdr:ext cx="0" cy="723900"/>
    <xdr:pic>
      <xdr:nvPicPr>
        <xdr:cNvPr id="25" name="image2.png">
          <a:extLst>
            <a:ext uri="{FF2B5EF4-FFF2-40B4-BE49-F238E27FC236}">
              <a16:creationId xmlns:a16="http://schemas.microsoft.com/office/drawing/2014/main" xmlns="" id="{00000000-0008-0000-0C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6" name="image2.png">
          <a:extLst>
            <a:ext uri="{FF2B5EF4-FFF2-40B4-BE49-F238E27FC236}">
              <a16:creationId xmlns:a16="http://schemas.microsoft.com/office/drawing/2014/main" xmlns="" id="{00000000-0008-0000-0C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1314450</xdr:colOff>
      <xdr:row>0</xdr:row>
      <xdr:rowOff>0</xdr:rowOff>
    </xdr:from>
    <xdr:ext cx="0" cy="723900"/>
    <xdr:pic>
      <xdr:nvPicPr>
        <xdr:cNvPr id="27" name="image2.png">
          <a:extLst>
            <a:ext uri="{FF2B5EF4-FFF2-40B4-BE49-F238E27FC236}">
              <a16:creationId xmlns:a16="http://schemas.microsoft.com/office/drawing/2014/main" xmlns="" id="{00000000-0008-0000-0C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8" name="image2.png">
          <a:extLst>
            <a:ext uri="{FF2B5EF4-FFF2-40B4-BE49-F238E27FC236}">
              <a16:creationId xmlns:a16="http://schemas.microsoft.com/office/drawing/2014/main" xmlns="" id="{00000000-0008-0000-0C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29" name="image2.png">
          <a:extLst>
            <a:ext uri="{FF2B5EF4-FFF2-40B4-BE49-F238E27FC236}">
              <a16:creationId xmlns:a16="http://schemas.microsoft.com/office/drawing/2014/main" xmlns="" id="{00000000-0008-0000-0C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0" name="image2.png">
          <a:extLst>
            <a:ext uri="{FF2B5EF4-FFF2-40B4-BE49-F238E27FC236}">
              <a16:creationId xmlns:a16="http://schemas.microsoft.com/office/drawing/2014/main" xmlns="" id="{00000000-0008-0000-0C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1" name="image2.png">
          <a:extLst>
            <a:ext uri="{FF2B5EF4-FFF2-40B4-BE49-F238E27FC236}">
              <a16:creationId xmlns:a16="http://schemas.microsoft.com/office/drawing/2014/main" xmlns="" id="{00000000-0008-0000-0C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2" name="image2.png">
          <a:extLst>
            <a:ext uri="{FF2B5EF4-FFF2-40B4-BE49-F238E27FC236}">
              <a16:creationId xmlns:a16="http://schemas.microsoft.com/office/drawing/2014/main" xmlns="" id="{00000000-0008-0000-0C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3" name="image2.png">
          <a:extLst>
            <a:ext uri="{FF2B5EF4-FFF2-40B4-BE49-F238E27FC236}">
              <a16:creationId xmlns:a16="http://schemas.microsoft.com/office/drawing/2014/main" xmlns="" id="{00000000-0008-0000-0C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4" name="image2.png">
          <a:extLst>
            <a:ext uri="{FF2B5EF4-FFF2-40B4-BE49-F238E27FC236}">
              <a16:creationId xmlns:a16="http://schemas.microsoft.com/office/drawing/2014/main" xmlns="" id="{00000000-0008-0000-0C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5" name="image2.png">
          <a:extLst>
            <a:ext uri="{FF2B5EF4-FFF2-40B4-BE49-F238E27FC236}">
              <a16:creationId xmlns:a16="http://schemas.microsoft.com/office/drawing/2014/main" xmlns="" id="{00000000-0008-0000-0C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6" name="image2.png">
          <a:extLst>
            <a:ext uri="{FF2B5EF4-FFF2-40B4-BE49-F238E27FC236}">
              <a16:creationId xmlns:a16="http://schemas.microsoft.com/office/drawing/2014/main" xmlns="" id="{00000000-0008-0000-0C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7" name="image2.png">
          <a:extLst>
            <a:ext uri="{FF2B5EF4-FFF2-40B4-BE49-F238E27FC236}">
              <a16:creationId xmlns:a16="http://schemas.microsoft.com/office/drawing/2014/main" xmlns="" id="{00000000-0008-0000-0C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8" name="image2.png">
          <a:extLst>
            <a:ext uri="{FF2B5EF4-FFF2-40B4-BE49-F238E27FC236}">
              <a16:creationId xmlns:a16="http://schemas.microsoft.com/office/drawing/2014/main" xmlns="" id="{00000000-0008-0000-0C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9" name="image2.png">
          <a:extLst>
            <a:ext uri="{FF2B5EF4-FFF2-40B4-BE49-F238E27FC236}">
              <a16:creationId xmlns:a16="http://schemas.microsoft.com/office/drawing/2014/main" xmlns="" id="{00000000-0008-0000-0C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0" name="image2.png">
          <a:extLst>
            <a:ext uri="{FF2B5EF4-FFF2-40B4-BE49-F238E27FC236}">
              <a16:creationId xmlns:a16="http://schemas.microsoft.com/office/drawing/2014/main" xmlns="" id="{00000000-0008-0000-0C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1" name="image2.png">
          <a:extLst>
            <a:ext uri="{FF2B5EF4-FFF2-40B4-BE49-F238E27FC236}">
              <a16:creationId xmlns:a16="http://schemas.microsoft.com/office/drawing/2014/main" xmlns="" id="{00000000-0008-0000-0C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2" name="image2.png">
          <a:extLst>
            <a:ext uri="{FF2B5EF4-FFF2-40B4-BE49-F238E27FC236}">
              <a16:creationId xmlns:a16="http://schemas.microsoft.com/office/drawing/2014/main" xmlns="" id="{00000000-0008-0000-0C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43" name="image2.png">
          <a:extLst>
            <a:ext uri="{FF2B5EF4-FFF2-40B4-BE49-F238E27FC236}">
              <a16:creationId xmlns:a16="http://schemas.microsoft.com/office/drawing/2014/main" xmlns="" id="{00000000-0008-0000-0C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44" name="image2.png">
          <a:extLst>
            <a:ext uri="{FF2B5EF4-FFF2-40B4-BE49-F238E27FC236}">
              <a16:creationId xmlns:a16="http://schemas.microsoft.com/office/drawing/2014/main" xmlns="" id="{00000000-0008-0000-0C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45" name="image2.png">
          <a:extLst>
            <a:ext uri="{FF2B5EF4-FFF2-40B4-BE49-F238E27FC236}">
              <a16:creationId xmlns:a16="http://schemas.microsoft.com/office/drawing/2014/main" xmlns="" id="{00000000-0008-0000-0C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46" name="image2.png">
          <a:extLst>
            <a:ext uri="{FF2B5EF4-FFF2-40B4-BE49-F238E27FC236}">
              <a16:creationId xmlns:a16="http://schemas.microsoft.com/office/drawing/2014/main" xmlns="" id="{00000000-0008-0000-0C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47" name="image2.png">
          <a:extLst>
            <a:ext uri="{FF2B5EF4-FFF2-40B4-BE49-F238E27FC236}">
              <a16:creationId xmlns:a16="http://schemas.microsoft.com/office/drawing/2014/main" xmlns="" id="{00000000-0008-0000-0C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48" name="image2.png">
          <a:extLst>
            <a:ext uri="{FF2B5EF4-FFF2-40B4-BE49-F238E27FC236}">
              <a16:creationId xmlns:a16="http://schemas.microsoft.com/office/drawing/2014/main" xmlns="" id="{00000000-0008-0000-0C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49" name="image2.png">
          <a:extLst>
            <a:ext uri="{FF2B5EF4-FFF2-40B4-BE49-F238E27FC236}">
              <a16:creationId xmlns:a16="http://schemas.microsoft.com/office/drawing/2014/main" xmlns="" id="{00000000-0008-0000-0C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0" name="image2.png">
          <a:extLst>
            <a:ext uri="{FF2B5EF4-FFF2-40B4-BE49-F238E27FC236}">
              <a16:creationId xmlns:a16="http://schemas.microsoft.com/office/drawing/2014/main" xmlns="" id="{00000000-0008-0000-0C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1" name="image2.png">
          <a:extLst>
            <a:ext uri="{FF2B5EF4-FFF2-40B4-BE49-F238E27FC236}">
              <a16:creationId xmlns:a16="http://schemas.microsoft.com/office/drawing/2014/main" xmlns="" id="{00000000-0008-0000-0C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2" name="image2.png">
          <a:extLst>
            <a:ext uri="{FF2B5EF4-FFF2-40B4-BE49-F238E27FC236}">
              <a16:creationId xmlns:a16="http://schemas.microsoft.com/office/drawing/2014/main" xmlns="" id="{00000000-0008-0000-0C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3" name="image2.png">
          <a:extLst>
            <a:ext uri="{FF2B5EF4-FFF2-40B4-BE49-F238E27FC236}">
              <a16:creationId xmlns:a16="http://schemas.microsoft.com/office/drawing/2014/main" xmlns="" id="{00000000-0008-0000-0C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4" name="image2.png">
          <a:extLst>
            <a:ext uri="{FF2B5EF4-FFF2-40B4-BE49-F238E27FC236}">
              <a16:creationId xmlns:a16="http://schemas.microsoft.com/office/drawing/2014/main" xmlns="" id="{00000000-0008-0000-0C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5" name="image2.png">
          <a:extLst>
            <a:ext uri="{FF2B5EF4-FFF2-40B4-BE49-F238E27FC236}">
              <a16:creationId xmlns:a16="http://schemas.microsoft.com/office/drawing/2014/main" xmlns="" id="{00000000-0008-0000-0C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6" name="image2.png">
          <a:extLst>
            <a:ext uri="{FF2B5EF4-FFF2-40B4-BE49-F238E27FC236}">
              <a16:creationId xmlns:a16="http://schemas.microsoft.com/office/drawing/2014/main" xmlns="" id="{00000000-0008-0000-0C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57" name="image2.png">
          <a:extLst>
            <a:ext uri="{FF2B5EF4-FFF2-40B4-BE49-F238E27FC236}">
              <a16:creationId xmlns:a16="http://schemas.microsoft.com/office/drawing/2014/main" xmlns="" id="{00000000-0008-0000-0C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58" name="image2.png">
          <a:extLst>
            <a:ext uri="{FF2B5EF4-FFF2-40B4-BE49-F238E27FC236}">
              <a16:creationId xmlns:a16="http://schemas.microsoft.com/office/drawing/2014/main" xmlns="" id="{00000000-0008-0000-0C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59" name="image2.png">
          <a:extLst>
            <a:ext uri="{FF2B5EF4-FFF2-40B4-BE49-F238E27FC236}">
              <a16:creationId xmlns:a16="http://schemas.microsoft.com/office/drawing/2014/main" xmlns="" id="{00000000-0008-0000-0C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0" name="image2.png">
          <a:extLst>
            <a:ext uri="{FF2B5EF4-FFF2-40B4-BE49-F238E27FC236}">
              <a16:creationId xmlns:a16="http://schemas.microsoft.com/office/drawing/2014/main" xmlns="" id="{00000000-0008-0000-0C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1" name="image2.png">
          <a:extLst>
            <a:ext uri="{FF2B5EF4-FFF2-40B4-BE49-F238E27FC236}">
              <a16:creationId xmlns:a16="http://schemas.microsoft.com/office/drawing/2014/main" xmlns="" id="{00000000-0008-0000-0C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2" name="image2.png">
          <a:extLst>
            <a:ext uri="{FF2B5EF4-FFF2-40B4-BE49-F238E27FC236}">
              <a16:creationId xmlns:a16="http://schemas.microsoft.com/office/drawing/2014/main" xmlns="" id="{00000000-0008-0000-0C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3" name="image2.png">
          <a:extLst>
            <a:ext uri="{FF2B5EF4-FFF2-40B4-BE49-F238E27FC236}">
              <a16:creationId xmlns:a16="http://schemas.microsoft.com/office/drawing/2014/main" xmlns="" id="{00000000-0008-0000-0C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4" name="image2.png">
          <a:extLst>
            <a:ext uri="{FF2B5EF4-FFF2-40B4-BE49-F238E27FC236}">
              <a16:creationId xmlns:a16="http://schemas.microsoft.com/office/drawing/2014/main" xmlns="" id="{00000000-0008-0000-0C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5" name="image2.png">
          <a:extLst>
            <a:ext uri="{FF2B5EF4-FFF2-40B4-BE49-F238E27FC236}">
              <a16:creationId xmlns:a16="http://schemas.microsoft.com/office/drawing/2014/main" xmlns="" id="{00000000-0008-0000-0C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6" name="image2.png">
          <a:extLst>
            <a:ext uri="{FF2B5EF4-FFF2-40B4-BE49-F238E27FC236}">
              <a16:creationId xmlns:a16="http://schemas.microsoft.com/office/drawing/2014/main" xmlns="" id="{00000000-0008-0000-0C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7" name="image2.png">
          <a:extLst>
            <a:ext uri="{FF2B5EF4-FFF2-40B4-BE49-F238E27FC236}">
              <a16:creationId xmlns:a16="http://schemas.microsoft.com/office/drawing/2014/main" xmlns="" id="{00000000-0008-0000-0C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8" name="image2.png">
          <a:extLst>
            <a:ext uri="{FF2B5EF4-FFF2-40B4-BE49-F238E27FC236}">
              <a16:creationId xmlns:a16="http://schemas.microsoft.com/office/drawing/2014/main" xmlns="" id="{00000000-0008-0000-0C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9" name="image2.png">
          <a:extLst>
            <a:ext uri="{FF2B5EF4-FFF2-40B4-BE49-F238E27FC236}">
              <a16:creationId xmlns:a16="http://schemas.microsoft.com/office/drawing/2014/main" xmlns="" id="{00000000-0008-0000-0C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70" name="image2.png">
          <a:extLst>
            <a:ext uri="{FF2B5EF4-FFF2-40B4-BE49-F238E27FC236}">
              <a16:creationId xmlns:a16="http://schemas.microsoft.com/office/drawing/2014/main" xmlns="" id="{00000000-0008-0000-0C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1190625</xdr:colOff>
      <xdr:row>0</xdr:row>
      <xdr:rowOff>0</xdr:rowOff>
    </xdr:from>
    <xdr:ext cx="0" cy="866775"/>
    <xdr:pic>
      <xdr:nvPicPr>
        <xdr:cNvPr id="2" name="image18.jpg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52475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4" name="image18.jpg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5" name="image2.png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1190625</xdr:colOff>
      <xdr:row>0</xdr:row>
      <xdr:rowOff>0</xdr:rowOff>
    </xdr:from>
    <xdr:ext cx="0" cy="866775"/>
    <xdr:pic>
      <xdr:nvPicPr>
        <xdr:cNvPr id="6" name="image18.jpg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52475"/>
    <xdr:pic>
      <xdr:nvPicPr>
        <xdr:cNvPr id="7" name="image2.png">
          <a:extLst>
            <a:ext uri="{FF2B5EF4-FFF2-40B4-BE49-F238E27FC236}">
              <a16:creationId xmlns:a16="http://schemas.microsoft.com/office/drawing/2014/main" xmlns="" id="{00000000-0008-0000-0D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8" name="image18.jpg">
          <a:extLst>
            <a:ext uri="{FF2B5EF4-FFF2-40B4-BE49-F238E27FC236}">
              <a16:creationId xmlns:a16="http://schemas.microsoft.com/office/drawing/2014/main" xmlns="" id="{00000000-0008-0000-0D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9" name="image2.png">
          <a:extLst>
            <a:ext uri="{FF2B5EF4-FFF2-40B4-BE49-F238E27FC236}">
              <a16:creationId xmlns:a16="http://schemas.microsoft.com/office/drawing/2014/main" xmlns="" id="{00000000-0008-0000-0D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1190625</xdr:colOff>
      <xdr:row>0</xdr:row>
      <xdr:rowOff>0</xdr:rowOff>
    </xdr:from>
    <xdr:ext cx="0" cy="857250"/>
    <xdr:pic>
      <xdr:nvPicPr>
        <xdr:cNvPr id="10" name="image18.jpg">
          <a:extLst>
            <a:ext uri="{FF2B5EF4-FFF2-40B4-BE49-F238E27FC236}">
              <a16:creationId xmlns:a16="http://schemas.microsoft.com/office/drawing/2014/main" xmlns="" id="{00000000-0008-0000-0D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42950"/>
    <xdr:pic>
      <xdr:nvPicPr>
        <xdr:cNvPr id="11" name="image2.png">
          <a:extLst>
            <a:ext uri="{FF2B5EF4-FFF2-40B4-BE49-F238E27FC236}">
              <a16:creationId xmlns:a16="http://schemas.microsoft.com/office/drawing/2014/main" xmlns="" id="{00000000-0008-0000-0D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12" name="image18.jpg">
          <a:extLst>
            <a:ext uri="{FF2B5EF4-FFF2-40B4-BE49-F238E27FC236}">
              <a16:creationId xmlns:a16="http://schemas.microsoft.com/office/drawing/2014/main" xmlns="" id="{00000000-0008-0000-0D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13" name="image2.png">
          <a:extLst>
            <a:ext uri="{FF2B5EF4-FFF2-40B4-BE49-F238E27FC236}">
              <a16:creationId xmlns:a16="http://schemas.microsoft.com/office/drawing/2014/main" xmlns="" id="{00000000-0008-0000-0D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1809750</xdr:colOff>
      <xdr:row>0</xdr:row>
      <xdr:rowOff>0</xdr:rowOff>
    </xdr:from>
    <xdr:ext cx="0" cy="857250"/>
    <xdr:pic>
      <xdr:nvPicPr>
        <xdr:cNvPr id="14" name="image18.jpg">
          <a:extLst>
            <a:ext uri="{FF2B5EF4-FFF2-40B4-BE49-F238E27FC236}">
              <a16:creationId xmlns:a16="http://schemas.microsoft.com/office/drawing/2014/main" xmlns="" id="{00000000-0008-0000-0D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42950"/>
    <xdr:pic>
      <xdr:nvPicPr>
        <xdr:cNvPr id="15" name="image2.png">
          <a:extLst>
            <a:ext uri="{FF2B5EF4-FFF2-40B4-BE49-F238E27FC236}">
              <a16:creationId xmlns:a16="http://schemas.microsoft.com/office/drawing/2014/main" xmlns="" id="{00000000-0008-0000-0D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16" name="image18.jpg">
          <a:extLst>
            <a:ext uri="{FF2B5EF4-FFF2-40B4-BE49-F238E27FC236}">
              <a16:creationId xmlns:a16="http://schemas.microsoft.com/office/drawing/2014/main" xmlns="" id="{00000000-0008-0000-0D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17" name="image2.png">
          <a:extLst>
            <a:ext uri="{FF2B5EF4-FFF2-40B4-BE49-F238E27FC236}">
              <a16:creationId xmlns:a16="http://schemas.microsoft.com/office/drawing/2014/main" xmlns="" id="{00000000-0008-0000-0D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18" name="image2.png">
          <a:extLst>
            <a:ext uri="{FF2B5EF4-FFF2-40B4-BE49-F238E27FC236}">
              <a16:creationId xmlns:a16="http://schemas.microsoft.com/office/drawing/2014/main" xmlns="" id="{00000000-0008-0000-0D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19" name="image2.png">
          <a:extLst>
            <a:ext uri="{FF2B5EF4-FFF2-40B4-BE49-F238E27FC236}">
              <a16:creationId xmlns:a16="http://schemas.microsoft.com/office/drawing/2014/main" xmlns="" id="{00000000-0008-0000-0D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20" name="image2.png">
          <a:extLst>
            <a:ext uri="{FF2B5EF4-FFF2-40B4-BE49-F238E27FC236}">
              <a16:creationId xmlns:a16="http://schemas.microsoft.com/office/drawing/2014/main" xmlns="" id="{00000000-0008-0000-0D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21" name="image2.png">
          <a:extLst>
            <a:ext uri="{FF2B5EF4-FFF2-40B4-BE49-F238E27FC236}">
              <a16:creationId xmlns:a16="http://schemas.microsoft.com/office/drawing/2014/main" xmlns="" id="{00000000-0008-0000-0D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22" name="image18.jpg">
          <a:extLst>
            <a:ext uri="{FF2B5EF4-FFF2-40B4-BE49-F238E27FC236}">
              <a16:creationId xmlns:a16="http://schemas.microsoft.com/office/drawing/2014/main" xmlns="" id="{00000000-0008-0000-0D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23" name="image2.png">
          <a:extLst>
            <a:ext uri="{FF2B5EF4-FFF2-40B4-BE49-F238E27FC236}">
              <a16:creationId xmlns:a16="http://schemas.microsoft.com/office/drawing/2014/main" xmlns="" id="{00000000-0008-0000-0D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24" name="image18.jpg">
          <a:extLst>
            <a:ext uri="{FF2B5EF4-FFF2-40B4-BE49-F238E27FC236}">
              <a16:creationId xmlns:a16="http://schemas.microsoft.com/office/drawing/2014/main" xmlns="" id="{00000000-0008-0000-0D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25" name="image2.png">
          <a:extLst>
            <a:ext uri="{FF2B5EF4-FFF2-40B4-BE49-F238E27FC236}">
              <a16:creationId xmlns:a16="http://schemas.microsoft.com/office/drawing/2014/main" xmlns="" id="{00000000-0008-0000-0D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26" name="image2.png">
          <a:extLst>
            <a:ext uri="{FF2B5EF4-FFF2-40B4-BE49-F238E27FC236}">
              <a16:creationId xmlns:a16="http://schemas.microsoft.com/office/drawing/2014/main" xmlns="" id="{00000000-0008-0000-0D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27" name="image2.png">
          <a:extLst>
            <a:ext uri="{FF2B5EF4-FFF2-40B4-BE49-F238E27FC236}">
              <a16:creationId xmlns:a16="http://schemas.microsoft.com/office/drawing/2014/main" xmlns="" id="{00000000-0008-0000-0D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28" name="image2.png">
          <a:extLst>
            <a:ext uri="{FF2B5EF4-FFF2-40B4-BE49-F238E27FC236}">
              <a16:creationId xmlns:a16="http://schemas.microsoft.com/office/drawing/2014/main" xmlns="" id="{00000000-0008-0000-0D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29" name="image2.png">
          <a:extLst>
            <a:ext uri="{FF2B5EF4-FFF2-40B4-BE49-F238E27FC236}">
              <a16:creationId xmlns:a16="http://schemas.microsoft.com/office/drawing/2014/main" xmlns="" id="{00000000-0008-0000-0D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30" name="image18.jpg">
          <a:extLst>
            <a:ext uri="{FF2B5EF4-FFF2-40B4-BE49-F238E27FC236}">
              <a16:creationId xmlns:a16="http://schemas.microsoft.com/office/drawing/2014/main" xmlns="" id="{00000000-0008-0000-0D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31" name="image2.png">
          <a:extLst>
            <a:ext uri="{FF2B5EF4-FFF2-40B4-BE49-F238E27FC236}">
              <a16:creationId xmlns:a16="http://schemas.microsoft.com/office/drawing/2014/main" xmlns="" id="{00000000-0008-0000-0D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32" name="image18.jpg">
          <a:extLst>
            <a:ext uri="{FF2B5EF4-FFF2-40B4-BE49-F238E27FC236}">
              <a16:creationId xmlns:a16="http://schemas.microsoft.com/office/drawing/2014/main" xmlns="" id="{00000000-0008-0000-0D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33" name="image2.png">
          <a:extLst>
            <a:ext uri="{FF2B5EF4-FFF2-40B4-BE49-F238E27FC236}">
              <a16:creationId xmlns:a16="http://schemas.microsoft.com/office/drawing/2014/main" xmlns="" id="{00000000-0008-0000-0D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34" name="image2.png">
          <a:extLst>
            <a:ext uri="{FF2B5EF4-FFF2-40B4-BE49-F238E27FC236}">
              <a16:creationId xmlns:a16="http://schemas.microsoft.com/office/drawing/2014/main" xmlns="" id="{00000000-0008-0000-0D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35" name="image2.png">
          <a:extLst>
            <a:ext uri="{FF2B5EF4-FFF2-40B4-BE49-F238E27FC236}">
              <a16:creationId xmlns:a16="http://schemas.microsoft.com/office/drawing/2014/main" xmlns="" id="{00000000-0008-0000-0D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36" name="image2.png">
          <a:extLst>
            <a:ext uri="{FF2B5EF4-FFF2-40B4-BE49-F238E27FC236}">
              <a16:creationId xmlns:a16="http://schemas.microsoft.com/office/drawing/2014/main" xmlns="" id="{00000000-0008-0000-0D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37" name="image2.png">
          <a:extLst>
            <a:ext uri="{FF2B5EF4-FFF2-40B4-BE49-F238E27FC236}">
              <a16:creationId xmlns:a16="http://schemas.microsoft.com/office/drawing/2014/main" xmlns="" id="{00000000-0008-0000-0D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38" name="image18.jpg">
          <a:extLst>
            <a:ext uri="{FF2B5EF4-FFF2-40B4-BE49-F238E27FC236}">
              <a16:creationId xmlns:a16="http://schemas.microsoft.com/office/drawing/2014/main" xmlns="" id="{00000000-0008-0000-0D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39" name="image2.png">
          <a:extLst>
            <a:ext uri="{FF2B5EF4-FFF2-40B4-BE49-F238E27FC236}">
              <a16:creationId xmlns:a16="http://schemas.microsoft.com/office/drawing/2014/main" xmlns="" id="{00000000-0008-0000-0D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40" name="image18.jpg">
          <a:extLst>
            <a:ext uri="{FF2B5EF4-FFF2-40B4-BE49-F238E27FC236}">
              <a16:creationId xmlns:a16="http://schemas.microsoft.com/office/drawing/2014/main" xmlns="" id="{00000000-0008-0000-0D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41" name="image2.png">
          <a:extLst>
            <a:ext uri="{FF2B5EF4-FFF2-40B4-BE49-F238E27FC236}">
              <a16:creationId xmlns:a16="http://schemas.microsoft.com/office/drawing/2014/main" xmlns="" id="{00000000-0008-0000-0D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42" name="image2.png">
          <a:extLst>
            <a:ext uri="{FF2B5EF4-FFF2-40B4-BE49-F238E27FC236}">
              <a16:creationId xmlns:a16="http://schemas.microsoft.com/office/drawing/2014/main" xmlns="" id="{00000000-0008-0000-0D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3" name="image2.png">
          <a:extLst>
            <a:ext uri="{FF2B5EF4-FFF2-40B4-BE49-F238E27FC236}">
              <a16:creationId xmlns:a16="http://schemas.microsoft.com/office/drawing/2014/main" xmlns="" id="{00000000-0008-0000-0D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44" name="image2.png">
          <a:extLst>
            <a:ext uri="{FF2B5EF4-FFF2-40B4-BE49-F238E27FC236}">
              <a16:creationId xmlns:a16="http://schemas.microsoft.com/office/drawing/2014/main" xmlns="" id="{00000000-0008-0000-0D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5" name="image2.png">
          <a:extLst>
            <a:ext uri="{FF2B5EF4-FFF2-40B4-BE49-F238E27FC236}">
              <a16:creationId xmlns:a16="http://schemas.microsoft.com/office/drawing/2014/main" xmlns="" id="{00000000-0008-0000-0D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46" name="image2.png">
          <a:extLst>
            <a:ext uri="{FF2B5EF4-FFF2-40B4-BE49-F238E27FC236}">
              <a16:creationId xmlns:a16="http://schemas.microsoft.com/office/drawing/2014/main" xmlns="" id="{00000000-0008-0000-0D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7" name="image2.png">
          <a:extLst>
            <a:ext uri="{FF2B5EF4-FFF2-40B4-BE49-F238E27FC236}">
              <a16:creationId xmlns:a16="http://schemas.microsoft.com/office/drawing/2014/main" xmlns="" id="{00000000-0008-0000-0D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8" name="image2.png">
          <a:extLst>
            <a:ext uri="{FF2B5EF4-FFF2-40B4-BE49-F238E27FC236}">
              <a16:creationId xmlns:a16="http://schemas.microsoft.com/office/drawing/2014/main" xmlns="" id="{00000000-0008-0000-0D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49" name="image2.png">
          <a:extLst>
            <a:ext uri="{FF2B5EF4-FFF2-40B4-BE49-F238E27FC236}">
              <a16:creationId xmlns:a16="http://schemas.microsoft.com/office/drawing/2014/main" xmlns="" id="{00000000-0008-0000-0D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0" name="image2.png">
          <a:extLst>
            <a:ext uri="{FF2B5EF4-FFF2-40B4-BE49-F238E27FC236}">
              <a16:creationId xmlns:a16="http://schemas.microsoft.com/office/drawing/2014/main" xmlns="" id="{00000000-0008-0000-0D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1" name="image2.png">
          <a:extLst>
            <a:ext uri="{FF2B5EF4-FFF2-40B4-BE49-F238E27FC236}">
              <a16:creationId xmlns:a16="http://schemas.microsoft.com/office/drawing/2014/main" xmlns="" id="{00000000-0008-0000-0D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52" name="image2.png">
          <a:extLst>
            <a:ext uri="{FF2B5EF4-FFF2-40B4-BE49-F238E27FC236}">
              <a16:creationId xmlns:a16="http://schemas.microsoft.com/office/drawing/2014/main" xmlns="" id="{00000000-0008-0000-0D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3" name="image2.png">
          <a:extLst>
            <a:ext uri="{FF2B5EF4-FFF2-40B4-BE49-F238E27FC236}">
              <a16:creationId xmlns:a16="http://schemas.microsoft.com/office/drawing/2014/main" xmlns="" id="{00000000-0008-0000-0D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4" name="image2.png">
          <a:extLst>
            <a:ext uri="{FF2B5EF4-FFF2-40B4-BE49-F238E27FC236}">
              <a16:creationId xmlns:a16="http://schemas.microsoft.com/office/drawing/2014/main" xmlns="" id="{00000000-0008-0000-0D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55" name="image2.png">
          <a:extLst>
            <a:ext uri="{FF2B5EF4-FFF2-40B4-BE49-F238E27FC236}">
              <a16:creationId xmlns:a16="http://schemas.microsoft.com/office/drawing/2014/main" xmlns="" id="{00000000-0008-0000-0D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6" name="image2.png">
          <a:extLst>
            <a:ext uri="{FF2B5EF4-FFF2-40B4-BE49-F238E27FC236}">
              <a16:creationId xmlns:a16="http://schemas.microsoft.com/office/drawing/2014/main" xmlns="" id="{00000000-0008-0000-0D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7" name="image2.png">
          <a:extLst>
            <a:ext uri="{FF2B5EF4-FFF2-40B4-BE49-F238E27FC236}">
              <a16:creationId xmlns:a16="http://schemas.microsoft.com/office/drawing/2014/main" xmlns="" id="{00000000-0008-0000-0D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58" name="image2.png">
          <a:extLst>
            <a:ext uri="{FF2B5EF4-FFF2-40B4-BE49-F238E27FC236}">
              <a16:creationId xmlns:a16="http://schemas.microsoft.com/office/drawing/2014/main" xmlns="" id="{00000000-0008-0000-0D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59" name="image2.png">
          <a:extLst>
            <a:ext uri="{FF2B5EF4-FFF2-40B4-BE49-F238E27FC236}">
              <a16:creationId xmlns:a16="http://schemas.microsoft.com/office/drawing/2014/main" xmlns="" id="{00000000-0008-0000-0D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0" name="image2.png">
          <a:extLst>
            <a:ext uri="{FF2B5EF4-FFF2-40B4-BE49-F238E27FC236}">
              <a16:creationId xmlns:a16="http://schemas.microsoft.com/office/drawing/2014/main" xmlns="" id="{00000000-0008-0000-0D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61" name="image2.png">
          <a:extLst>
            <a:ext uri="{FF2B5EF4-FFF2-40B4-BE49-F238E27FC236}">
              <a16:creationId xmlns:a16="http://schemas.microsoft.com/office/drawing/2014/main" xmlns="" id="{00000000-0008-0000-0D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2" name="image2.png">
          <a:extLst>
            <a:ext uri="{FF2B5EF4-FFF2-40B4-BE49-F238E27FC236}">
              <a16:creationId xmlns:a16="http://schemas.microsoft.com/office/drawing/2014/main" xmlns="" id="{00000000-0008-0000-0D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3" name="image2.png">
          <a:extLst>
            <a:ext uri="{FF2B5EF4-FFF2-40B4-BE49-F238E27FC236}">
              <a16:creationId xmlns:a16="http://schemas.microsoft.com/office/drawing/2014/main" xmlns="" id="{00000000-0008-0000-0D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64" name="image2.png">
          <a:extLst>
            <a:ext uri="{FF2B5EF4-FFF2-40B4-BE49-F238E27FC236}">
              <a16:creationId xmlns:a16="http://schemas.microsoft.com/office/drawing/2014/main" xmlns="" id="{00000000-0008-0000-0D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5" name="image2.png">
          <a:extLst>
            <a:ext uri="{FF2B5EF4-FFF2-40B4-BE49-F238E27FC236}">
              <a16:creationId xmlns:a16="http://schemas.microsoft.com/office/drawing/2014/main" xmlns="" id="{00000000-0008-0000-0D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6" name="image2.png">
          <a:extLst>
            <a:ext uri="{FF2B5EF4-FFF2-40B4-BE49-F238E27FC236}">
              <a16:creationId xmlns:a16="http://schemas.microsoft.com/office/drawing/2014/main" xmlns="" id="{00000000-0008-0000-0D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67" name="image2.png">
          <a:extLst>
            <a:ext uri="{FF2B5EF4-FFF2-40B4-BE49-F238E27FC236}">
              <a16:creationId xmlns:a16="http://schemas.microsoft.com/office/drawing/2014/main" xmlns="" id="{00000000-0008-0000-0D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8" name="image2.png">
          <a:extLst>
            <a:ext uri="{FF2B5EF4-FFF2-40B4-BE49-F238E27FC236}">
              <a16:creationId xmlns:a16="http://schemas.microsoft.com/office/drawing/2014/main" xmlns="" id="{00000000-0008-0000-0D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9" name="image2.png">
          <a:extLst>
            <a:ext uri="{FF2B5EF4-FFF2-40B4-BE49-F238E27FC236}">
              <a16:creationId xmlns:a16="http://schemas.microsoft.com/office/drawing/2014/main" xmlns="" id="{00000000-0008-0000-0D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0" name="image2.png">
          <a:extLst>
            <a:ext uri="{FF2B5EF4-FFF2-40B4-BE49-F238E27FC236}">
              <a16:creationId xmlns:a16="http://schemas.microsoft.com/office/drawing/2014/main" xmlns="" id="{00000000-0008-0000-0D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1" name="image2.png">
          <a:extLst>
            <a:ext uri="{FF2B5EF4-FFF2-40B4-BE49-F238E27FC236}">
              <a16:creationId xmlns:a16="http://schemas.microsoft.com/office/drawing/2014/main" xmlns="" id="{00000000-0008-0000-0D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2" name="image2.png">
          <a:extLst>
            <a:ext uri="{FF2B5EF4-FFF2-40B4-BE49-F238E27FC236}">
              <a16:creationId xmlns:a16="http://schemas.microsoft.com/office/drawing/2014/main" xmlns="" id="{00000000-0008-0000-0D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3" name="image2.png">
          <a:extLst>
            <a:ext uri="{FF2B5EF4-FFF2-40B4-BE49-F238E27FC236}">
              <a16:creationId xmlns:a16="http://schemas.microsoft.com/office/drawing/2014/main" xmlns="" id="{00000000-0008-0000-0D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4" name="image2.png">
          <a:extLst>
            <a:ext uri="{FF2B5EF4-FFF2-40B4-BE49-F238E27FC236}">
              <a16:creationId xmlns:a16="http://schemas.microsoft.com/office/drawing/2014/main" xmlns="" id="{00000000-0008-0000-0D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5" name="image2.png">
          <a:extLst>
            <a:ext uri="{FF2B5EF4-FFF2-40B4-BE49-F238E27FC236}">
              <a16:creationId xmlns:a16="http://schemas.microsoft.com/office/drawing/2014/main" xmlns="" id="{00000000-0008-0000-0D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6" name="image2.png">
          <a:extLst>
            <a:ext uri="{FF2B5EF4-FFF2-40B4-BE49-F238E27FC236}">
              <a16:creationId xmlns:a16="http://schemas.microsoft.com/office/drawing/2014/main" xmlns="" id="{00000000-0008-0000-0D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7" name="image2.png">
          <a:extLst>
            <a:ext uri="{FF2B5EF4-FFF2-40B4-BE49-F238E27FC236}">
              <a16:creationId xmlns:a16="http://schemas.microsoft.com/office/drawing/2014/main" xmlns="" id="{00000000-0008-0000-0D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8" name="image2.png">
          <a:extLst>
            <a:ext uri="{FF2B5EF4-FFF2-40B4-BE49-F238E27FC236}">
              <a16:creationId xmlns:a16="http://schemas.microsoft.com/office/drawing/2014/main" xmlns="" id="{00000000-0008-0000-0D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9" name="image2.png">
          <a:extLst>
            <a:ext uri="{FF2B5EF4-FFF2-40B4-BE49-F238E27FC236}">
              <a16:creationId xmlns:a16="http://schemas.microsoft.com/office/drawing/2014/main" xmlns="" id="{00000000-0008-0000-0D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80" name="image2.png">
          <a:extLst>
            <a:ext uri="{FF2B5EF4-FFF2-40B4-BE49-F238E27FC236}">
              <a16:creationId xmlns:a16="http://schemas.microsoft.com/office/drawing/2014/main" xmlns="" id="{00000000-0008-0000-0D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81" name="image2.png">
          <a:extLst>
            <a:ext uri="{FF2B5EF4-FFF2-40B4-BE49-F238E27FC236}">
              <a16:creationId xmlns:a16="http://schemas.microsoft.com/office/drawing/2014/main" xmlns="" id="{00000000-0008-0000-0D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1190625</xdr:colOff>
      <xdr:row>0</xdr:row>
      <xdr:rowOff>0</xdr:rowOff>
    </xdr:from>
    <xdr:ext cx="0" cy="571500"/>
    <xdr:pic>
      <xdr:nvPicPr>
        <xdr:cNvPr id="2" name="image18.jpg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" name="image18.jpg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" name="image2.png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" name="image18.jpg"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" name="image2.png">
          <a:extLst>
            <a:ext uri="{FF2B5EF4-FFF2-40B4-BE49-F238E27FC236}">
              <a16:creationId xmlns:a16="http://schemas.microsoft.com/office/drawing/2014/main" xmlns="" id="{00000000-0008-0000-0E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" name="image18.jpg"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" name="image2.png">
          <a:extLst>
            <a:ext uri="{FF2B5EF4-FFF2-40B4-BE49-F238E27FC236}">
              <a16:creationId xmlns:a16="http://schemas.microsoft.com/office/drawing/2014/main" xmlns="" id="{00000000-0008-0000-0E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" name="image18.jpg">
          <a:extLst>
            <a:ext uri="{FF2B5EF4-FFF2-40B4-BE49-F238E27FC236}">
              <a16:creationId xmlns:a16="http://schemas.microsoft.com/office/drawing/2014/main" xmlns="" id="{00000000-0008-0000-0E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11" name="image2.png">
          <a:extLst>
            <a:ext uri="{FF2B5EF4-FFF2-40B4-BE49-F238E27FC236}">
              <a16:creationId xmlns:a16="http://schemas.microsoft.com/office/drawing/2014/main" xmlns="" id="{00000000-0008-0000-0E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" name="image18.jpg">
          <a:extLst>
            <a:ext uri="{FF2B5EF4-FFF2-40B4-BE49-F238E27FC236}">
              <a16:creationId xmlns:a16="http://schemas.microsoft.com/office/drawing/2014/main" xmlns="" id="{00000000-0008-0000-0E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" name="image2.png">
          <a:extLst>
            <a:ext uri="{FF2B5EF4-FFF2-40B4-BE49-F238E27FC236}">
              <a16:creationId xmlns:a16="http://schemas.microsoft.com/office/drawing/2014/main" xmlns="" id="{00000000-0008-0000-0E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" name="image18.jpg">
          <a:extLst>
            <a:ext uri="{FF2B5EF4-FFF2-40B4-BE49-F238E27FC236}">
              <a16:creationId xmlns:a16="http://schemas.microsoft.com/office/drawing/2014/main" xmlns="" id="{00000000-0008-0000-0E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" name="image2.png">
          <a:extLst>
            <a:ext uri="{FF2B5EF4-FFF2-40B4-BE49-F238E27FC236}">
              <a16:creationId xmlns:a16="http://schemas.microsoft.com/office/drawing/2014/main" xmlns="" id="{00000000-0008-0000-0E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" name="image18.jpg">
          <a:extLst>
            <a:ext uri="{FF2B5EF4-FFF2-40B4-BE49-F238E27FC236}">
              <a16:creationId xmlns:a16="http://schemas.microsoft.com/office/drawing/2014/main" xmlns="" id="{00000000-0008-0000-0E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7" name="image2.png">
          <a:extLst>
            <a:ext uri="{FF2B5EF4-FFF2-40B4-BE49-F238E27FC236}">
              <a16:creationId xmlns:a16="http://schemas.microsoft.com/office/drawing/2014/main" xmlns="" id="{00000000-0008-0000-0E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18" name="image18.jpg">
          <a:extLst>
            <a:ext uri="{FF2B5EF4-FFF2-40B4-BE49-F238E27FC236}">
              <a16:creationId xmlns:a16="http://schemas.microsoft.com/office/drawing/2014/main" xmlns="" id="{00000000-0008-0000-0E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19" name="image2.png">
          <a:extLst>
            <a:ext uri="{FF2B5EF4-FFF2-40B4-BE49-F238E27FC236}">
              <a16:creationId xmlns:a16="http://schemas.microsoft.com/office/drawing/2014/main" xmlns="" id="{00000000-0008-0000-0E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0" name="image18.jpg">
          <a:extLst>
            <a:ext uri="{FF2B5EF4-FFF2-40B4-BE49-F238E27FC236}">
              <a16:creationId xmlns:a16="http://schemas.microsoft.com/office/drawing/2014/main" xmlns="" id="{00000000-0008-0000-0E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1" name="image2.png">
          <a:extLst>
            <a:ext uri="{FF2B5EF4-FFF2-40B4-BE49-F238E27FC236}">
              <a16:creationId xmlns:a16="http://schemas.microsoft.com/office/drawing/2014/main" xmlns="" id="{00000000-0008-0000-0E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2" name="image18.jpg">
          <a:extLst>
            <a:ext uri="{FF2B5EF4-FFF2-40B4-BE49-F238E27FC236}">
              <a16:creationId xmlns:a16="http://schemas.microsoft.com/office/drawing/2014/main" xmlns="" id="{00000000-0008-0000-0E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" name="image2.png">
          <a:extLst>
            <a:ext uri="{FF2B5EF4-FFF2-40B4-BE49-F238E27FC236}">
              <a16:creationId xmlns:a16="http://schemas.microsoft.com/office/drawing/2014/main" xmlns="" id="{00000000-0008-0000-0E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" name="image18.jpg">
          <a:extLst>
            <a:ext uri="{FF2B5EF4-FFF2-40B4-BE49-F238E27FC236}">
              <a16:creationId xmlns:a16="http://schemas.microsoft.com/office/drawing/2014/main" xmlns="" id="{00000000-0008-0000-0E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5" name="image2.png">
          <a:extLst>
            <a:ext uri="{FF2B5EF4-FFF2-40B4-BE49-F238E27FC236}">
              <a16:creationId xmlns:a16="http://schemas.microsoft.com/office/drawing/2014/main" xmlns="" id="{00000000-0008-0000-0E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26" name="image18.jpg">
          <a:extLst>
            <a:ext uri="{FF2B5EF4-FFF2-40B4-BE49-F238E27FC236}">
              <a16:creationId xmlns:a16="http://schemas.microsoft.com/office/drawing/2014/main" xmlns="" id="{00000000-0008-0000-0E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27" name="image2.png">
          <a:extLst>
            <a:ext uri="{FF2B5EF4-FFF2-40B4-BE49-F238E27FC236}">
              <a16:creationId xmlns:a16="http://schemas.microsoft.com/office/drawing/2014/main" xmlns="" id="{00000000-0008-0000-0E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8" name="image18.jpg">
          <a:extLst>
            <a:ext uri="{FF2B5EF4-FFF2-40B4-BE49-F238E27FC236}">
              <a16:creationId xmlns:a16="http://schemas.microsoft.com/office/drawing/2014/main" xmlns="" id="{00000000-0008-0000-0E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9" name="image2.png">
          <a:extLst>
            <a:ext uri="{FF2B5EF4-FFF2-40B4-BE49-F238E27FC236}">
              <a16:creationId xmlns:a16="http://schemas.microsoft.com/office/drawing/2014/main" xmlns="" id="{00000000-0008-0000-0E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0" name="image18.jpg">
          <a:extLst>
            <a:ext uri="{FF2B5EF4-FFF2-40B4-BE49-F238E27FC236}">
              <a16:creationId xmlns:a16="http://schemas.microsoft.com/office/drawing/2014/main" xmlns="" id="{00000000-0008-0000-0E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" name="image2.png">
          <a:extLst>
            <a:ext uri="{FF2B5EF4-FFF2-40B4-BE49-F238E27FC236}">
              <a16:creationId xmlns:a16="http://schemas.microsoft.com/office/drawing/2014/main" xmlns="" id="{00000000-0008-0000-0E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" name="image18.jpg">
          <a:extLst>
            <a:ext uri="{FF2B5EF4-FFF2-40B4-BE49-F238E27FC236}">
              <a16:creationId xmlns:a16="http://schemas.microsoft.com/office/drawing/2014/main" xmlns="" id="{00000000-0008-0000-0E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" name="image2.png">
          <a:extLst>
            <a:ext uri="{FF2B5EF4-FFF2-40B4-BE49-F238E27FC236}">
              <a16:creationId xmlns:a16="http://schemas.microsoft.com/office/drawing/2014/main" xmlns="" id="{00000000-0008-0000-0E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" name="image18.jpg">
          <a:extLst>
            <a:ext uri="{FF2B5EF4-FFF2-40B4-BE49-F238E27FC236}">
              <a16:creationId xmlns:a16="http://schemas.microsoft.com/office/drawing/2014/main" xmlns="" id="{00000000-0008-0000-0E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5" name="image2.png">
          <a:extLst>
            <a:ext uri="{FF2B5EF4-FFF2-40B4-BE49-F238E27FC236}">
              <a16:creationId xmlns:a16="http://schemas.microsoft.com/office/drawing/2014/main" xmlns="" id="{00000000-0008-0000-0E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" name="image18.jpg">
          <a:extLst>
            <a:ext uri="{FF2B5EF4-FFF2-40B4-BE49-F238E27FC236}">
              <a16:creationId xmlns:a16="http://schemas.microsoft.com/office/drawing/2014/main" xmlns="" id="{00000000-0008-0000-0E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" name="image2.png">
          <a:extLst>
            <a:ext uri="{FF2B5EF4-FFF2-40B4-BE49-F238E27FC236}">
              <a16:creationId xmlns:a16="http://schemas.microsoft.com/office/drawing/2014/main" xmlns="" id="{00000000-0008-0000-0E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" name="image18.jpg">
          <a:extLst>
            <a:ext uri="{FF2B5EF4-FFF2-40B4-BE49-F238E27FC236}">
              <a16:creationId xmlns:a16="http://schemas.microsoft.com/office/drawing/2014/main" xmlns="" id="{00000000-0008-0000-0E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" name="image2.png">
          <a:extLst>
            <a:ext uri="{FF2B5EF4-FFF2-40B4-BE49-F238E27FC236}">
              <a16:creationId xmlns:a16="http://schemas.microsoft.com/office/drawing/2014/main" xmlns="" id="{00000000-0008-0000-0E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" name="image18.jpg">
          <a:extLst>
            <a:ext uri="{FF2B5EF4-FFF2-40B4-BE49-F238E27FC236}">
              <a16:creationId xmlns:a16="http://schemas.microsoft.com/office/drawing/2014/main" xmlns="" id="{00000000-0008-0000-0E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" name="image2.png">
          <a:extLst>
            <a:ext uri="{FF2B5EF4-FFF2-40B4-BE49-F238E27FC236}">
              <a16:creationId xmlns:a16="http://schemas.microsoft.com/office/drawing/2014/main" xmlns="" id="{00000000-0008-0000-0E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2" name="image18.jpg">
          <a:extLst>
            <a:ext uri="{FF2B5EF4-FFF2-40B4-BE49-F238E27FC236}">
              <a16:creationId xmlns:a16="http://schemas.microsoft.com/office/drawing/2014/main" xmlns="" id="{00000000-0008-0000-0E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3" name="image2.png">
          <a:extLst>
            <a:ext uri="{FF2B5EF4-FFF2-40B4-BE49-F238E27FC236}">
              <a16:creationId xmlns:a16="http://schemas.microsoft.com/office/drawing/2014/main" xmlns="" id="{00000000-0008-0000-0E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" name="image18.jpg">
          <a:extLst>
            <a:ext uri="{FF2B5EF4-FFF2-40B4-BE49-F238E27FC236}">
              <a16:creationId xmlns:a16="http://schemas.microsoft.com/office/drawing/2014/main" xmlns="" id="{00000000-0008-0000-0E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" name="image2.png">
          <a:extLst>
            <a:ext uri="{FF2B5EF4-FFF2-40B4-BE49-F238E27FC236}">
              <a16:creationId xmlns:a16="http://schemas.microsoft.com/office/drawing/2014/main" xmlns="" id="{00000000-0008-0000-0E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" name="image18.jpg">
          <a:extLst>
            <a:ext uri="{FF2B5EF4-FFF2-40B4-BE49-F238E27FC236}">
              <a16:creationId xmlns:a16="http://schemas.microsoft.com/office/drawing/2014/main" xmlns="" id="{00000000-0008-0000-0E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" name="image2.png">
          <a:extLst>
            <a:ext uri="{FF2B5EF4-FFF2-40B4-BE49-F238E27FC236}">
              <a16:creationId xmlns:a16="http://schemas.microsoft.com/office/drawing/2014/main" xmlns="" id="{00000000-0008-0000-0E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" name="image18.jpg">
          <a:extLst>
            <a:ext uri="{FF2B5EF4-FFF2-40B4-BE49-F238E27FC236}">
              <a16:creationId xmlns:a16="http://schemas.microsoft.com/office/drawing/2014/main" xmlns="" id="{00000000-0008-0000-0E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" name="image2.png">
          <a:extLst>
            <a:ext uri="{FF2B5EF4-FFF2-40B4-BE49-F238E27FC236}">
              <a16:creationId xmlns:a16="http://schemas.microsoft.com/office/drawing/2014/main" xmlns="" id="{00000000-0008-0000-0E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50" name="image18.jpg">
          <a:extLst>
            <a:ext uri="{FF2B5EF4-FFF2-40B4-BE49-F238E27FC236}">
              <a16:creationId xmlns:a16="http://schemas.microsoft.com/office/drawing/2014/main" xmlns="" id="{00000000-0008-0000-0E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1" name="image2.png">
          <a:extLst>
            <a:ext uri="{FF2B5EF4-FFF2-40B4-BE49-F238E27FC236}">
              <a16:creationId xmlns:a16="http://schemas.microsoft.com/office/drawing/2014/main" xmlns="" id="{00000000-0008-0000-0E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2" name="image18.jpg">
          <a:extLst>
            <a:ext uri="{FF2B5EF4-FFF2-40B4-BE49-F238E27FC236}">
              <a16:creationId xmlns:a16="http://schemas.microsoft.com/office/drawing/2014/main" xmlns="" id="{00000000-0008-0000-0E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3" name="image2.png">
          <a:extLst>
            <a:ext uri="{FF2B5EF4-FFF2-40B4-BE49-F238E27FC236}">
              <a16:creationId xmlns:a16="http://schemas.microsoft.com/office/drawing/2014/main" xmlns="" id="{00000000-0008-0000-0E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4" name="image18.jpg">
          <a:extLst>
            <a:ext uri="{FF2B5EF4-FFF2-40B4-BE49-F238E27FC236}">
              <a16:creationId xmlns:a16="http://schemas.microsoft.com/office/drawing/2014/main" xmlns="" id="{00000000-0008-0000-0E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" name="image2.png">
          <a:extLst>
            <a:ext uri="{FF2B5EF4-FFF2-40B4-BE49-F238E27FC236}">
              <a16:creationId xmlns:a16="http://schemas.microsoft.com/office/drawing/2014/main" xmlns="" id="{00000000-0008-0000-0E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" name="image18.jpg">
          <a:extLst>
            <a:ext uri="{FF2B5EF4-FFF2-40B4-BE49-F238E27FC236}">
              <a16:creationId xmlns:a16="http://schemas.microsoft.com/office/drawing/2014/main" xmlns="" id="{00000000-0008-0000-0E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7" name="image2.png">
          <a:extLst>
            <a:ext uri="{FF2B5EF4-FFF2-40B4-BE49-F238E27FC236}">
              <a16:creationId xmlns:a16="http://schemas.microsoft.com/office/drawing/2014/main" xmlns="" id="{00000000-0008-0000-0E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58" name="image18.jpg">
          <a:extLst>
            <a:ext uri="{FF2B5EF4-FFF2-40B4-BE49-F238E27FC236}">
              <a16:creationId xmlns:a16="http://schemas.microsoft.com/office/drawing/2014/main" xmlns="" id="{00000000-0008-0000-0E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9" name="image2.png">
          <a:extLst>
            <a:ext uri="{FF2B5EF4-FFF2-40B4-BE49-F238E27FC236}">
              <a16:creationId xmlns:a16="http://schemas.microsoft.com/office/drawing/2014/main" xmlns="" id="{00000000-0008-0000-0E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60" name="image18.jpg">
          <a:extLst>
            <a:ext uri="{FF2B5EF4-FFF2-40B4-BE49-F238E27FC236}">
              <a16:creationId xmlns:a16="http://schemas.microsoft.com/office/drawing/2014/main" xmlns="" id="{00000000-0008-0000-0E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61" name="image2.png">
          <a:extLst>
            <a:ext uri="{FF2B5EF4-FFF2-40B4-BE49-F238E27FC236}">
              <a16:creationId xmlns:a16="http://schemas.microsoft.com/office/drawing/2014/main" xmlns="" id="{00000000-0008-0000-0E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2" name="image18.jpg">
          <a:extLst>
            <a:ext uri="{FF2B5EF4-FFF2-40B4-BE49-F238E27FC236}">
              <a16:creationId xmlns:a16="http://schemas.microsoft.com/office/drawing/2014/main" xmlns="" id="{00000000-0008-0000-0E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3" name="image2.png">
          <a:extLst>
            <a:ext uri="{FF2B5EF4-FFF2-40B4-BE49-F238E27FC236}">
              <a16:creationId xmlns:a16="http://schemas.microsoft.com/office/drawing/2014/main" xmlns="" id="{00000000-0008-0000-0E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4" name="image18.jpg">
          <a:extLst>
            <a:ext uri="{FF2B5EF4-FFF2-40B4-BE49-F238E27FC236}">
              <a16:creationId xmlns:a16="http://schemas.microsoft.com/office/drawing/2014/main" xmlns="" id="{00000000-0008-0000-0E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5" name="image2.png">
          <a:extLst>
            <a:ext uri="{FF2B5EF4-FFF2-40B4-BE49-F238E27FC236}">
              <a16:creationId xmlns:a16="http://schemas.microsoft.com/office/drawing/2014/main" xmlns="" id="{00000000-0008-0000-0E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6" name="image18.jpg">
          <a:extLst>
            <a:ext uri="{FF2B5EF4-FFF2-40B4-BE49-F238E27FC236}">
              <a16:creationId xmlns:a16="http://schemas.microsoft.com/office/drawing/2014/main" xmlns="" id="{00000000-0008-0000-0E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67" name="image2.png">
          <a:extLst>
            <a:ext uri="{FF2B5EF4-FFF2-40B4-BE49-F238E27FC236}">
              <a16:creationId xmlns:a16="http://schemas.microsoft.com/office/drawing/2014/main" xmlns="" id="{00000000-0008-0000-0E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68" name="image18.jpg">
          <a:extLst>
            <a:ext uri="{FF2B5EF4-FFF2-40B4-BE49-F238E27FC236}">
              <a16:creationId xmlns:a16="http://schemas.microsoft.com/office/drawing/2014/main" xmlns="" id="{00000000-0008-0000-0E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69" name="image2.png">
          <a:extLst>
            <a:ext uri="{FF2B5EF4-FFF2-40B4-BE49-F238E27FC236}">
              <a16:creationId xmlns:a16="http://schemas.microsoft.com/office/drawing/2014/main" xmlns="" id="{00000000-0008-0000-0E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70" name="image18.jpg">
          <a:extLst>
            <a:ext uri="{FF2B5EF4-FFF2-40B4-BE49-F238E27FC236}">
              <a16:creationId xmlns:a16="http://schemas.microsoft.com/office/drawing/2014/main" xmlns="" id="{00000000-0008-0000-0E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1" name="image2.png">
          <a:extLst>
            <a:ext uri="{FF2B5EF4-FFF2-40B4-BE49-F238E27FC236}">
              <a16:creationId xmlns:a16="http://schemas.microsoft.com/office/drawing/2014/main" xmlns="" id="{00000000-0008-0000-0E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72" name="image18.jpg">
          <a:extLst>
            <a:ext uri="{FF2B5EF4-FFF2-40B4-BE49-F238E27FC236}">
              <a16:creationId xmlns:a16="http://schemas.microsoft.com/office/drawing/2014/main" xmlns="" id="{00000000-0008-0000-0E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3" name="image2.png">
          <a:extLst>
            <a:ext uri="{FF2B5EF4-FFF2-40B4-BE49-F238E27FC236}">
              <a16:creationId xmlns:a16="http://schemas.microsoft.com/office/drawing/2014/main" xmlns="" id="{00000000-0008-0000-0E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4" name="image18.jpg">
          <a:extLst>
            <a:ext uri="{FF2B5EF4-FFF2-40B4-BE49-F238E27FC236}">
              <a16:creationId xmlns:a16="http://schemas.microsoft.com/office/drawing/2014/main" xmlns="" id="{00000000-0008-0000-0E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75" name="image2.png">
          <a:extLst>
            <a:ext uri="{FF2B5EF4-FFF2-40B4-BE49-F238E27FC236}">
              <a16:creationId xmlns:a16="http://schemas.microsoft.com/office/drawing/2014/main" xmlns="" id="{00000000-0008-0000-0E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76" name="image18.jpg">
          <a:extLst>
            <a:ext uri="{FF2B5EF4-FFF2-40B4-BE49-F238E27FC236}">
              <a16:creationId xmlns:a16="http://schemas.microsoft.com/office/drawing/2014/main" xmlns="" id="{00000000-0008-0000-0E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77" name="image2.png">
          <a:extLst>
            <a:ext uri="{FF2B5EF4-FFF2-40B4-BE49-F238E27FC236}">
              <a16:creationId xmlns:a16="http://schemas.microsoft.com/office/drawing/2014/main" xmlns="" id="{00000000-0008-0000-0E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78" name="image18.jpg">
          <a:extLst>
            <a:ext uri="{FF2B5EF4-FFF2-40B4-BE49-F238E27FC236}">
              <a16:creationId xmlns:a16="http://schemas.microsoft.com/office/drawing/2014/main" xmlns="" id="{00000000-0008-0000-0E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9" name="image2.png">
          <a:extLst>
            <a:ext uri="{FF2B5EF4-FFF2-40B4-BE49-F238E27FC236}">
              <a16:creationId xmlns:a16="http://schemas.microsoft.com/office/drawing/2014/main" xmlns="" id="{00000000-0008-0000-0E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0" name="image18.jpg">
          <a:extLst>
            <a:ext uri="{FF2B5EF4-FFF2-40B4-BE49-F238E27FC236}">
              <a16:creationId xmlns:a16="http://schemas.microsoft.com/office/drawing/2014/main" xmlns="" id="{00000000-0008-0000-0E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1" name="image2.png">
          <a:extLst>
            <a:ext uri="{FF2B5EF4-FFF2-40B4-BE49-F238E27FC236}">
              <a16:creationId xmlns:a16="http://schemas.microsoft.com/office/drawing/2014/main" xmlns="" id="{00000000-0008-0000-0E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2" name="image18.jpg">
          <a:extLst>
            <a:ext uri="{FF2B5EF4-FFF2-40B4-BE49-F238E27FC236}">
              <a16:creationId xmlns:a16="http://schemas.microsoft.com/office/drawing/2014/main" xmlns="" id="{00000000-0008-0000-0E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83" name="image2.png">
          <a:extLst>
            <a:ext uri="{FF2B5EF4-FFF2-40B4-BE49-F238E27FC236}">
              <a16:creationId xmlns:a16="http://schemas.microsoft.com/office/drawing/2014/main" xmlns="" id="{00000000-0008-0000-0E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4" name="image18.jpg">
          <a:extLst>
            <a:ext uri="{FF2B5EF4-FFF2-40B4-BE49-F238E27FC236}">
              <a16:creationId xmlns:a16="http://schemas.microsoft.com/office/drawing/2014/main" xmlns="" id="{00000000-0008-0000-0E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5" name="image2.png">
          <a:extLst>
            <a:ext uri="{FF2B5EF4-FFF2-40B4-BE49-F238E27FC236}">
              <a16:creationId xmlns:a16="http://schemas.microsoft.com/office/drawing/2014/main" xmlns="" id="{00000000-0008-0000-0E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" name="image18.jpg">
          <a:extLst>
            <a:ext uri="{FF2B5EF4-FFF2-40B4-BE49-F238E27FC236}">
              <a16:creationId xmlns:a16="http://schemas.microsoft.com/office/drawing/2014/main" xmlns="" id="{00000000-0008-0000-0E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7" name="image2.png">
          <a:extLst>
            <a:ext uri="{FF2B5EF4-FFF2-40B4-BE49-F238E27FC236}">
              <a16:creationId xmlns:a16="http://schemas.microsoft.com/office/drawing/2014/main" xmlns="" id="{00000000-0008-0000-0E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8" name="image18.jpg">
          <a:extLst>
            <a:ext uri="{FF2B5EF4-FFF2-40B4-BE49-F238E27FC236}">
              <a16:creationId xmlns:a16="http://schemas.microsoft.com/office/drawing/2014/main" xmlns="" id="{00000000-0008-0000-0E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" name="image2.png">
          <a:extLst>
            <a:ext uri="{FF2B5EF4-FFF2-40B4-BE49-F238E27FC236}">
              <a16:creationId xmlns:a16="http://schemas.microsoft.com/office/drawing/2014/main" xmlns="" id="{00000000-0008-0000-0E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0" name="image18.jpg">
          <a:extLst>
            <a:ext uri="{FF2B5EF4-FFF2-40B4-BE49-F238E27FC236}">
              <a16:creationId xmlns:a16="http://schemas.microsoft.com/office/drawing/2014/main" xmlns="" id="{00000000-0008-0000-0E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91" name="image2.png">
          <a:extLst>
            <a:ext uri="{FF2B5EF4-FFF2-40B4-BE49-F238E27FC236}">
              <a16:creationId xmlns:a16="http://schemas.microsoft.com/office/drawing/2014/main" xmlns="" id="{00000000-0008-0000-0E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2" name="image18.jpg">
          <a:extLst>
            <a:ext uri="{FF2B5EF4-FFF2-40B4-BE49-F238E27FC236}">
              <a16:creationId xmlns:a16="http://schemas.microsoft.com/office/drawing/2014/main" xmlns="" id="{00000000-0008-0000-0E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3" name="image2.png">
          <a:extLst>
            <a:ext uri="{FF2B5EF4-FFF2-40B4-BE49-F238E27FC236}">
              <a16:creationId xmlns:a16="http://schemas.microsoft.com/office/drawing/2014/main" xmlns="" id="{00000000-0008-0000-0E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" name="image18.jpg">
          <a:extLst>
            <a:ext uri="{FF2B5EF4-FFF2-40B4-BE49-F238E27FC236}">
              <a16:creationId xmlns:a16="http://schemas.microsoft.com/office/drawing/2014/main" xmlns="" id="{00000000-0008-0000-0E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5" name="image2.png">
          <a:extLst>
            <a:ext uri="{FF2B5EF4-FFF2-40B4-BE49-F238E27FC236}">
              <a16:creationId xmlns:a16="http://schemas.microsoft.com/office/drawing/2014/main" xmlns="" id="{00000000-0008-0000-0E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6" name="image18.jpg">
          <a:extLst>
            <a:ext uri="{FF2B5EF4-FFF2-40B4-BE49-F238E27FC236}">
              <a16:creationId xmlns:a16="http://schemas.microsoft.com/office/drawing/2014/main" xmlns="" id="{00000000-0008-0000-0E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" name="image2.png">
          <a:extLst>
            <a:ext uri="{FF2B5EF4-FFF2-40B4-BE49-F238E27FC236}">
              <a16:creationId xmlns:a16="http://schemas.microsoft.com/office/drawing/2014/main" xmlns="" id="{00000000-0008-0000-0E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8" name="image18.jpg">
          <a:extLst>
            <a:ext uri="{FF2B5EF4-FFF2-40B4-BE49-F238E27FC236}">
              <a16:creationId xmlns:a16="http://schemas.microsoft.com/office/drawing/2014/main" xmlns="" id="{00000000-0008-0000-0E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99" name="image2.png">
          <a:extLst>
            <a:ext uri="{FF2B5EF4-FFF2-40B4-BE49-F238E27FC236}">
              <a16:creationId xmlns:a16="http://schemas.microsoft.com/office/drawing/2014/main" xmlns="" id="{00000000-0008-0000-0E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0" name="image18.jpg">
          <a:extLst>
            <a:ext uri="{FF2B5EF4-FFF2-40B4-BE49-F238E27FC236}">
              <a16:creationId xmlns:a16="http://schemas.microsoft.com/office/drawing/2014/main" xmlns="" id="{00000000-0008-0000-0E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1" name="image2.png">
          <a:extLst>
            <a:ext uri="{FF2B5EF4-FFF2-40B4-BE49-F238E27FC236}">
              <a16:creationId xmlns:a16="http://schemas.microsoft.com/office/drawing/2014/main" xmlns="" id="{00000000-0008-0000-0E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" name="image18.jpg">
          <a:extLst>
            <a:ext uri="{FF2B5EF4-FFF2-40B4-BE49-F238E27FC236}">
              <a16:creationId xmlns:a16="http://schemas.microsoft.com/office/drawing/2014/main" xmlns="" id="{00000000-0008-0000-0E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3" name="image2.png">
          <a:extLst>
            <a:ext uri="{FF2B5EF4-FFF2-40B4-BE49-F238E27FC236}">
              <a16:creationId xmlns:a16="http://schemas.microsoft.com/office/drawing/2014/main" xmlns="" id="{00000000-0008-0000-0E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4" name="image18.jpg">
          <a:extLst>
            <a:ext uri="{FF2B5EF4-FFF2-40B4-BE49-F238E27FC236}">
              <a16:creationId xmlns:a16="http://schemas.microsoft.com/office/drawing/2014/main" xmlns="" id="{00000000-0008-0000-0E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" name="image2.png">
          <a:extLst>
            <a:ext uri="{FF2B5EF4-FFF2-40B4-BE49-F238E27FC236}">
              <a16:creationId xmlns:a16="http://schemas.microsoft.com/office/drawing/2014/main" xmlns="" id="{00000000-0008-0000-0E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6" name="image18.jpg">
          <a:extLst>
            <a:ext uri="{FF2B5EF4-FFF2-40B4-BE49-F238E27FC236}">
              <a16:creationId xmlns:a16="http://schemas.microsoft.com/office/drawing/2014/main" xmlns="" id="{00000000-0008-0000-0E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7" name="image2.png">
          <a:extLst>
            <a:ext uri="{FF2B5EF4-FFF2-40B4-BE49-F238E27FC236}">
              <a16:creationId xmlns:a16="http://schemas.microsoft.com/office/drawing/2014/main" xmlns="" id="{00000000-0008-0000-0E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8" name="image18.jpg">
          <a:extLst>
            <a:ext uri="{FF2B5EF4-FFF2-40B4-BE49-F238E27FC236}">
              <a16:creationId xmlns:a16="http://schemas.microsoft.com/office/drawing/2014/main" xmlns="" id="{00000000-0008-0000-0E00-00006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9" name="image2.png">
          <a:extLst>
            <a:ext uri="{FF2B5EF4-FFF2-40B4-BE49-F238E27FC236}">
              <a16:creationId xmlns:a16="http://schemas.microsoft.com/office/drawing/2014/main" xmlns="" id="{00000000-0008-0000-0E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" name="image18.jpg">
          <a:extLst>
            <a:ext uri="{FF2B5EF4-FFF2-40B4-BE49-F238E27FC236}">
              <a16:creationId xmlns:a16="http://schemas.microsoft.com/office/drawing/2014/main" xmlns="" id="{00000000-0008-0000-0E00-00006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1" name="image2.png">
          <a:extLst>
            <a:ext uri="{FF2B5EF4-FFF2-40B4-BE49-F238E27FC236}">
              <a16:creationId xmlns:a16="http://schemas.microsoft.com/office/drawing/2014/main" xmlns="" id="{00000000-0008-0000-0E00-00006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2" name="image18.jpg">
          <a:extLst>
            <a:ext uri="{FF2B5EF4-FFF2-40B4-BE49-F238E27FC236}">
              <a16:creationId xmlns:a16="http://schemas.microsoft.com/office/drawing/2014/main" xmlns="" id="{00000000-0008-0000-0E00-00007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" name="image2.png">
          <a:extLst>
            <a:ext uri="{FF2B5EF4-FFF2-40B4-BE49-F238E27FC236}">
              <a16:creationId xmlns:a16="http://schemas.microsoft.com/office/drawing/2014/main" xmlns="" id="{00000000-0008-0000-0E00-00007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14" name="image18.jpg">
          <a:extLst>
            <a:ext uri="{FF2B5EF4-FFF2-40B4-BE49-F238E27FC236}">
              <a16:creationId xmlns:a16="http://schemas.microsoft.com/office/drawing/2014/main" xmlns="" id="{00000000-0008-0000-0E00-00007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15" name="image2.png">
          <a:extLst>
            <a:ext uri="{FF2B5EF4-FFF2-40B4-BE49-F238E27FC236}">
              <a16:creationId xmlns:a16="http://schemas.microsoft.com/office/drawing/2014/main" xmlns="" id="{00000000-0008-0000-0E00-00007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6" name="image18.jpg">
          <a:extLst>
            <a:ext uri="{FF2B5EF4-FFF2-40B4-BE49-F238E27FC236}">
              <a16:creationId xmlns:a16="http://schemas.microsoft.com/office/drawing/2014/main" xmlns="" id="{00000000-0008-0000-0E00-00007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7" name="image2.png">
          <a:extLst>
            <a:ext uri="{FF2B5EF4-FFF2-40B4-BE49-F238E27FC236}">
              <a16:creationId xmlns:a16="http://schemas.microsoft.com/office/drawing/2014/main" xmlns="" id="{00000000-0008-0000-0E00-00007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" name="image18.jpg">
          <a:extLst>
            <a:ext uri="{FF2B5EF4-FFF2-40B4-BE49-F238E27FC236}">
              <a16:creationId xmlns:a16="http://schemas.microsoft.com/office/drawing/2014/main" xmlns="" id="{00000000-0008-0000-0E00-00007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9" name="image2.png">
          <a:extLst>
            <a:ext uri="{FF2B5EF4-FFF2-40B4-BE49-F238E27FC236}">
              <a16:creationId xmlns:a16="http://schemas.microsoft.com/office/drawing/2014/main" xmlns="" id="{00000000-0008-0000-0E00-00007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0" name="image18.jpg">
          <a:extLst>
            <a:ext uri="{FF2B5EF4-FFF2-40B4-BE49-F238E27FC236}">
              <a16:creationId xmlns:a16="http://schemas.microsoft.com/office/drawing/2014/main" xmlns="" id="{00000000-0008-0000-0E00-00007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" name="image2.png">
          <a:extLst>
            <a:ext uri="{FF2B5EF4-FFF2-40B4-BE49-F238E27FC236}">
              <a16:creationId xmlns:a16="http://schemas.microsoft.com/office/drawing/2014/main" xmlns="" id="{00000000-0008-0000-0E00-00007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22" name="image18.jpg">
          <a:extLst>
            <a:ext uri="{FF2B5EF4-FFF2-40B4-BE49-F238E27FC236}">
              <a16:creationId xmlns:a16="http://schemas.microsoft.com/office/drawing/2014/main" xmlns="" id="{00000000-0008-0000-0E00-00007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23" name="image2.png">
          <a:extLst>
            <a:ext uri="{FF2B5EF4-FFF2-40B4-BE49-F238E27FC236}">
              <a16:creationId xmlns:a16="http://schemas.microsoft.com/office/drawing/2014/main" xmlns="" id="{00000000-0008-0000-0E00-00007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4" name="image18.jpg">
          <a:extLst>
            <a:ext uri="{FF2B5EF4-FFF2-40B4-BE49-F238E27FC236}">
              <a16:creationId xmlns:a16="http://schemas.microsoft.com/office/drawing/2014/main" xmlns="" id="{00000000-0008-0000-0E00-00007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5" name="image2.png">
          <a:extLst>
            <a:ext uri="{FF2B5EF4-FFF2-40B4-BE49-F238E27FC236}">
              <a16:creationId xmlns:a16="http://schemas.microsoft.com/office/drawing/2014/main" xmlns="" id="{00000000-0008-0000-0E00-00007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" name="image18.jpg">
          <a:extLst>
            <a:ext uri="{FF2B5EF4-FFF2-40B4-BE49-F238E27FC236}">
              <a16:creationId xmlns:a16="http://schemas.microsoft.com/office/drawing/2014/main" xmlns="" id="{00000000-0008-0000-0E00-00007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7" name="image2.png">
          <a:extLst>
            <a:ext uri="{FF2B5EF4-FFF2-40B4-BE49-F238E27FC236}">
              <a16:creationId xmlns:a16="http://schemas.microsoft.com/office/drawing/2014/main" xmlns="" id="{00000000-0008-0000-0E00-00007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8" name="image18.jpg">
          <a:extLst>
            <a:ext uri="{FF2B5EF4-FFF2-40B4-BE49-F238E27FC236}">
              <a16:creationId xmlns:a16="http://schemas.microsoft.com/office/drawing/2014/main" xmlns="" id="{00000000-0008-0000-0E00-00008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" name="image2.png">
          <a:extLst>
            <a:ext uri="{FF2B5EF4-FFF2-40B4-BE49-F238E27FC236}">
              <a16:creationId xmlns:a16="http://schemas.microsoft.com/office/drawing/2014/main" xmlns="" id="{00000000-0008-0000-0E00-00008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0" name="image18.jpg">
          <a:extLst>
            <a:ext uri="{FF2B5EF4-FFF2-40B4-BE49-F238E27FC236}">
              <a16:creationId xmlns:a16="http://schemas.microsoft.com/office/drawing/2014/main" xmlns="" id="{00000000-0008-0000-0E00-00008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1" name="image2.png">
          <a:extLst>
            <a:ext uri="{FF2B5EF4-FFF2-40B4-BE49-F238E27FC236}">
              <a16:creationId xmlns:a16="http://schemas.microsoft.com/office/drawing/2014/main" xmlns="" id="{00000000-0008-0000-0E00-00008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2" name="image18.jpg">
          <a:extLst>
            <a:ext uri="{FF2B5EF4-FFF2-40B4-BE49-F238E27FC236}">
              <a16:creationId xmlns:a16="http://schemas.microsoft.com/office/drawing/2014/main" xmlns="" id="{00000000-0008-0000-0E00-00008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3" name="image2.png">
          <a:extLst>
            <a:ext uri="{FF2B5EF4-FFF2-40B4-BE49-F238E27FC236}">
              <a16:creationId xmlns:a16="http://schemas.microsoft.com/office/drawing/2014/main" xmlns="" id="{00000000-0008-0000-0E00-00008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" name="image18.jpg">
          <a:extLst>
            <a:ext uri="{FF2B5EF4-FFF2-40B4-BE49-F238E27FC236}">
              <a16:creationId xmlns:a16="http://schemas.microsoft.com/office/drawing/2014/main" xmlns="" id="{00000000-0008-0000-0E00-00008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5" name="image2.png">
          <a:extLst>
            <a:ext uri="{FF2B5EF4-FFF2-40B4-BE49-F238E27FC236}">
              <a16:creationId xmlns:a16="http://schemas.microsoft.com/office/drawing/2014/main" xmlns="" id="{00000000-0008-0000-0E00-00008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6" name="image18.jpg">
          <a:extLst>
            <a:ext uri="{FF2B5EF4-FFF2-40B4-BE49-F238E27FC236}">
              <a16:creationId xmlns:a16="http://schemas.microsoft.com/office/drawing/2014/main" xmlns="" id="{00000000-0008-0000-0E00-00008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" name="image2.png">
          <a:extLst>
            <a:ext uri="{FF2B5EF4-FFF2-40B4-BE49-F238E27FC236}">
              <a16:creationId xmlns:a16="http://schemas.microsoft.com/office/drawing/2014/main" xmlns="" id="{00000000-0008-0000-0E00-00008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8" name="image18.jpg">
          <a:extLst>
            <a:ext uri="{FF2B5EF4-FFF2-40B4-BE49-F238E27FC236}">
              <a16:creationId xmlns:a16="http://schemas.microsoft.com/office/drawing/2014/main" xmlns="" id="{00000000-0008-0000-0E00-00008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9" name="image2.png">
          <a:extLst>
            <a:ext uri="{FF2B5EF4-FFF2-40B4-BE49-F238E27FC236}">
              <a16:creationId xmlns:a16="http://schemas.microsoft.com/office/drawing/2014/main" xmlns="" id="{00000000-0008-0000-0E00-00008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0" name="image18.jpg">
          <a:extLst>
            <a:ext uri="{FF2B5EF4-FFF2-40B4-BE49-F238E27FC236}">
              <a16:creationId xmlns:a16="http://schemas.microsoft.com/office/drawing/2014/main" xmlns="" id="{00000000-0008-0000-0E00-00008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1" name="image2.png">
          <a:extLst>
            <a:ext uri="{FF2B5EF4-FFF2-40B4-BE49-F238E27FC236}">
              <a16:creationId xmlns:a16="http://schemas.microsoft.com/office/drawing/2014/main" xmlns="" id="{00000000-0008-0000-0E00-00008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" name="image18.jpg">
          <a:extLst>
            <a:ext uri="{FF2B5EF4-FFF2-40B4-BE49-F238E27FC236}">
              <a16:creationId xmlns:a16="http://schemas.microsoft.com/office/drawing/2014/main" xmlns="" id="{00000000-0008-0000-0E00-00008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3" name="image2.png">
          <a:extLst>
            <a:ext uri="{FF2B5EF4-FFF2-40B4-BE49-F238E27FC236}">
              <a16:creationId xmlns:a16="http://schemas.microsoft.com/office/drawing/2014/main" xmlns="" id="{00000000-0008-0000-0E00-00008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4" name="image18.jpg">
          <a:extLst>
            <a:ext uri="{FF2B5EF4-FFF2-40B4-BE49-F238E27FC236}">
              <a16:creationId xmlns:a16="http://schemas.microsoft.com/office/drawing/2014/main" xmlns="" id="{00000000-0008-0000-0E00-00009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" name="image2.png">
          <a:extLst>
            <a:ext uri="{FF2B5EF4-FFF2-40B4-BE49-F238E27FC236}">
              <a16:creationId xmlns:a16="http://schemas.microsoft.com/office/drawing/2014/main" xmlns="" id="{00000000-0008-0000-0E00-00009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46" name="image18.jpg">
          <a:extLst>
            <a:ext uri="{FF2B5EF4-FFF2-40B4-BE49-F238E27FC236}">
              <a16:creationId xmlns:a16="http://schemas.microsoft.com/office/drawing/2014/main" xmlns="" id="{00000000-0008-0000-0E00-00009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47" name="image2.png">
          <a:extLst>
            <a:ext uri="{FF2B5EF4-FFF2-40B4-BE49-F238E27FC236}">
              <a16:creationId xmlns:a16="http://schemas.microsoft.com/office/drawing/2014/main" xmlns="" id="{00000000-0008-0000-0E00-00009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8" name="image18.jpg">
          <a:extLst>
            <a:ext uri="{FF2B5EF4-FFF2-40B4-BE49-F238E27FC236}">
              <a16:creationId xmlns:a16="http://schemas.microsoft.com/office/drawing/2014/main" xmlns="" id="{00000000-0008-0000-0E00-00009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9" name="image2.png">
          <a:extLst>
            <a:ext uri="{FF2B5EF4-FFF2-40B4-BE49-F238E27FC236}">
              <a16:creationId xmlns:a16="http://schemas.microsoft.com/office/drawing/2014/main" xmlns="" id="{00000000-0008-0000-0E00-00009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" name="image18.jpg">
          <a:extLst>
            <a:ext uri="{FF2B5EF4-FFF2-40B4-BE49-F238E27FC236}">
              <a16:creationId xmlns:a16="http://schemas.microsoft.com/office/drawing/2014/main" xmlns="" id="{00000000-0008-0000-0E00-00009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1" name="image2.png">
          <a:extLst>
            <a:ext uri="{FF2B5EF4-FFF2-40B4-BE49-F238E27FC236}">
              <a16:creationId xmlns:a16="http://schemas.microsoft.com/office/drawing/2014/main" xmlns="" id="{00000000-0008-0000-0E00-00009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2" name="image18.jpg">
          <a:extLst>
            <a:ext uri="{FF2B5EF4-FFF2-40B4-BE49-F238E27FC236}">
              <a16:creationId xmlns:a16="http://schemas.microsoft.com/office/drawing/2014/main" xmlns="" id="{00000000-0008-0000-0E00-00009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" name="image2.png">
          <a:extLst>
            <a:ext uri="{FF2B5EF4-FFF2-40B4-BE49-F238E27FC236}">
              <a16:creationId xmlns:a16="http://schemas.microsoft.com/office/drawing/2014/main" xmlns="" id="{00000000-0008-0000-0E00-00009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54" name="image18.jpg">
          <a:extLst>
            <a:ext uri="{FF2B5EF4-FFF2-40B4-BE49-F238E27FC236}">
              <a16:creationId xmlns:a16="http://schemas.microsoft.com/office/drawing/2014/main" xmlns="" id="{00000000-0008-0000-0E00-00009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55" name="image2.png">
          <a:extLst>
            <a:ext uri="{FF2B5EF4-FFF2-40B4-BE49-F238E27FC236}">
              <a16:creationId xmlns:a16="http://schemas.microsoft.com/office/drawing/2014/main" xmlns="" id="{00000000-0008-0000-0E00-00009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6" name="image18.jpg">
          <a:extLst>
            <a:ext uri="{FF2B5EF4-FFF2-40B4-BE49-F238E27FC236}">
              <a16:creationId xmlns:a16="http://schemas.microsoft.com/office/drawing/2014/main" xmlns="" id="{00000000-0008-0000-0E00-00009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7" name="image2.png">
          <a:extLst>
            <a:ext uri="{FF2B5EF4-FFF2-40B4-BE49-F238E27FC236}">
              <a16:creationId xmlns:a16="http://schemas.microsoft.com/office/drawing/2014/main" xmlns="" id="{00000000-0008-0000-0E00-00009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" name="image18.jpg">
          <a:extLst>
            <a:ext uri="{FF2B5EF4-FFF2-40B4-BE49-F238E27FC236}">
              <a16:creationId xmlns:a16="http://schemas.microsoft.com/office/drawing/2014/main" xmlns="" id="{00000000-0008-0000-0E00-00009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9" name="image2.png">
          <a:extLst>
            <a:ext uri="{FF2B5EF4-FFF2-40B4-BE49-F238E27FC236}">
              <a16:creationId xmlns:a16="http://schemas.microsoft.com/office/drawing/2014/main" xmlns="" id="{00000000-0008-0000-0E00-00009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0" name="image18.jpg">
          <a:extLst>
            <a:ext uri="{FF2B5EF4-FFF2-40B4-BE49-F238E27FC236}">
              <a16:creationId xmlns:a16="http://schemas.microsoft.com/office/drawing/2014/main" xmlns="" id="{00000000-0008-0000-0E00-0000A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61" name="image2.png">
          <a:extLst>
            <a:ext uri="{FF2B5EF4-FFF2-40B4-BE49-F238E27FC236}">
              <a16:creationId xmlns:a16="http://schemas.microsoft.com/office/drawing/2014/main" xmlns="" id="{00000000-0008-0000-0E00-0000A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62" name="image18.jpg">
          <a:extLst>
            <a:ext uri="{FF2B5EF4-FFF2-40B4-BE49-F238E27FC236}">
              <a16:creationId xmlns:a16="http://schemas.microsoft.com/office/drawing/2014/main" xmlns="" id="{00000000-0008-0000-0E00-0000A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63" name="image2.png">
          <a:extLst>
            <a:ext uri="{FF2B5EF4-FFF2-40B4-BE49-F238E27FC236}">
              <a16:creationId xmlns:a16="http://schemas.microsoft.com/office/drawing/2014/main" xmlns="" id="{00000000-0008-0000-0E00-0000A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64" name="image18.jpg">
          <a:extLst>
            <a:ext uri="{FF2B5EF4-FFF2-40B4-BE49-F238E27FC236}">
              <a16:creationId xmlns:a16="http://schemas.microsoft.com/office/drawing/2014/main" xmlns="" id="{00000000-0008-0000-0E00-0000A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65" name="image2.png">
          <a:extLst>
            <a:ext uri="{FF2B5EF4-FFF2-40B4-BE49-F238E27FC236}">
              <a16:creationId xmlns:a16="http://schemas.microsoft.com/office/drawing/2014/main" xmlns="" id="{00000000-0008-0000-0E00-0000A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6" name="image18.jpg">
          <a:extLst>
            <a:ext uri="{FF2B5EF4-FFF2-40B4-BE49-F238E27FC236}">
              <a16:creationId xmlns:a16="http://schemas.microsoft.com/office/drawing/2014/main" xmlns="" id="{00000000-0008-0000-0E00-0000A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67" name="image2.png">
          <a:extLst>
            <a:ext uri="{FF2B5EF4-FFF2-40B4-BE49-F238E27FC236}">
              <a16:creationId xmlns:a16="http://schemas.microsoft.com/office/drawing/2014/main" xmlns="" id="{00000000-0008-0000-0E00-0000A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8" name="image18.jpg">
          <a:extLst>
            <a:ext uri="{FF2B5EF4-FFF2-40B4-BE49-F238E27FC236}">
              <a16:creationId xmlns:a16="http://schemas.microsoft.com/office/drawing/2014/main" xmlns="" id="{00000000-0008-0000-0E00-0000A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69" name="image2.png">
          <a:extLst>
            <a:ext uri="{FF2B5EF4-FFF2-40B4-BE49-F238E27FC236}">
              <a16:creationId xmlns:a16="http://schemas.microsoft.com/office/drawing/2014/main" xmlns="" id="{00000000-0008-0000-0E00-0000A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70" name="image18.jpg">
          <a:extLst>
            <a:ext uri="{FF2B5EF4-FFF2-40B4-BE49-F238E27FC236}">
              <a16:creationId xmlns:a16="http://schemas.microsoft.com/office/drawing/2014/main" xmlns="" id="{00000000-0008-0000-0E00-0000A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71" name="image2.png">
          <a:extLst>
            <a:ext uri="{FF2B5EF4-FFF2-40B4-BE49-F238E27FC236}">
              <a16:creationId xmlns:a16="http://schemas.microsoft.com/office/drawing/2014/main" xmlns="" id="{00000000-0008-0000-0E00-0000A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72" name="image18.jpg">
          <a:extLst>
            <a:ext uri="{FF2B5EF4-FFF2-40B4-BE49-F238E27FC236}">
              <a16:creationId xmlns:a16="http://schemas.microsoft.com/office/drawing/2014/main" xmlns="" id="{00000000-0008-0000-0E00-0000A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73" name="image2.png">
          <a:extLst>
            <a:ext uri="{FF2B5EF4-FFF2-40B4-BE49-F238E27FC236}">
              <a16:creationId xmlns:a16="http://schemas.microsoft.com/office/drawing/2014/main" xmlns="" id="{00000000-0008-0000-0E00-0000A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74" name="image18.jpg">
          <a:extLst>
            <a:ext uri="{FF2B5EF4-FFF2-40B4-BE49-F238E27FC236}">
              <a16:creationId xmlns:a16="http://schemas.microsoft.com/office/drawing/2014/main" xmlns="" id="{00000000-0008-0000-0E00-0000A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75" name="image2.png">
          <a:extLst>
            <a:ext uri="{FF2B5EF4-FFF2-40B4-BE49-F238E27FC236}">
              <a16:creationId xmlns:a16="http://schemas.microsoft.com/office/drawing/2014/main" xmlns="" id="{00000000-0008-0000-0E00-0000A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76" name="image18.jpg">
          <a:extLst>
            <a:ext uri="{FF2B5EF4-FFF2-40B4-BE49-F238E27FC236}">
              <a16:creationId xmlns:a16="http://schemas.microsoft.com/office/drawing/2014/main" xmlns="" id="{00000000-0008-0000-0E00-0000B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77" name="image2.png">
          <a:extLst>
            <a:ext uri="{FF2B5EF4-FFF2-40B4-BE49-F238E27FC236}">
              <a16:creationId xmlns:a16="http://schemas.microsoft.com/office/drawing/2014/main" xmlns="" id="{00000000-0008-0000-0E00-0000B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78" name="image18.jpg">
          <a:extLst>
            <a:ext uri="{FF2B5EF4-FFF2-40B4-BE49-F238E27FC236}">
              <a16:creationId xmlns:a16="http://schemas.microsoft.com/office/drawing/2014/main" xmlns="" id="{00000000-0008-0000-0E00-0000B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79" name="image2.png">
          <a:extLst>
            <a:ext uri="{FF2B5EF4-FFF2-40B4-BE49-F238E27FC236}">
              <a16:creationId xmlns:a16="http://schemas.microsoft.com/office/drawing/2014/main" xmlns="" id="{00000000-0008-0000-0E00-0000B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80" name="image18.jpg">
          <a:extLst>
            <a:ext uri="{FF2B5EF4-FFF2-40B4-BE49-F238E27FC236}">
              <a16:creationId xmlns:a16="http://schemas.microsoft.com/office/drawing/2014/main" xmlns="" id="{00000000-0008-0000-0E00-0000B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81" name="image2.png">
          <a:extLst>
            <a:ext uri="{FF2B5EF4-FFF2-40B4-BE49-F238E27FC236}">
              <a16:creationId xmlns:a16="http://schemas.microsoft.com/office/drawing/2014/main" xmlns="" id="{00000000-0008-0000-0E00-0000B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82" name="image18.jpg">
          <a:extLst>
            <a:ext uri="{FF2B5EF4-FFF2-40B4-BE49-F238E27FC236}">
              <a16:creationId xmlns:a16="http://schemas.microsoft.com/office/drawing/2014/main" xmlns="" id="{00000000-0008-0000-0E00-0000B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83" name="image2.png">
          <a:extLst>
            <a:ext uri="{FF2B5EF4-FFF2-40B4-BE49-F238E27FC236}">
              <a16:creationId xmlns:a16="http://schemas.microsoft.com/office/drawing/2014/main" xmlns="" id="{00000000-0008-0000-0E00-0000B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84" name="image18.jpg">
          <a:extLst>
            <a:ext uri="{FF2B5EF4-FFF2-40B4-BE49-F238E27FC236}">
              <a16:creationId xmlns:a16="http://schemas.microsoft.com/office/drawing/2014/main" xmlns="" id="{00000000-0008-0000-0E00-0000B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85" name="image2.png">
          <a:extLst>
            <a:ext uri="{FF2B5EF4-FFF2-40B4-BE49-F238E27FC236}">
              <a16:creationId xmlns:a16="http://schemas.microsoft.com/office/drawing/2014/main" xmlns="" id="{00000000-0008-0000-0E00-0000B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86" name="image18.jpg">
          <a:extLst>
            <a:ext uri="{FF2B5EF4-FFF2-40B4-BE49-F238E27FC236}">
              <a16:creationId xmlns:a16="http://schemas.microsoft.com/office/drawing/2014/main" xmlns="" id="{00000000-0008-0000-0E00-0000B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87" name="image2.png">
          <a:extLst>
            <a:ext uri="{FF2B5EF4-FFF2-40B4-BE49-F238E27FC236}">
              <a16:creationId xmlns:a16="http://schemas.microsoft.com/office/drawing/2014/main" xmlns="" id="{00000000-0008-0000-0E00-0000B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88" name="image18.jpg">
          <a:extLst>
            <a:ext uri="{FF2B5EF4-FFF2-40B4-BE49-F238E27FC236}">
              <a16:creationId xmlns:a16="http://schemas.microsoft.com/office/drawing/2014/main" xmlns="" id="{00000000-0008-0000-0E00-0000B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89" name="image2.png">
          <a:extLst>
            <a:ext uri="{FF2B5EF4-FFF2-40B4-BE49-F238E27FC236}">
              <a16:creationId xmlns:a16="http://schemas.microsoft.com/office/drawing/2014/main" xmlns="" id="{00000000-0008-0000-0E00-0000B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90" name="image18.jpg">
          <a:extLst>
            <a:ext uri="{FF2B5EF4-FFF2-40B4-BE49-F238E27FC236}">
              <a16:creationId xmlns:a16="http://schemas.microsoft.com/office/drawing/2014/main" xmlns="" id="{00000000-0008-0000-0E00-0000B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91" name="image2.png">
          <a:extLst>
            <a:ext uri="{FF2B5EF4-FFF2-40B4-BE49-F238E27FC236}">
              <a16:creationId xmlns:a16="http://schemas.microsoft.com/office/drawing/2014/main" xmlns="" id="{00000000-0008-0000-0E00-0000B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92" name="image18.jpg">
          <a:extLst>
            <a:ext uri="{FF2B5EF4-FFF2-40B4-BE49-F238E27FC236}">
              <a16:creationId xmlns:a16="http://schemas.microsoft.com/office/drawing/2014/main" xmlns="" id="{00000000-0008-0000-0E00-0000C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93" name="image2.png">
          <a:extLst>
            <a:ext uri="{FF2B5EF4-FFF2-40B4-BE49-F238E27FC236}">
              <a16:creationId xmlns:a16="http://schemas.microsoft.com/office/drawing/2014/main" xmlns="" id="{00000000-0008-0000-0E00-0000C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94" name="image18.jpg">
          <a:extLst>
            <a:ext uri="{FF2B5EF4-FFF2-40B4-BE49-F238E27FC236}">
              <a16:creationId xmlns:a16="http://schemas.microsoft.com/office/drawing/2014/main" xmlns="" id="{00000000-0008-0000-0E00-0000C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95" name="image2.png">
          <a:extLst>
            <a:ext uri="{FF2B5EF4-FFF2-40B4-BE49-F238E27FC236}">
              <a16:creationId xmlns:a16="http://schemas.microsoft.com/office/drawing/2014/main" xmlns="" id="{00000000-0008-0000-0E00-0000C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96" name="image18.jpg">
          <a:extLst>
            <a:ext uri="{FF2B5EF4-FFF2-40B4-BE49-F238E27FC236}">
              <a16:creationId xmlns:a16="http://schemas.microsoft.com/office/drawing/2014/main" xmlns="" id="{00000000-0008-0000-0E00-0000C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97" name="image2.png">
          <a:extLst>
            <a:ext uri="{FF2B5EF4-FFF2-40B4-BE49-F238E27FC236}">
              <a16:creationId xmlns:a16="http://schemas.microsoft.com/office/drawing/2014/main" xmlns="" id="{00000000-0008-0000-0E00-0000C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98" name="image18.jpg">
          <a:extLst>
            <a:ext uri="{FF2B5EF4-FFF2-40B4-BE49-F238E27FC236}">
              <a16:creationId xmlns:a16="http://schemas.microsoft.com/office/drawing/2014/main" xmlns="" id="{00000000-0008-0000-0E00-0000C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99" name="image2.png">
          <a:extLst>
            <a:ext uri="{FF2B5EF4-FFF2-40B4-BE49-F238E27FC236}">
              <a16:creationId xmlns:a16="http://schemas.microsoft.com/office/drawing/2014/main" xmlns="" id="{00000000-0008-0000-0E00-0000C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00" name="image18.jpg">
          <a:extLst>
            <a:ext uri="{FF2B5EF4-FFF2-40B4-BE49-F238E27FC236}">
              <a16:creationId xmlns:a16="http://schemas.microsoft.com/office/drawing/2014/main" xmlns="" id="{00000000-0008-0000-0E00-0000C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01" name="image2.png">
          <a:extLst>
            <a:ext uri="{FF2B5EF4-FFF2-40B4-BE49-F238E27FC236}">
              <a16:creationId xmlns:a16="http://schemas.microsoft.com/office/drawing/2014/main" xmlns="" id="{00000000-0008-0000-0E00-0000C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02" name="image18.jpg">
          <a:extLst>
            <a:ext uri="{FF2B5EF4-FFF2-40B4-BE49-F238E27FC236}">
              <a16:creationId xmlns:a16="http://schemas.microsoft.com/office/drawing/2014/main" xmlns="" id="{00000000-0008-0000-0E00-0000C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203" name="image2.png">
          <a:extLst>
            <a:ext uri="{FF2B5EF4-FFF2-40B4-BE49-F238E27FC236}">
              <a16:creationId xmlns:a16="http://schemas.microsoft.com/office/drawing/2014/main" xmlns="" id="{00000000-0008-0000-0E00-0000C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04" name="image18.jpg">
          <a:extLst>
            <a:ext uri="{FF2B5EF4-FFF2-40B4-BE49-F238E27FC236}">
              <a16:creationId xmlns:a16="http://schemas.microsoft.com/office/drawing/2014/main" xmlns="" id="{00000000-0008-0000-0E00-0000C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05" name="image2.png">
          <a:extLst>
            <a:ext uri="{FF2B5EF4-FFF2-40B4-BE49-F238E27FC236}">
              <a16:creationId xmlns:a16="http://schemas.microsoft.com/office/drawing/2014/main" xmlns="" id="{00000000-0008-0000-0E00-0000C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06" name="image18.jpg">
          <a:extLst>
            <a:ext uri="{FF2B5EF4-FFF2-40B4-BE49-F238E27FC236}">
              <a16:creationId xmlns:a16="http://schemas.microsoft.com/office/drawing/2014/main" xmlns="" id="{00000000-0008-0000-0E00-0000C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07" name="image2.png">
          <a:extLst>
            <a:ext uri="{FF2B5EF4-FFF2-40B4-BE49-F238E27FC236}">
              <a16:creationId xmlns:a16="http://schemas.microsoft.com/office/drawing/2014/main" xmlns="" id="{00000000-0008-0000-0E00-0000C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08" name="image18.jpg">
          <a:extLst>
            <a:ext uri="{FF2B5EF4-FFF2-40B4-BE49-F238E27FC236}">
              <a16:creationId xmlns:a16="http://schemas.microsoft.com/office/drawing/2014/main" xmlns="" id="{00000000-0008-0000-0E00-0000D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09" name="image2.png">
          <a:extLst>
            <a:ext uri="{FF2B5EF4-FFF2-40B4-BE49-F238E27FC236}">
              <a16:creationId xmlns:a16="http://schemas.microsoft.com/office/drawing/2014/main" xmlns="" id="{00000000-0008-0000-0E00-0000D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10" name="image18.jpg">
          <a:extLst>
            <a:ext uri="{FF2B5EF4-FFF2-40B4-BE49-F238E27FC236}">
              <a16:creationId xmlns:a16="http://schemas.microsoft.com/office/drawing/2014/main" xmlns="" id="{00000000-0008-0000-0E00-0000D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211" name="image2.png">
          <a:extLst>
            <a:ext uri="{FF2B5EF4-FFF2-40B4-BE49-F238E27FC236}">
              <a16:creationId xmlns:a16="http://schemas.microsoft.com/office/drawing/2014/main" xmlns="" id="{00000000-0008-0000-0E00-0000D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12" name="image18.jpg">
          <a:extLst>
            <a:ext uri="{FF2B5EF4-FFF2-40B4-BE49-F238E27FC236}">
              <a16:creationId xmlns:a16="http://schemas.microsoft.com/office/drawing/2014/main" xmlns="" id="{00000000-0008-0000-0E00-0000D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13" name="image2.png">
          <a:extLst>
            <a:ext uri="{FF2B5EF4-FFF2-40B4-BE49-F238E27FC236}">
              <a16:creationId xmlns:a16="http://schemas.microsoft.com/office/drawing/2014/main" xmlns="" id="{00000000-0008-0000-0E00-0000D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14" name="image18.jpg">
          <a:extLst>
            <a:ext uri="{FF2B5EF4-FFF2-40B4-BE49-F238E27FC236}">
              <a16:creationId xmlns:a16="http://schemas.microsoft.com/office/drawing/2014/main" xmlns="" id="{00000000-0008-0000-0E00-0000D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15" name="image2.png">
          <a:extLst>
            <a:ext uri="{FF2B5EF4-FFF2-40B4-BE49-F238E27FC236}">
              <a16:creationId xmlns:a16="http://schemas.microsoft.com/office/drawing/2014/main" xmlns="" id="{00000000-0008-0000-0E00-0000D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16" name="image18.jpg">
          <a:extLst>
            <a:ext uri="{FF2B5EF4-FFF2-40B4-BE49-F238E27FC236}">
              <a16:creationId xmlns:a16="http://schemas.microsoft.com/office/drawing/2014/main" xmlns="" id="{00000000-0008-0000-0E00-0000D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17" name="image2.png">
          <a:extLst>
            <a:ext uri="{FF2B5EF4-FFF2-40B4-BE49-F238E27FC236}">
              <a16:creationId xmlns:a16="http://schemas.microsoft.com/office/drawing/2014/main" xmlns="" id="{00000000-0008-0000-0E00-0000D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18" name="image18.jpg">
          <a:extLst>
            <a:ext uri="{FF2B5EF4-FFF2-40B4-BE49-F238E27FC236}">
              <a16:creationId xmlns:a16="http://schemas.microsoft.com/office/drawing/2014/main" xmlns="" id="{00000000-0008-0000-0E00-0000D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219" name="image2.png">
          <a:extLst>
            <a:ext uri="{FF2B5EF4-FFF2-40B4-BE49-F238E27FC236}">
              <a16:creationId xmlns:a16="http://schemas.microsoft.com/office/drawing/2014/main" xmlns="" id="{00000000-0008-0000-0E00-0000D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20" name="image18.jpg">
          <a:extLst>
            <a:ext uri="{FF2B5EF4-FFF2-40B4-BE49-F238E27FC236}">
              <a16:creationId xmlns:a16="http://schemas.microsoft.com/office/drawing/2014/main" xmlns="" id="{00000000-0008-0000-0E00-0000D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21" name="image2.png">
          <a:extLst>
            <a:ext uri="{FF2B5EF4-FFF2-40B4-BE49-F238E27FC236}">
              <a16:creationId xmlns:a16="http://schemas.microsoft.com/office/drawing/2014/main" xmlns="" id="{00000000-0008-0000-0E00-0000D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22" name="image18.jpg">
          <a:extLst>
            <a:ext uri="{FF2B5EF4-FFF2-40B4-BE49-F238E27FC236}">
              <a16:creationId xmlns:a16="http://schemas.microsoft.com/office/drawing/2014/main" xmlns="" id="{00000000-0008-0000-0E00-0000D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23" name="image2.png">
          <a:extLst>
            <a:ext uri="{FF2B5EF4-FFF2-40B4-BE49-F238E27FC236}">
              <a16:creationId xmlns:a16="http://schemas.microsoft.com/office/drawing/2014/main" xmlns="" id="{00000000-0008-0000-0E00-0000D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24" name="image18.jpg">
          <a:extLst>
            <a:ext uri="{FF2B5EF4-FFF2-40B4-BE49-F238E27FC236}">
              <a16:creationId xmlns:a16="http://schemas.microsoft.com/office/drawing/2014/main" xmlns="" id="{00000000-0008-0000-0E00-0000E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25" name="image2.png">
          <a:extLst>
            <a:ext uri="{FF2B5EF4-FFF2-40B4-BE49-F238E27FC236}">
              <a16:creationId xmlns:a16="http://schemas.microsoft.com/office/drawing/2014/main" xmlns="" id="{00000000-0008-0000-0E00-0000E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26" name="image18.jpg">
          <a:extLst>
            <a:ext uri="{FF2B5EF4-FFF2-40B4-BE49-F238E27FC236}">
              <a16:creationId xmlns:a16="http://schemas.microsoft.com/office/drawing/2014/main" xmlns="" id="{00000000-0008-0000-0E00-0000E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27" name="image2.png">
          <a:extLst>
            <a:ext uri="{FF2B5EF4-FFF2-40B4-BE49-F238E27FC236}">
              <a16:creationId xmlns:a16="http://schemas.microsoft.com/office/drawing/2014/main" xmlns="" id="{00000000-0008-0000-0E00-0000E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28" name="image18.jpg">
          <a:extLst>
            <a:ext uri="{FF2B5EF4-FFF2-40B4-BE49-F238E27FC236}">
              <a16:creationId xmlns:a16="http://schemas.microsoft.com/office/drawing/2014/main" xmlns="" id="{00000000-0008-0000-0E00-0000E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29" name="image2.png">
          <a:extLst>
            <a:ext uri="{FF2B5EF4-FFF2-40B4-BE49-F238E27FC236}">
              <a16:creationId xmlns:a16="http://schemas.microsoft.com/office/drawing/2014/main" xmlns="" id="{00000000-0008-0000-0E00-0000E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30" name="image18.jpg">
          <a:extLst>
            <a:ext uri="{FF2B5EF4-FFF2-40B4-BE49-F238E27FC236}">
              <a16:creationId xmlns:a16="http://schemas.microsoft.com/office/drawing/2014/main" xmlns="" id="{00000000-0008-0000-0E00-0000E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1" name="image2.png">
          <a:extLst>
            <a:ext uri="{FF2B5EF4-FFF2-40B4-BE49-F238E27FC236}">
              <a16:creationId xmlns:a16="http://schemas.microsoft.com/office/drawing/2014/main" xmlns="" id="{00000000-0008-0000-0E00-0000E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32" name="image18.jpg">
          <a:extLst>
            <a:ext uri="{FF2B5EF4-FFF2-40B4-BE49-F238E27FC236}">
              <a16:creationId xmlns:a16="http://schemas.microsoft.com/office/drawing/2014/main" xmlns="" id="{00000000-0008-0000-0E00-0000E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3" name="image2.png">
          <a:extLst>
            <a:ext uri="{FF2B5EF4-FFF2-40B4-BE49-F238E27FC236}">
              <a16:creationId xmlns:a16="http://schemas.microsoft.com/office/drawing/2014/main" xmlns="" id="{00000000-0008-0000-0E00-0000E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34" name="image18.jpg">
          <a:extLst>
            <a:ext uri="{FF2B5EF4-FFF2-40B4-BE49-F238E27FC236}">
              <a16:creationId xmlns:a16="http://schemas.microsoft.com/office/drawing/2014/main" xmlns="" id="{00000000-0008-0000-0E00-0000E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35" name="image2.png">
          <a:extLst>
            <a:ext uri="{FF2B5EF4-FFF2-40B4-BE49-F238E27FC236}">
              <a16:creationId xmlns:a16="http://schemas.microsoft.com/office/drawing/2014/main" xmlns="" id="{00000000-0008-0000-0E00-0000E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36" name="image18.jpg">
          <a:extLst>
            <a:ext uri="{FF2B5EF4-FFF2-40B4-BE49-F238E27FC236}">
              <a16:creationId xmlns:a16="http://schemas.microsoft.com/office/drawing/2014/main" xmlns="" id="{00000000-0008-0000-0E00-0000E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37" name="image2.png">
          <a:extLst>
            <a:ext uri="{FF2B5EF4-FFF2-40B4-BE49-F238E27FC236}">
              <a16:creationId xmlns:a16="http://schemas.microsoft.com/office/drawing/2014/main" xmlns="" id="{00000000-0008-0000-0E00-0000E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38" name="image18.jpg">
          <a:extLst>
            <a:ext uri="{FF2B5EF4-FFF2-40B4-BE49-F238E27FC236}">
              <a16:creationId xmlns:a16="http://schemas.microsoft.com/office/drawing/2014/main" xmlns="" id="{00000000-0008-0000-0E00-0000E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9" name="image2.png">
          <a:extLst>
            <a:ext uri="{FF2B5EF4-FFF2-40B4-BE49-F238E27FC236}">
              <a16:creationId xmlns:a16="http://schemas.microsoft.com/office/drawing/2014/main" xmlns="" id="{00000000-0008-0000-0E00-0000E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0" name="image18.jpg">
          <a:extLst>
            <a:ext uri="{FF2B5EF4-FFF2-40B4-BE49-F238E27FC236}">
              <a16:creationId xmlns:a16="http://schemas.microsoft.com/office/drawing/2014/main" xmlns="" id="{00000000-0008-0000-0E00-0000F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41" name="image2.png">
          <a:extLst>
            <a:ext uri="{FF2B5EF4-FFF2-40B4-BE49-F238E27FC236}">
              <a16:creationId xmlns:a16="http://schemas.microsoft.com/office/drawing/2014/main" xmlns="" id="{00000000-0008-0000-0E00-0000F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42" name="image18.jpg">
          <a:extLst>
            <a:ext uri="{FF2B5EF4-FFF2-40B4-BE49-F238E27FC236}">
              <a16:creationId xmlns:a16="http://schemas.microsoft.com/office/drawing/2014/main" xmlns="" id="{00000000-0008-0000-0E00-0000F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43" name="image2.png">
          <a:extLst>
            <a:ext uri="{FF2B5EF4-FFF2-40B4-BE49-F238E27FC236}">
              <a16:creationId xmlns:a16="http://schemas.microsoft.com/office/drawing/2014/main" xmlns="" id="{00000000-0008-0000-0E00-0000F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44" name="image18.jpg">
          <a:extLst>
            <a:ext uri="{FF2B5EF4-FFF2-40B4-BE49-F238E27FC236}">
              <a16:creationId xmlns:a16="http://schemas.microsoft.com/office/drawing/2014/main" xmlns="" id="{00000000-0008-0000-0E00-0000F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45" name="image2.png">
          <a:extLst>
            <a:ext uri="{FF2B5EF4-FFF2-40B4-BE49-F238E27FC236}">
              <a16:creationId xmlns:a16="http://schemas.microsoft.com/office/drawing/2014/main" xmlns="" id="{00000000-0008-0000-0E00-0000F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6" name="image18.jpg">
          <a:extLst>
            <a:ext uri="{FF2B5EF4-FFF2-40B4-BE49-F238E27FC236}">
              <a16:creationId xmlns:a16="http://schemas.microsoft.com/office/drawing/2014/main" xmlns="" id="{00000000-0008-0000-0E00-0000F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47" name="image2.png">
          <a:extLst>
            <a:ext uri="{FF2B5EF4-FFF2-40B4-BE49-F238E27FC236}">
              <a16:creationId xmlns:a16="http://schemas.microsoft.com/office/drawing/2014/main" xmlns="" id="{00000000-0008-0000-0E00-0000F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8" name="image18.jpg">
          <a:extLst>
            <a:ext uri="{FF2B5EF4-FFF2-40B4-BE49-F238E27FC236}">
              <a16:creationId xmlns:a16="http://schemas.microsoft.com/office/drawing/2014/main" xmlns="" id="{00000000-0008-0000-0E00-0000F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49" name="image2.png">
          <a:extLst>
            <a:ext uri="{FF2B5EF4-FFF2-40B4-BE49-F238E27FC236}">
              <a16:creationId xmlns:a16="http://schemas.microsoft.com/office/drawing/2014/main" xmlns="" id="{00000000-0008-0000-0E00-0000F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50" name="image18.jpg">
          <a:extLst>
            <a:ext uri="{FF2B5EF4-FFF2-40B4-BE49-F238E27FC236}">
              <a16:creationId xmlns:a16="http://schemas.microsoft.com/office/drawing/2014/main" xmlns="" id="{00000000-0008-0000-0E00-0000F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51" name="image2.png">
          <a:extLst>
            <a:ext uri="{FF2B5EF4-FFF2-40B4-BE49-F238E27FC236}">
              <a16:creationId xmlns:a16="http://schemas.microsoft.com/office/drawing/2014/main" xmlns="" id="{00000000-0008-0000-0E00-0000F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52" name="image18.jpg">
          <a:extLst>
            <a:ext uri="{FF2B5EF4-FFF2-40B4-BE49-F238E27FC236}">
              <a16:creationId xmlns:a16="http://schemas.microsoft.com/office/drawing/2014/main" xmlns="" id="{00000000-0008-0000-0E00-0000F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53" name="image2.png">
          <a:extLst>
            <a:ext uri="{FF2B5EF4-FFF2-40B4-BE49-F238E27FC236}">
              <a16:creationId xmlns:a16="http://schemas.microsoft.com/office/drawing/2014/main" xmlns="" id="{00000000-0008-0000-0E00-0000F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54" name="image18.jpg">
          <a:extLst>
            <a:ext uri="{FF2B5EF4-FFF2-40B4-BE49-F238E27FC236}">
              <a16:creationId xmlns:a16="http://schemas.microsoft.com/office/drawing/2014/main" xmlns="" id="{00000000-0008-0000-0E00-0000F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55" name="image2.png">
          <a:extLst>
            <a:ext uri="{FF2B5EF4-FFF2-40B4-BE49-F238E27FC236}">
              <a16:creationId xmlns:a16="http://schemas.microsoft.com/office/drawing/2014/main" xmlns="" id="{00000000-0008-0000-0E00-0000F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56" name="image18.jpg">
          <a:extLst>
            <a:ext uri="{FF2B5EF4-FFF2-40B4-BE49-F238E27FC236}">
              <a16:creationId xmlns:a16="http://schemas.microsoft.com/office/drawing/2014/main" xmlns="" id="{00000000-0008-0000-0E00-00000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57" name="image2.png">
          <a:extLst>
            <a:ext uri="{FF2B5EF4-FFF2-40B4-BE49-F238E27FC236}">
              <a16:creationId xmlns:a16="http://schemas.microsoft.com/office/drawing/2014/main" xmlns="" id="{00000000-0008-0000-0E00-00000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58" name="image18.jpg">
          <a:extLst>
            <a:ext uri="{FF2B5EF4-FFF2-40B4-BE49-F238E27FC236}">
              <a16:creationId xmlns:a16="http://schemas.microsoft.com/office/drawing/2014/main" xmlns="" id="{00000000-0008-0000-0E00-00000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59" name="image2.png">
          <a:extLst>
            <a:ext uri="{FF2B5EF4-FFF2-40B4-BE49-F238E27FC236}">
              <a16:creationId xmlns:a16="http://schemas.microsoft.com/office/drawing/2014/main" xmlns="" id="{00000000-0008-0000-0E00-00000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60" name="image18.jpg">
          <a:extLst>
            <a:ext uri="{FF2B5EF4-FFF2-40B4-BE49-F238E27FC236}">
              <a16:creationId xmlns:a16="http://schemas.microsoft.com/office/drawing/2014/main" xmlns="" id="{00000000-0008-0000-0E00-00000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61" name="image2.png">
          <a:extLst>
            <a:ext uri="{FF2B5EF4-FFF2-40B4-BE49-F238E27FC236}">
              <a16:creationId xmlns:a16="http://schemas.microsoft.com/office/drawing/2014/main" xmlns="" id="{00000000-0008-0000-0E00-00000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62" name="image18.jpg">
          <a:extLst>
            <a:ext uri="{FF2B5EF4-FFF2-40B4-BE49-F238E27FC236}">
              <a16:creationId xmlns:a16="http://schemas.microsoft.com/office/drawing/2014/main" xmlns="" id="{00000000-0008-0000-0E00-00000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63" name="image2.png">
          <a:extLst>
            <a:ext uri="{FF2B5EF4-FFF2-40B4-BE49-F238E27FC236}">
              <a16:creationId xmlns:a16="http://schemas.microsoft.com/office/drawing/2014/main" xmlns="" id="{00000000-0008-0000-0E00-00000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64" name="image18.jpg">
          <a:extLst>
            <a:ext uri="{FF2B5EF4-FFF2-40B4-BE49-F238E27FC236}">
              <a16:creationId xmlns:a16="http://schemas.microsoft.com/office/drawing/2014/main" xmlns="" id="{00000000-0008-0000-0E00-00000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65" name="image2.png">
          <a:extLst>
            <a:ext uri="{FF2B5EF4-FFF2-40B4-BE49-F238E27FC236}">
              <a16:creationId xmlns:a16="http://schemas.microsoft.com/office/drawing/2014/main" xmlns="" id="{00000000-0008-0000-0E00-00000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66" name="image18.jpg">
          <a:extLst>
            <a:ext uri="{FF2B5EF4-FFF2-40B4-BE49-F238E27FC236}">
              <a16:creationId xmlns:a16="http://schemas.microsoft.com/office/drawing/2014/main" xmlns="" id="{00000000-0008-0000-0E00-00000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67" name="image2.png">
          <a:extLst>
            <a:ext uri="{FF2B5EF4-FFF2-40B4-BE49-F238E27FC236}">
              <a16:creationId xmlns:a16="http://schemas.microsoft.com/office/drawing/2014/main" xmlns="" id="{00000000-0008-0000-0E00-00000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68" name="image18.jpg">
          <a:extLst>
            <a:ext uri="{FF2B5EF4-FFF2-40B4-BE49-F238E27FC236}">
              <a16:creationId xmlns:a16="http://schemas.microsoft.com/office/drawing/2014/main" xmlns="" id="{00000000-0008-0000-0E00-00000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69" name="image2.png">
          <a:extLst>
            <a:ext uri="{FF2B5EF4-FFF2-40B4-BE49-F238E27FC236}">
              <a16:creationId xmlns:a16="http://schemas.microsoft.com/office/drawing/2014/main" xmlns="" id="{00000000-0008-0000-0E00-00000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70" name="image18.jpg">
          <a:extLst>
            <a:ext uri="{FF2B5EF4-FFF2-40B4-BE49-F238E27FC236}">
              <a16:creationId xmlns:a16="http://schemas.microsoft.com/office/drawing/2014/main" xmlns="" id="{00000000-0008-0000-0E00-00000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71" name="image2.png">
          <a:extLst>
            <a:ext uri="{FF2B5EF4-FFF2-40B4-BE49-F238E27FC236}">
              <a16:creationId xmlns:a16="http://schemas.microsoft.com/office/drawing/2014/main" xmlns="" id="{00000000-0008-0000-0E00-00000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72" name="image18.jpg">
          <a:extLst>
            <a:ext uri="{FF2B5EF4-FFF2-40B4-BE49-F238E27FC236}">
              <a16:creationId xmlns:a16="http://schemas.microsoft.com/office/drawing/2014/main" xmlns="" id="{00000000-0008-0000-0E00-00001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73" name="image2.png">
          <a:extLst>
            <a:ext uri="{FF2B5EF4-FFF2-40B4-BE49-F238E27FC236}">
              <a16:creationId xmlns:a16="http://schemas.microsoft.com/office/drawing/2014/main" xmlns="" id="{00000000-0008-0000-0E00-00001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74" name="image18.jpg">
          <a:extLst>
            <a:ext uri="{FF2B5EF4-FFF2-40B4-BE49-F238E27FC236}">
              <a16:creationId xmlns:a16="http://schemas.microsoft.com/office/drawing/2014/main" xmlns="" id="{00000000-0008-0000-0E00-00001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75" name="image2.png">
          <a:extLst>
            <a:ext uri="{FF2B5EF4-FFF2-40B4-BE49-F238E27FC236}">
              <a16:creationId xmlns:a16="http://schemas.microsoft.com/office/drawing/2014/main" xmlns="" id="{00000000-0008-0000-0E00-00001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76" name="image18.jpg">
          <a:extLst>
            <a:ext uri="{FF2B5EF4-FFF2-40B4-BE49-F238E27FC236}">
              <a16:creationId xmlns:a16="http://schemas.microsoft.com/office/drawing/2014/main" xmlns="" id="{00000000-0008-0000-0E00-00001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77" name="image2.png">
          <a:extLst>
            <a:ext uri="{FF2B5EF4-FFF2-40B4-BE49-F238E27FC236}">
              <a16:creationId xmlns:a16="http://schemas.microsoft.com/office/drawing/2014/main" xmlns="" id="{00000000-0008-0000-0E00-00001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78" name="image18.jpg">
          <a:extLst>
            <a:ext uri="{FF2B5EF4-FFF2-40B4-BE49-F238E27FC236}">
              <a16:creationId xmlns:a16="http://schemas.microsoft.com/office/drawing/2014/main" xmlns="" id="{00000000-0008-0000-0E00-00001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79" name="image2.png">
          <a:extLst>
            <a:ext uri="{FF2B5EF4-FFF2-40B4-BE49-F238E27FC236}">
              <a16:creationId xmlns:a16="http://schemas.microsoft.com/office/drawing/2014/main" xmlns="" id="{00000000-0008-0000-0E00-00001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80" name="image18.jpg">
          <a:extLst>
            <a:ext uri="{FF2B5EF4-FFF2-40B4-BE49-F238E27FC236}">
              <a16:creationId xmlns:a16="http://schemas.microsoft.com/office/drawing/2014/main" xmlns="" id="{00000000-0008-0000-0E00-00001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81" name="image2.png">
          <a:extLst>
            <a:ext uri="{FF2B5EF4-FFF2-40B4-BE49-F238E27FC236}">
              <a16:creationId xmlns:a16="http://schemas.microsoft.com/office/drawing/2014/main" xmlns="" id="{00000000-0008-0000-0E00-00001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82" name="image18.jpg">
          <a:extLst>
            <a:ext uri="{FF2B5EF4-FFF2-40B4-BE49-F238E27FC236}">
              <a16:creationId xmlns:a16="http://schemas.microsoft.com/office/drawing/2014/main" xmlns="" id="{00000000-0008-0000-0E00-00001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83" name="image2.png">
          <a:extLst>
            <a:ext uri="{FF2B5EF4-FFF2-40B4-BE49-F238E27FC236}">
              <a16:creationId xmlns:a16="http://schemas.microsoft.com/office/drawing/2014/main" xmlns="" id="{00000000-0008-0000-0E00-00001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84" name="image18.jpg">
          <a:extLst>
            <a:ext uri="{FF2B5EF4-FFF2-40B4-BE49-F238E27FC236}">
              <a16:creationId xmlns:a16="http://schemas.microsoft.com/office/drawing/2014/main" xmlns="" id="{00000000-0008-0000-0E00-00001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85" name="image2.png">
          <a:extLst>
            <a:ext uri="{FF2B5EF4-FFF2-40B4-BE49-F238E27FC236}">
              <a16:creationId xmlns:a16="http://schemas.microsoft.com/office/drawing/2014/main" xmlns="" id="{00000000-0008-0000-0E00-00001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86" name="image18.jpg">
          <a:extLst>
            <a:ext uri="{FF2B5EF4-FFF2-40B4-BE49-F238E27FC236}">
              <a16:creationId xmlns:a16="http://schemas.microsoft.com/office/drawing/2014/main" xmlns="" id="{00000000-0008-0000-0E00-00001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87" name="image2.png">
          <a:extLst>
            <a:ext uri="{FF2B5EF4-FFF2-40B4-BE49-F238E27FC236}">
              <a16:creationId xmlns:a16="http://schemas.microsoft.com/office/drawing/2014/main" xmlns="" id="{00000000-0008-0000-0E00-00001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88" name="image18.jpg">
          <a:extLst>
            <a:ext uri="{FF2B5EF4-FFF2-40B4-BE49-F238E27FC236}">
              <a16:creationId xmlns:a16="http://schemas.microsoft.com/office/drawing/2014/main" xmlns="" id="{00000000-0008-0000-0E00-00002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89" name="image2.png">
          <a:extLst>
            <a:ext uri="{FF2B5EF4-FFF2-40B4-BE49-F238E27FC236}">
              <a16:creationId xmlns:a16="http://schemas.microsoft.com/office/drawing/2014/main" xmlns="" id="{00000000-0008-0000-0E00-00002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90" name="image18.jpg">
          <a:extLst>
            <a:ext uri="{FF2B5EF4-FFF2-40B4-BE49-F238E27FC236}">
              <a16:creationId xmlns:a16="http://schemas.microsoft.com/office/drawing/2014/main" xmlns="" id="{00000000-0008-0000-0E00-00002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91" name="image2.png">
          <a:extLst>
            <a:ext uri="{FF2B5EF4-FFF2-40B4-BE49-F238E27FC236}">
              <a16:creationId xmlns:a16="http://schemas.microsoft.com/office/drawing/2014/main" xmlns="" id="{00000000-0008-0000-0E00-00002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92" name="image18.jpg">
          <a:extLst>
            <a:ext uri="{FF2B5EF4-FFF2-40B4-BE49-F238E27FC236}">
              <a16:creationId xmlns:a16="http://schemas.microsoft.com/office/drawing/2014/main" xmlns="" id="{00000000-0008-0000-0E00-00002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93" name="image2.png">
          <a:extLst>
            <a:ext uri="{FF2B5EF4-FFF2-40B4-BE49-F238E27FC236}">
              <a16:creationId xmlns:a16="http://schemas.microsoft.com/office/drawing/2014/main" xmlns="" id="{00000000-0008-0000-0E00-00002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94" name="image18.jpg">
          <a:extLst>
            <a:ext uri="{FF2B5EF4-FFF2-40B4-BE49-F238E27FC236}">
              <a16:creationId xmlns:a16="http://schemas.microsoft.com/office/drawing/2014/main" xmlns="" id="{00000000-0008-0000-0E00-00002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95" name="image2.png">
          <a:extLst>
            <a:ext uri="{FF2B5EF4-FFF2-40B4-BE49-F238E27FC236}">
              <a16:creationId xmlns:a16="http://schemas.microsoft.com/office/drawing/2014/main" xmlns="" id="{00000000-0008-0000-0E00-00002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96" name="image18.jpg">
          <a:extLst>
            <a:ext uri="{FF2B5EF4-FFF2-40B4-BE49-F238E27FC236}">
              <a16:creationId xmlns:a16="http://schemas.microsoft.com/office/drawing/2014/main" xmlns="" id="{00000000-0008-0000-0E00-00002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97" name="image2.png">
          <a:extLst>
            <a:ext uri="{FF2B5EF4-FFF2-40B4-BE49-F238E27FC236}">
              <a16:creationId xmlns:a16="http://schemas.microsoft.com/office/drawing/2014/main" xmlns="" id="{00000000-0008-0000-0E00-00002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98" name="image18.jpg">
          <a:extLst>
            <a:ext uri="{FF2B5EF4-FFF2-40B4-BE49-F238E27FC236}">
              <a16:creationId xmlns:a16="http://schemas.microsoft.com/office/drawing/2014/main" xmlns="" id="{00000000-0008-0000-0E00-00002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99" name="image2.png">
          <a:extLst>
            <a:ext uri="{FF2B5EF4-FFF2-40B4-BE49-F238E27FC236}">
              <a16:creationId xmlns:a16="http://schemas.microsoft.com/office/drawing/2014/main" xmlns="" id="{00000000-0008-0000-0E00-00002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00" name="image18.jpg">
          <a:extLst>
            <a:ext uri="{FF2B5EF4-FFF2-40B4-BE49-F238E27FC236}">
              <a16:creationId xmlns:a16="http://schemas.microsoft.com/office/drawing/2014/main" xmlns="" id="{00000000-0008-0000-0E00-00002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01" name="image2.png">
          <a:extLst>
            <a:ext uri="{FF2B5EF4-FFF2-40B4-BE49-F238E27FC236}">
              <a16:creationId xmlns:a16="http://schemas.microsoft.com/office/drawing/2014/main" xmlns="" id="{00000000-0008-0000-0E00-00002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02" name="image18.jpg">
          <a:extLst>
            <a:ext uri="{FF2B5EF4-FFF2-40B4-BE49-F238E27FC236}">
              <a16:creationId xmlns:a16="http://schemas.microsoft.com/office/drawing/2014/main" xmlns="" id="{00000000-0008-0000-0E00-00002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03" name="image2.png">
          <a:extLst>
            <a:ext uri="{FF2B5EF4-FFF2-40B4-BE49-F238E27FC236}">
              <a16:creationId xmlns:a16="http://schemas.microsoft.com/office/drawing/2014/main" xmlns="" id="{00000000-0008-0000-0E00-00002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04" name="image18.jpg">
          <a:extLst>
            <a:ext uri="{FF2B5EF4-FFF2-40B4-BE49-F238E27FC236}">
              <a16:creationId xmlns:a16="http://schemas.microsoft.com/office/drawing/2014/main" xmlns="" id="{00000000-0008-0000-0E00-00003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05" name="image2.png">
          <a:extLst>
            <a:ext uri="{FF2B5EF4-FFF2-40B4-BE49-F238E27FC236}">
              <a16:creationId xmlns:a16="http://schemas.microsoft.com/office/drawing/2014/main" xmlns="" id="{00000000-0008-0000-0E00-00003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06" name="image18.jpg">
          <a:extLst>
            <a:ext uri="{FF2B5EF4-FFF2-40B4-BE49-F238E27FC236}">
              <a16:creationId xmlns:a16="http://schemas.microsoft.com/office/drawing/2014/main" xmlns="" id="{00000000-0008-0000-0E00-00003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07" name="image2.png">
          <a:extLst>
            <a:ext uri="{FF2B5EF4-FFF2-40B4-BE49-F238E27FC236}">
              <a16:creationId xmlns:a16="http://schemas.microsoft.com/office/drawing/2014/main" xmlns="" id="{00000000-0008-0000-0E00-00003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08" name="image18.jpg">
          <a:extLst>
            <a:ext uri="{FF2B5EF4-FFF2-40B4-BE49-F238E27FC236}">
              <a16:creationId xmlns:a16="http://schemas.microsoft.com/office/drawing/2014/main" xmlns="" id="{00000000-0008-0000-0E00-00003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09" name="image2.png">
          <a:extLst>
            <a:ext uri="{FF2B5EF4-FFF2-40B4-BE49-F238E27FC236}">
              <a16:creationId xmlns:a16="http://schemas.microsoft.com/office/drawing/2014/main" xmlns="" id="{00000000-0008-0000-0E00-00003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10" name="image18.jpg">
          <a:extLst>
            <a:ext uri="{FF2B5EF4-FFF2-40B4-BE49-F238E27FC236}">
              <a16:creationId xmlns:a16="http://schemas.microsoft.com/office/drawing/2014/main" xmlns="" id="{00000000-0008-0000-0E00-00003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1" name="image2.png">
          <a:extLst>
            <a:ext uri="{FF2B5EF4-FFF2-40B4-BE49-F238E27FC236}">
              <a16:creationId xmlns:a16="http://schemas.microsoft.com/office/drawing/2014/main" xmlns="" id="{00000000-0008-0000-0E00-00003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12" name="image18.jpg">
          <a:extLst>
            <a:ext uri="{FF2B5EF4-FFF2-40B4-BE49-F238E27FC236}">
              <a16:creationId xmlns:a16="http://schemas.microsoft.com/office/drawing/2014/main" xmlns="" id="{00000000-0008-0000-0E00-00003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3" name="image2.png">
          <a:extLst>
            <a:ext uri="{FF2B5EF4-FFF2-40B4-BE49-F238E27FC236}">
              <a16:creationId xmlns:a16="http://schemas.microsoft.com/office/drawing/2014/main" xmlns="" id="{00000000-0008-0000-0E00-00003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14" name="image18.jpg">
          <a:extLst>
            <a:ext uri="{FF2B5EF4-FFF2-40B4-BE49-F238E27FC236}">
              <a16:creationId xmlns:a16="http://schemas.microsoft.com/office/drawing/2014/main" xmlns="" id="{00000000-0008-0000-0E00-00003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15" name="image2.png">
          <a:extLst>
            <a:ext uri="{FF2B5EF4-FFF2-40B4-BE49-F238E27FC236}">
              <a16:creationId xmlns:a16="http://schemas.microsoft.com/office/drawing/2014/main" xmlns="" id="{00000000-0008-0000-0E00-00003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16" name="image18.jpg">
          <a:extLst>
            <a:ext uri="{FF2B5EF4-FFF2-40B4-BE49-F238E27FC236}">
              <a16:creationId xmlns:a16="http://schemas.microsoft.com/office/drawing/2014/main" xmlns="" id="{00000000-0008-0000-0E00-00003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17" name="image2.png">
          <a:extLst>
            <a:ext uri="{FF2B5EF4-FFF2-40B4-BE49-F238E27FC236}">
              <a16:creationId xmlns:a16="http://schemas.microsoft.com/office/drawing/2014/main" xmlns="" id="{00000000-0008-0000-0E00-00003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18" name="image18.jpg">
          <a:extLst>
            <a:ext uri="{FF2B5EF4-FFF2-40B4-BE49-F238E27FC236}">
              <a16:creationId xmlns:a16="http://schemas.microsoft.com/office/drawing/2014/main" xmlns="" id="{00000000-0008-0000-0E00-00003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9" name="image2.png">
          <a:extLst>
            <a:ext uri="{FF2B5EF4-FFF2-40B4-BE49-F238E27FC236}">
              <a16:creationId xmlns:a16="http://schemas.microsoft.com/office/drawing/2014/main" xmlns="" id="{00000000-0008-0000-0E00-00003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0" name="image18.jpg">
          <a:extLst>
            <a:ext uri="{FF2B5EF4-FFF2-40B4-BE49-F238E27FC236}">
              <a16:creationId xmlns:a16="http://schemas.microsoft.com/office/drawing/2014/main" xmlns="" id="{00000000-0008-0000-0E00-00004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21" name="image2.png">
          <a:extLst>
            <a:ext uri="{FF2B5EF4-FFF2-40B4-BE49-F238E27FC236}">
              <a16:creationId xmlns:a16="http://schemas.microsoft.com/office/drawing/2014/main" xmlns="" id="{00000000-0008-0000-0E00-00004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22" name="image18.jpg">
          <a:extLst>
            <a:ext uri="{FF2B5EF4-FFF2-40B4-BE49-F238E27FC236}">
              <a16:creationId xmlns:a16="http://schemas.microsoft.com/office/drawing/2014/main" xmlns="" id="{00000000-0008-0000-0E00-00004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23" name="image2.png">
          <a:extLst>
            <a:ext uri="{FF2B5EF4-FFF2-40B4-BE49-F238E27FC236}">
              <a16:creationId xmlns:a16="http://schemas.microsoft.com/office/drawing/2014/main" xmlns="" id="{00000000-0008-0000-0E00-00004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24" name="image18.jpg">
          <a:extLst>
            <a:ext uri="{FF2B5EF4-FFF2-40B4-BE49-F238E27FC236}">
              <a16:creationId xmlns:a16="http://schemas.microsoft.com/office/drawing/2014/main" xmlns="" id="{00000000-0008-0000-0E00-00004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25" name="image2.png">
          <a:extLst>
            <a:ext uri="{FF2B5EF4-FFF2-40B4-BE49-F238E27FC236}">
              <a16:creationId xmlns:a16="http://schemas.microsoft.com/office/drawing/2014/main" xmlns="" id="{00000000-0008-0000-0E00-00004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6" name="image18.jpg">
          <a:extLst>
            <a:ext uri="{FF2B5EF4-FFF2-40B4-BE49-F238E27FC236}">
              <a16:creationId xmlns:a16="http://schemas.microsoft.com/office/drawing/2014/main" xmlns="" id="{00000000-0008-0000-0E00-00004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27" name="image2.png">
          <a:extLst>
            <a:ext uri="{FF2B5EF4-FFF2-40B4-BE49-F238E27FC236}">
              <a16:creationId xmlns:a16="http://schemas.microsoft.com/office/drawing/2014/main" xmlns="" id="{00000000-0008-0000-0E00-00004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8" name="image18.jpg">
          <a:extLst>
            <a:ext uri="{FF2B5EF4-FFF2-40B4-BE49-F238E27FC236}">
              <a16:creationId xmlns:a16="http://schemas.microsoft.com/office/drawing/2014/main" xmlns="" id="{00000000-0008-0000-0E00-00004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29" name="image2.png">
          <a:extLst>
            <a:ext uri="{FF2B5EF4-FFF2-40B4-BE49-F238E27FC236}">
              <a16:creationId xmlns:a16="http://schemas.microsoft.com/office/drawing/2014/main" xmlns="" id="{00000000-0008-0000-0E00-00004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30" name="image18.jpg">
          <a:extLst>
            <a:ext uri="{FF2B5EF4-FFF2-40B4-BE49-F238E27FC236}">
              <a16:creationId xmlns:a16="http://schemas.microsoft.com/office/drawing/2014/main" xmlns="" id="{00000000-0008-0000-0E00-00004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31" name="image2.png">
          <a:extLst>
            <a:ext uri="{FF2B5EF4-FFF2-40B4-BE49-F238E27FC236}">
              <a16:creationId xmlns:a16="http://schemas.microsoft.com/office/drawing/2014/main" xmlns="" id="{00000000-0008-0000-0E00-00004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2" name="image18.jpg">
          <a:extLst>
            <a:ext uri="{FF2B5EF4-FFF2-40B4-BE49-F238E27FC236}">
              <a16:creationId xmlns:a16="http://schemas.microsoft.com/office/drawing/2014/main" xmlns="" id="{00000000-0008-0000-0E00-00004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3" name="image2.png">
          <a:extLst>
            <a:ext uri="{FF2B5EF4-FFF2-40B4-BE49-F238E27FC236}">
              <a16:creationId xmlns:a16="http://schemas.microsoft.com/office/drawing/2014/main" xmlns="" id="{00000000-0008-0000-0E00-00004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4" name="image18.jpg">
          <a:extLst>
            <a:ext uri="{FF2B5EF4-FFF2-40B4-BE49-F238E27FC236}">
              <a16:creationId xmlns:a16="http://schemas.microsoft.com/office/drawing/2014/main" xmlns="" id="{00000000-0008-0000-0E00-00004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5" name="image2.png">
          <a:extLst>
            <a:ext uri="{FF2B5EF4-FFF2-40B4-BE49-F238E27FC236}">
              <a16:creationId xmlns:a16="http://schemas.microsoft.com/office/drawing/2014/main" xmlns="" id="{00000000-0008-0000-0E00-00004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6" name="image18.jpg">
          <a:extLst>
            <a:ext uri="{FF2B5EF4-FFF2-40B4-BE49-F238E27FC236}">
              <a16:creationId xmlns:a16="http://schemas.microsoft.com/office/drawing/2014/main" xmlns="" id="{00000000-0008-0000-0E00-00005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7" name="image2.png">
          <a:extLst>
            <a:ext uri="{FF2B5EF4-FFF2-40B4-BE49-F238E27FC236}">
              <a16:creationId xmlns:a16="http://schemas.microsoft.com/office/drawing/2014/main" xmlns="" id="{00000000-0008-0000-0E00-00005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38" name="image18.jpg">
          <a:extLst>
            <a:ext uri="{FF2B5EF4-FFF2-40B4-BE49-F238E27FC236}">
              <a16:creationId xmlns:a16="http://schemas.microsoft.com/office/drawing/2014/main" xmlns="" id="{00000000-0008-0000-0E00-00005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39" name="image2.png">
          <a:extLst>
            <a:ext uri="{FF2B5EF4-FFF2-40B4-BE49-F238E27FC236}">
              <a16:creationId xmlns:a16="http://schemas.microsoft.com/office/drawing/2014/main" xmlns="" id="{00000000-0008-0000-0E00-00005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0" name="image18.jpg">
          <a:extLst>
            <a:ext uri="{FF2B5EF4-FFF2-40B4-BE49-F238E27FC236}">
              <a16:creationId xmlns:a16="http://schemas.microsoft.com/office/drawing/2014/main" xmlns="" id="{00000000-0008-0000-0E00-00005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1" name="image2.png">
          <a:extLst>
            <a:ext uri="{FF2B5EF4-FFF2-40B4-BE49-F238E27FC236}">
              <a16:creationId xmlns:a16="http://schemas.microsoft.com/office/drawing/2014/main" xmlns="" id="{00000000-0008-0000-0E00-00005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2" name="image18.jpg">
          <a:extLst>
            <a:ext uri="{FF2B5EF4-FFF2-40B4-BE49-F238E27FC236}">
              <a16:creationId xmlns:a16="http://schemas.microsoft.com/office/drawing/2014/main" xmlns="" id="{00000000-0008-0000-0E00-00005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3" name="image2.png">
          <a:extLst>
            <a:ext uri="{FF2B5EF4-FFF2-40B4-BE49-F238E27FC236}">
              <a16:creationId xmlns:a16="http://schemas.microsoft.com/office/drawing/2014/main" xmlns="" id="{00000000-0008-0000-0E00-00005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4" name="image18.jpg">
          <a:extLst>
            <a:ext uri="{FF2B5EF4-FFF2-40B4-BE49-F238E27FC236}">
              <a16:creationId xmlns:a16="http://schemas.microsoft.com/office/drawing/2014/main" xmlns="" id="{00000000-0008-0000-0E00-00005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5" name="image2.png">
          <a:extLst>
            <a:ext uri="{FF2B5EF4-FFF2-40B4-BE49-F238E27FC236}">
              <a16:creationId xmlns:a16="http://schemas.microsoft.com/office/drawing/2014/main" xmlns="" id="{00000000-0008-0000-0E00-00005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46" name="image18.jpg">
          <a:extLst>
            <a:ext uri="{FF2B5EF4-FFF2-40B4-BE49-F238E27FC236}">
              <a16:creationId xmlns:a16="http://schemas.microsoft.com/office/drawing/2014/main" xmlns="" id="{00000000-0008-0000-0E00-00005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7" name="image2.png">
          <a:extLst>
            <a:ext uri="{FF2B5EF4-FFF2-40B4-BE49-F238E27FC236}">
              <a16:creationId xmlns:a16="http://schemas.microsoft.com/office/drawing/2014/main" xmlns="" id="{00000000-0008-0000-0E00-00005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8" name="image18.jpg">
          <a:extLst>
            <a:ext uri="{FF2B5EF4-FFF2-40B4-BE49-F238E27FC236}">
              <a16:creationId xmlns:a16="http://schemas.microsoft.com/office/drawing/2014/main" xmlns="" id="{00000000-0008-0000-0E00-00005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9" name="image2.png">
          <a:extLst>
            <a:ext uri="{FF2B5EF4-FFF2-40B4-BE49-F238E27FC236}">
              <a16:creationId xmlns:a16="http://schemas.microsoft.com/office/drawing/2014/main" xmlns="" id="{00000000-0008-0000-0E00-00005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0" name="image18.jpg">
          <a:extLst>
            <a:ext uri="{FF2B5EF4-FFF2-40B4-BE49-F238E27FC236}">
              <a16:creationId xmlns:a16="http://schemas.microsoft.com/office/drawing/2014/main" xmlns="" id="{00000000-0008-0000-0E00-00005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1" name="image2.png">
          <a:extLst>
            <a:ext uri="{FF2B5EF4-FFF2-40B4-BE49-F238E27FC236}">
              <a16:creationId xmlns:a16="http://schemas.microsoft.com/office/drawing/2014/main" xmlns="" id="{00000000-0008-0000-0E00-00005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2" name="image18.jpg">
          <a:extLst>
            <a:ext uri="{FF2B5EF4-FFF2-40B4-BE49-F238E27FC236}">
              <a16:creationId xmlns:a16="http://schemas.microsoft.com/office/drawing/2014/main" xmlns="" id="{00000000-0008-0000-0E00-00006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3" name="image2.png">
          <a:extLst>
            <a:ext uri="{FF2B5EF4-FFF2-40B4-BE49-F238E27FC236}">
              <a16:creationId xmlns:a16="http://schemas.microsoft.com/office/drawing/2014/main" xmlns="" id="{00000000-0008-0000-0E00-00006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4" name="image18.jpg">
          <a:extLst>
            <a:ext uri="{FF2B5EF4-FFF2-40B4-BE49-F238E27FC236}">
              <a16:creationId xmlns:a16="http://schemas.microsoft.com/office/drawing/2014/main" xmlns="" id="{00000000-0008-0000-0E00-00006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5" name="image2.png">
          <a:extLst>
            <a:ext uri="{FF2B5EF4-FFF2-40B4-BE49-F238E27FC236}">
              <a16:creationId xmlns:a16="http://schemas.microsoft.com/office/drawing/2014/main" xmlns="" id="{00000000-0008-0000-0E00-00006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6" name="image18.jpg">
          <a:extLst>
            <a:ext uri="{FF2B5EF4-FFF2-40B4-BE49-F238E27FC236}">
              <a16:creationId xmlns:a16="http://schemas.microsoft.com/office/drawing/2014/main" xmlns="" id="{00000000-0008-0000-0E00-00006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7" name="image2.png">
          <a:extLst>
            <a:ext uri="{FF2B5EF4-FFF2-40B4-BE49-F238E27FC236}">
              <a16:creationId xmlns:a16="http://schemas.microsoft.com/office/drawing/2014/main" xmlns="" id="{00000000-0008-0000-0E00-00006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8" name="image18.jpg">
          <a:extLst>
            <a:ext uri="{FF2B5EF4-FFF2-40B4-BE49-F238E27FC236}">
              <a16:creationId xmlns:a16="http://schemas.microsoft.com/office/drawing/2014/main" xmlns="" id="{00000000-0008-0000-0E00-00006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9" name="image2.png">
          <a:extLst>
            <a:ext uri="{FF2B5EF4-FFF2-40B4-BE49-F238E27FC236}">
              <a16:creationId xmlns:a16="http://schemas.microsoft.com/office/drawing/2014/main" xmlns="" id="{00000000-0008-0000-0E00-00006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0" name="image18.jpg">
          <a:extLst>
            <a:ext uri="{FF2B5EF4-FFF2-40B4-BE49-F238E27FC236}">
              <a16:creationId xmlns:a16="http://schemas.microsoft.com/office/drawing/2014/main" xmlns="" id="{00000000-0008-0000-0E00-00006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1" name="image2.png">
          <a:extLst>
            <a:ext uri="{FF2B5EF4-FFF2-40B4-BE49-F238E27FC236}">
              <a16:creationId xmlns:a16="http://schemas.microsoft.com/office/drawing/2014/main" xmlns="" id="{00000000-0008-0000-0E00-00006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2" name="image18.jpg">
          <a:extLst>
            <a:ext uri="{FF2B5EF4-FFF2-40B4-BE49-F238E27FC236}">
              <a16:creationId xmlns:a16="http://schemas.microsoft.com/office/drawing/2014/main" xmlns="" id="{00000000-0008-0000-0E00-00006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3" name="image2.png">
          <a:extLst>
            <a:ext uri="{FF2B5EF4-FFF2-40B4-BE49-F238E27FC236}">
              <a16:creationId xmlns:a16="http://schemas.microsoft.com/office/drawing/2014/main" xmlns="" id="{00000000-0008-0000-0E00-00006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4" name="image18.jpg">
          <a:extLst>
            <a:ext uri="{FF2B5EF4-FFF2-40B4-BE49-F238E27FC236}">
              <a16:creationId xmlns:a16="http://schemas.microsoft.com/office/drawing/2014/main" xmlns="" id="{00000000-0008-0000-0E00-00006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5" name="image2.png">
          <a:extLst>
            <a:ext uri="{FF2B5EF4-FFF2-40B4-BE49-F238E27FC236}">
              <a16:creationId xmlns:a16="http://schemas.microsoft.com/office/drawing/2014/main" xmlns="" id="{00000000-0008-0000-0E00-00006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6" name="image18.jpg">
          <a:extLst>
            <a:ext uri="{FF2B5EF4-FFF2-40B4-BE49-F238E27FC236}">
              <a16:creationId xmlns:a16="http://schemas.microsoft.com/office/drawing/2014/main" xmlns="" id="{00000000-0008-0000-0E00-00006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7" name="image2.png">
          <a:extLst>
            <a:ext uri="{FF2B5EF4-FFF2-40B4-BE49-F238E27FC236}">
              <a16:creationId xmlns:a16="http://schemas.microsoft.com/office/drawing/2014/main" xmlns="" id="{00000000-0008-0000-0E00-00006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8" name="image18.jpg">
          <a:extLst>
            <a:ext uri="{FF2B5EF4-FFF2-40B4-BE49-F238E27FC236}">
              <a16:creationId xmlns:a16="http://schemas.microsoft.com/office/drawing/2014/main" xmlns="" id="{00000000-0008-0000-0E00-00007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9" name="image2.png">
          <a:extLst>
            <a:ext uri="{FF2B5EF4-FFF2-40B4-BE49-F238E27FC236}">
              <a16:creationId xmlns:a16="http://schemas.microsoft.com/office/drawing/2014/main" xmlns="" id="{00000000-0008-0000-0E00-00007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0" name="image18.jpg">
          <a:extLst>
            <a:ext uri="{FF2B5EF4-FFF2-40B4-BE49-F238E27FC236}">
              <a16:creationId xmlns:a16="http://schemas.microsoft.com/office/drawing/2014/main" xmlns="" id="{00000000-0008-0000-0E00-00007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71" name="image2.png">
          <a:extLst>
            <a:ext uri="{FF2B5EF4-FFF2-40B4-BE49-F238E27FC236}">
              <a16:creationId xmlns:a16="http://schemas.microsoft.com/office/drawing/2014/main" xmlns="" id="{00000000-0008-0000-0E00-00007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2" name="image18.jpg">
          <a:extLst>
            <a:ext uri="{FF2B5EF4-FFF2-40B4-BE49-F238E27FC236}">
              <a16:creationId xmlns:a16="http://schemas.microsoft.com/office/drawing/2014/main" xmlns="" id="{00000000-0008-0000-0E00-00007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3" name="image2.png">
          <a:extLst>
            <a:ext uri="{FF2B5EF4-FFF2-40B4-BE49-F238E27FC236}">
              <a16:creationId xmlns:a16="http://schemas.microsoft.com/office/drawing/2014/main" xmlns="" id="{00000000-0008-0000-0E00-00007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4" name="image18.jpg">
          <a:extLst>
            <a:ext uri="{FF2B5EF4-FFF2-40B4-BE49-F238E27FC236}">
              <a16:creationId xmlns:a16="http://schemas.microsoft.com/office/drawing/2014/main" xmlns="" id="{00000000-0008-0000-0E00-00007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5" name="image2.png">
          <a:extLst>
            <a:ext uri="{FF2B5EF4-FFF2-40B4-BE49-F238E27FC236}">
              <a16:creationId xmlns:a16="http://schemas.microsoft.com/office/drawing/2014/main" xmlns="" id="{00000000-0008-0000-0E00-00007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6" name="image18.jpg">
          <a:extLst>
            <a:ext uri="{FF2B5EF4-FFF2-40B4-BE49-F238E27FC236}">
              <a16:creationId xmlns:a16="http://schemas.microsoft.com/office/drawing/2014/main" xmlns="" id="{00000000-0008-0000-0E00-00007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7" name="image2.png">
          <a:extLst>
            <a:ext uri="{FF2B5EF4-FFF2-40B4-BE49-F238E27FC236}">
              <a16:creationId xmlns:a16="http://schemas.microsoft.com/office/drawing/2014/main" xmlns="" id="{00000000-0008-0000-0E00-00007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8" name="image18.jpg">
          <a:extLst>
            <a:ext uri="{FF2B5EF4-FFF2-40B4-BE49-F238E27FC236}">
              <a16:creationId xmlns:a16="http://schemas.microsoft.com/office/drawing/2014/main" xmlns="" id="{00000000-0008-0000-0E00-00007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79" name="image2.png">
          <a:extLst>
            <a:ext uri="{FF2B5EF4-FFF2-40B4-BE49-F238E27FC236}">
              <a16:creationId xmlns:a16="http://schemas.microsoft.com/office/drawing/2014/main" xmlns="" id="{00000000-0008-0000-0E00-00007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0" name="image18.jpg">
          <a:extLst>
            <a:ext uri="{FF2B5EF4-FFF2-40B4-BE49-F238E27FC236}">
              <a16:creationId xmlns:a16="http://schemas.microsoft.com/office/drawing/2014/main" xmlns="" id="{00000000-0008-0000-0E00-00007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1" name="image2.png">
          <a:extLst>
            <a:ext uri="{FF2B5EF4-FFF2-40B4-BE49-F238E27FC236}">
              <a16:creationId xmlns:a16="http://schemas.microsoft.com/office/drawing/2014/main" xmlns="" id="{00000000-0008-0000-0E00-00007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2" name="image18.jpg">
          <a:extLst>
            <a:ext uri="{FF2B5EF4-FFF2-40B4-BE49-F238E27FC236}">
              <a16:creationId xmlns:a16="http://schemas.microsoft.com/office/drawing/2014/main" xmlns="" id="{00000000-0008-0000-0E00-00007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3" name="image2.png">
          <a:extLst>
            <a:ext uri="{FF2B5EF4-FFF2-40B4-BE49-F238E27FC236}">
              <a16:creationId xmlns:a16="http://schemas.microsoft.com/office/drawing/2014/main" xmlns="" id="{00000000-0008-0000-0E00-00007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4" name="image18.jpg">
          <a:extLst>
            <a:ext uri="{FF2B5EF4-FFF2-40B4-BE49-F238E27FC236}">
              <a16:creationId xmlns:a16="http://schemas.microsoft.com/office/drawing/2014/main" xmlns="" id="{00000000-0008-0000-0E00-00008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5" name="image2.png">
          <a:extLst>
            <a:ext uri="{FF2B5EF4-FFF2-40B4-BE49-F238E27FC236}">
              <a16:creationId xmlns:a16="http://schemas.microsoft.com/office/drawing/2014/main" xmlns="" id="{00000000-0008-0000-0E00-00008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6" name="image18.jpg">
          <a:extLst>
            <a:ext uri="{FF2B5EF4-FFF2-40B4-BE49-F238E27FC236}">
              <a16:creationId xmlns:a16="http://schemas.microsoft.com/office/drawing/2014/main" xmlns="" id="{00000000-0008-0000-0E00-00008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7" name="image2.png">
          <a:extLst>
            <a:ext uri="{FF2B5EF4-FFF2-40B4-BE49-F238E27FC236}">
              <a16:creationId xmlns:a16="http://schemas.microsoft.com/office/drawing/2014/main" xmlns="" id="{00000000-0008-0000-0E00-00008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8" name="image18.jpg">
          <a:extLst>
            <a:ext uri="{FF2B5EF4-FFF2-40B4-BE49-F238E27FC236}">
              <a16:creationId xmlns:a16="http://schemas.microsoft.com/office/drawing/2014/main" xmlns="" id="{00000000-0008-0000-0E00-00008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9" name="image2.png">
          <a:extLst>
            <a:ext uri="{FF2B5EF4-FFF2-40B4-BE49-F238E27FC236}">
              <a16:creationId xmlns:a16="http://schemas.microsoft.com/office/drawing/2014/main" xmlns="" id="{00000000-0008-0000-0E00-00008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0" name="image18.jpg">
          <a:extLst>
            <a:ext uri="{FF2B5EF4-FFF2-40B4-BE49-F238E27FC236}">
              <a16:creationId xmlns:a16="http://schemas.microsoft.com/office/drawing/2014/main" xmlns="" id="{00000000-0008-0000-0E00-00008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1" name="image2.png">
          <a:extLst>
            <a:ext uri="{FF2B5EF4-FFF2-40B4-BE49-F238E27FC236}">
              <a16:creationId xmlns:a16="http://schemas.microsoft.com/office/drawing/2014/main" xmlns="" id="{00000000-0008-0000-0E00-00008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2" name="image18.jpg">
          <a:extLst>
            <a:ext uri="{FF2B5EF4-FFF2-40B4-BE49-F238E27FC236}">
              <a16:creationId xmlns:a16="http://schemas.microsoft.com/office/drawing/2014/main" xmlns="" id="{00000000-0008-0000-0E00-00008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3" name="image2.png">
          <a:extLst>
            <a:ext uri="{FF2B5EF4-FFF2-40B4-BE49-F238E27FC236}">
              <a16:creationId xmlns:a16="http://schemas.microsoft.com/office/drawing/2014/main" xmlns="" id="{00000000-0008-0000-0E00-00008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4" name="image18.jpg">
          <a:extLst>
            <a:ext uri="{FF2B5EF4-FFF2-40B4-BE49-F238E27FC236}">
              <a16:creationId xmlns:a16="http://schemas.microsoft.com/office/drawing/2014/main" xmlns="" id="{00000000-0008-0000-0E00-00008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95" name="image2.png">
          <a:extLst>
            <a:ext uri="{FF2B5EF4-FFF2-40B4-BE49-F238E27FC236}">
              <a16:creationId xmlns:a16="http://schemas.microsoft.com/office/drawing/2014/main" xmlns="" id="{00000000-0008-0000-0E00-00008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6" name="image18.jpg">
          <a:extLst>
            <a:ext uri="{FF2B5EF4-FFF2-40B4-BE49-F238E27FC236}">
              <a16:creationId xmlns:a16="http://schemas.microsoft.com/office/drawing/2014/main" xmlns="" id="{00000000-0008-0000-0E00-00008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7" name="image2.png">
          <a:extLst>
            <a:ext uri="{FF2B5EF4-FFF2-40B4-BE49-F238E27FC236}">
              <a16:creationId xmlns:a16="http://schemas.microsoft.com/office/drawing/2014/main" xmlns="" id="{00000000-0008-0000-0E00-00008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8" name="image18.jpg">
          <a:extLst>
            <a:ext uri="{FF2B5EF4-FFF2-40B4-BE49-F238E27FC236}">
              <a16:creationId xmlns:a16="http://schemas.microsoft.com/office/drawing/2014/main" xmlns="" id="{00000000-0008-0000-0E00-00008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9" name="image2.png">
          <a:extLst>
            <a:ext uri="{FF2B5EF4-FFF2-40B4-BE49-F238E27FC236}">
              <a16:creationId xmlns:a16="http://schemas.microsoft.com/office/drawing/2014/main" xmlns="" id="{00000000-0008-0000-0E00-00008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0" name="image18.jpg">
          <a:extLst>
            <a:ext uri="{FF2B5EF4-FFF2-40B4-BE49-F238E27FC236}">
              <a16:creationId xmlns:a16="http://schemas.microsoft.com/office/drawing/2014/main" xmlns="" id="{00000000-0008-0000-0E00-00009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01" name="image2.png">
          <a:extLst>
            <a:ext uri="{FF2B5EF4-FFF2-40B4-BE49-F238E27FC236}">
              <a16:creationId xmlns:a16="http://schemas.microsoft.com/office/drawing/2014/main" xmlns="" id="{00000000-0008-0000-0E00-00009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02" name="image18.jpg">
          <a:extLst>
            <a:ext uri="{FF2B5EF4-FFF2-40B4-BE49-F238E27FC236}">
              <a16:creationId xmlns:a16="http://schemas.microsoft.com/office/drawing/2014/main" xmlns="" id="{00000000-0008-0000-0E00-00009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03" name="image2.png">
          <a:extLst>
            <a:ext uri="{FF2B5EF4-FFF2-40B4-BE49-F238E27FC236}">
              <a16:creationId xmlns:a16="http://schemas.microsoft.com/office/drawing/2014/main" xmlns="" id="{00000000-0008-0000-0E00-00009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04" name="image18.jpg">
          <a:extLst>
            <a:ext uri="{FF2B5EF4-FFF2-40B4-BE49-F238E27FC236}">
              <a16:creationId xmlns:a16="http://schemas.microsoft.com/office/drawing/2014/main" xmlns="" id="{00000000-0008-0000-0E00-00009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05" name="image2.png">
          <a:extLst>
            <a:ext uri="{FF2B5EF4-FFF2-40B4-BE49-F238E27FC236}">
              <a16:creationId xmlns:a16="http://schemas.microsoft.com/office/drawing/2014/main" xmlns="" id="{00000000-0008-0000-0E00-00009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6" name="image18.jpg">
          <a:extLst>
            <a:ext uri="{FF2B5EF4-FFF2-40B4-BE49-F238E27FC236}">
              <a16:creationId xmlns:a16="http://schemas.microsoft.com/office/drawing/2014/main" xmlns="" id="{00000000-0008-0000-0E00-00009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07" name="image2.png">
          <a:extLst>
            <a:ext uri="{FF2B5EF4-FFF2-40B4-BE49-F238E27FC236}">
              <a16:creationId xmlns:a16="http://schemas.microsoft.com/office/drawing/2014/main" xmlns="" id="{00000000-0008-0000-0E00-00009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8" name="image18.jpg">
          <a:extLst>
            <a:ext uri="{FF2B5EF4-FFF2-40B4-BE49-F238E27FC236}">
              <a16:creationId xmlns:a16="http://schemas.microsoft.com/office/drawing/2014/main" xmlns="" id="{00000000-0008-0000-0E00-00009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09" name="image2.png">
          <a:extLst>
            <a:ext uri="{FF2B5EF4-FFF2-40B4-BE49-F238E27FC236}">
              <a16:creationId xmlns:a16="http://schemas.microsoft.com/office/drawing/2014/main" xmlns="" id="{00000000-0008-0000-0E00-00009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10" name="image18.jpg">
          <a:extLst>
            <a:ext uri="{FF2B5EF4-FFF2-40B4-BE49-F238E27FC236}">
              <a16:creationId xmlns:a16="http://schemas.microsoft.com/office/drawing/2014/main" xmlns="" id="{00000000-0008-0000-0E00-00009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11" name="image2.png">
          <a:extLst>
            <a:ext uri="{FF2B5EF4-FFF2-40B4-BE49-F238E27FC236}">
              <a16:creationId xmlns:a16="http://schemas.microsoft.com/office/drawing/2014/main" xmlns="" id="{00000000-0008-0000-0E00-00009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12" name="image18.jpg">
          <a:extLst>
            <a:ext uri="{FF2B5EF4-FFF2-40B4-BE49-F238E27FC236}">
              <a16:creationId xmlns:a16="http://schemas.microsoft.com/office/drawing/2014/main" xmlns="" id="{00000000-0008-0000-0E00-00009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13" name="image2.png">
          <a:extLst>
            <a:ext uri="{FF2B5EF4-FFF2-40B4-BE49-F238E27FC236}">
              <a16:creationId xmlns:a16="http://schemas.microsoft.com/office/drawing/2014/main" xmlns="" id="{00000000-0008-0000-0E00-00009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14" name="image18.jpg">
          <a:extLst>
            <a:ext uri="{FF2B5EF4-FFF2-40B4-BE49-F238E27FC236}">
              <a16:creationId xmlns:a16="http://schemas.microsoft.com/office/drawing/2014/main" xmlns="" id="{00000000-0008-0000-0E00-00009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5" name="image2.png">
          <a:extLst>
            <a:ext uri="{FF2B5EF4-FFF2-40B4-BE49-F238E27FC236}">
              <a16:creationId xmlns:a16="http://schemas.microsoft.com/office/drawing/2014/main" xmlns="" id="{00000000-0008-0000-0E00-00009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16" name="image18.jpg">
          <a:extLst>
            <a:ext uri="{FF2B5EF4-FFF2-40B4-BE49-F238E27FC236}">
              <a16:creationId xmlns:a16="http://schemas.microsoft.com/office/drawing/2014/main" xmlns="" id="{00000000-0008-0000-0E00-0000A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7" name="image2.png">
          <a:extLst>
            <a:ext uri="{FF2B5EF4-FFF2-40B4-BE49-F238E27FC236}">
              <a16:creationId xmlns:a16="http://schemas.microsoft.com/office/drawing/2014/main" xmlns="" id="{00000000-0008-0000-0E00-0000A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8" name="image18.jpg">
          <a:extLst>
            <a:ext uri="{FF2B5EF4-FFF2-40B4-BE49-F238E27FC236}">
              <a16:creationId xmlns:a16="http://schemas.microsoft.com/office/drawing/2014/main" xmlns="" id="{00000000-0008-0000-0E00-0000A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19" name="image2.png">
          <a:extLst>
            <a:ext uri="{FF2B5EF4-FFF2-40B4-BE49-F238E27FC236}">
              <a16:creationId xmlns:a16="http://schemas.microsoft.com/office/drawing/2014/main" xmlns="" id="{00000000-0008-0000-0E00-0000A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0" name="image18.jpg">
          <a:extLst>
            <a:ext uri="{FF2B5EF4-FFF2-40B4-BE49-F238E27FC236}">
              <a16:creationId xmlns:a16="http://schemas.microsoft.com/office/drawing/2014/main" xmlns="" id="{00000000-0008-0000-0E00-0000A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1" name="image2.png">
          <a:extLst>
            <a:ext uri="{FF2B5EF4-FFF2-40B4-BE49-F238E27FC236}">
              <a16:creationId xmlns:a16="http://schemas.microsoft.com/office/drawing/2014/main" xmlns="" id="{00000000-0008-0000-0E00-0000A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2" name="image18.jpg">
          <a:extLst>
            <a:ext uri="{FF2B5EF4-FFF2-40B4-BE49-F238E27FC236}">
              <a16:creationId xmlns:a16="http://schemas.microsoft.com/office/drawing/2014/main" xmlns="" id="{00000000-0008-0000-0E00-0000A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3" name="image2.png">
          <a:extLst>
            <a:ext uri="{FF2B5EF4-FFF2-40B4-BE49-F238E27FC236}">
              <a16:creationId xmlns:a16="http://schemas.microsoft.com/office/drawing/2014/main" xmlns="" id="{00000000-0008-0000-0E00-0000A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4" name="image18.jpg">
          <a:extLst>
            <a:ext uri="{FF2B5EF4-FFF2-40B4-BE49-F238E27FC236}">
              <a16:creationId xmlns:a16="http://schemas.microsoft.com/office/drawing/2014/main" xmlns="" id="{00000000-0008-0000-0E00-0000A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5" name="image2.png">
          <a:extLst>
            <a:ext uri="{FF2B5EF4-FFF2-40B4-BE49-F238E27FC236}">
              <a16:creationId xmlns:a16="http://schemas.microsoft.com/office/drawing/2014/main" xmlns="" id="{00000000-0008-0000-0E00-0000A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6" name="image18.jpg">
          <a:extLst>
            <a:ext uri="{FF2B5EF4-FFF2-40B4-BE49-F238E27FC236}">
              <a16:creationId xmlns:a16="http://schemas.microsoft.com/office/drawing/2014/main" xmlns="" id="{00000000-0008-0000-0E00-0000A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7" name="image2.png">
          <a:extLst>
            <a:ext uri="{FF2B5EF4-FFF2-40B4-BE49-F238E27FC236}">
              <a16:creationId xmlns:a16="http://schemas.microsoft.com/office/drawing/2014/main" xmlns="" id="{00000000-0008-0000-0E00-0000A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8" name="image18.jpg">
          <a:extLst>
            <a:ext uri="{FF2B5EF4-FFF2-40B4-BE49-F238E27FC236}">
              <a16:creationId xmlns:a16="http://schemas.microsoft.com/office/drawing/2014/main" xmlns="" id="{00000000-0008-0000-0E00-0000A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9" name="image2.png">
          <a:extLst>
            <a:ext uri="{FF2B5EF4-FFF2-40B4-BE49-F238E27FC236}">
              <a16:creationId xmlns:a16="http://schemas.microsoft.com/office/drawing/2014/main" xmlns="" id="{00000000-0008-0000-0E00-0000A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0" name="image18.jpg">
          <a:extLst>
            <a:ext uri="{FF2B5EF4-FFF2-40B4-BE49-F238E27FC236}">
              <a16:creationId xmlns:a16="http://schemas.microsoft.com/office/drawing/2014/main" xmlns="" id="{00000000-0008-0000-0E00-0000A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1" name="image2.png">
          <a:extLst>
            <a:ext uri="{FF2B5EF4-FFF2-40B4-BE49-F238E27FC236}">
              <a16:creationId xmlns:a16="http://schemas.microsoft.com/office/drawing/2014/main" xmlns="" id="{00000000-0008-0000-0E00-0000A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2" name="image18.jpg">
          <a:extLst>
            <a:ext uri="{FF2B5EF4-FFF2-40B4-BE49-F238E27FC236}">
              <a16:creationId xmlns:a16="http://schemas.microsoft.com/office/drawing/2014/main" xmlns="" id="{00000000-0008-0000-0E00-0000B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3" name="image2.png">
          <a:extLst>
            <a:ext uri="{FF2B5EF4-FFF2-40B4-BE49-F238E27FC236}">
              <a16:creationId xmlns:a16="http://schemas.microsoft.com/office/drawing/2014/main" xmlns="" id="{00000000-0008-0000-0E00-0000B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34" name="image18.jpg">
          <a:extLst>
            <a:ext uri="{FF2B5EF4-FFF2-40B4-BE49-F238E27FC236}">
              <a16:creationId xmlns:a16="http://schemas.microsoft.com/office/drawing/2014/main" xmlns="" id="{00000000-0008-0000-0E00-0000B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35" name="image2.png">
          <a:extLst>
            <a:ext uri="{FF2B5EF4-FFF2-40B4-BE49-F238E27FC236}">
              <a16:creationId xmlns:a16="http://schemas.microsoft.com/office/drawing/2014/main" xmlns="" id="{00000000-0008-0000-0E00-0000B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6" name="image18.jpg">
          <a:extLst>
            <a:ext uri="{FF2B5EF4-FFF2-40B4-BE49-F238E27FC236}">
              <a16:creationId xmlns:a16="http://schemas.microsoft.com/office/drawing/2014/main" xmlns="" id="{00000000-0008-0000-0E00-0000B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7" name="image2.png">
          <a:extLst>
            <a:ext uri="{FF2B5EF4-FFF2-40B4-BE49-F238E27FC236}">
              <a16:creationId xmlns:a16="http://schemas.microsoft.com/office/drawing/2014/main" xmlns="" id="{00000000-0008-0000-0E00-0000B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8" name="image18.jpg">
          <a:extLst>
            <a:ext uri="{FF2B5EF4-FFF2-40B4-BE49-F238E27FC236}">
              <a16:creationId xmlns:a16="http://schemas.microsoft.com/office/drawing/2014/main" xmlns="" id="{00000000-0008-0000-0E00-0000B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9" name="image2.png">
          <a:extLst>
            <a:ext uri="{FF2B5EF4-FFF2-40B4-BE49-F238E27FC236}">
              <a16:creationId xmlns:a16="http://schemas.microsoft.com/office/drawing/2014/main" xmlns="" id="{00000000-0008-0000-0E00-0000B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0" name="image18.jpg">
          <a:extLst>
            <a:ext uri="{FF2B5EF4-FFF2-40B4-BE49-F238E27FC236}">
              <a16:creationId xmlns:a16="http://schemas.microsoft.com/office/drawing/2014/main" xmlns="" id="{00000000-0008-0000-0E00-0000B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1" name="image2.png">
          <a:extLst>
            <a:ext uri="{FF2B5EF4-FFF2-40B4-BE49-F238E27FC236}">
              <a16:creationId xmlns:a16="http://schemas.microsoft.com/office/drawing/2014/main" xmlns="" id="{00000000-0008-0000-0E00-0000B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42" name="image18.jpg">
          <a:extLst>
            <a:ext uri="{FF2B5EF4-FFF2-40B4-BE49-F238E27FC236}">
              <a16:creationId xmlns:a16="http://schemas.microsoft.com/office/drawing/2014/main" xmlns="" id="{00000000-0008-0000-0E00-0000B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43" name="image2.png">
          <a:extLst>
            <a:ext uri="{FF2B5EF4-FFF2-40B4-BE49-F238E27FC236}">
              <a16:creationId xmlns:a16="http://schemas.microsoft.com/office/drawing/2014/main" xmlns="" id="{00000000-0008-0000-0E00-0000B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4" name="image18.jpg">
          <a:extLst>
            <a:ext uri="{FF2B5EF4-FFF2-40B4-BE49-F238E27FC236}">
              <a16:creationId xmlns:a16="http://schemas.microsoft.com/office/drawing/2014/main" xmlns="" id="{00000000-0008-0000-0E00-0000B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5" name="image2.png">
          <a:extLst>
            <a:ext uri="{FF2B5EF4-FFF2-40B4-BE49-F238E27FC236}">
              <a16:creationId xmlns:a16="http://schemas.microsoft.com/office/drawing/2014/main" xmlns="" id="{00000000-0008-0000-0E00-0000B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6" name="image18.jpg">
          <a:extLst>
            <a:ext uri="{FF2B5EF4-FFF2-40B4-BE49-F238E27FC236}">
              <a16:creationId xmlns:a16="http://schemas.microsoft.com/office/drawing/2014/main" xmlns="" id="{00000000-0008-0000-0E00-0000B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7" name="image2.png">
          <a:extLst>
            <a:ext uri="{FF2B5EF4-FFF2-40B4-BE49-F238E27FC236}">
              <a16:creationId xmlns:a16="http://schemas.microsoft.com/office/drawing/2014/main" xmlns="" id="{00000000-0008-0000-0E00-0000B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8" name="image18.jpg">
          <a:extLst>
            <a:ext uri="{FF2B5EF4-FFF2-40B4-BE49-F238E27FC236}">
              <a16:creationId xmlns:a16="http://schemas.microsoft.com/office/drawing/2014/main" xmlns="" id="{00000000-0008-0000-0E00-0000C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9" name="image2.png">
          <a:extLst>
            <a:ext uri="{FF2B5EF4-FFF2-40B4-BE49-F238E27FC236}">
              <a16:creationId xmlns:a16="http://schemas.microsoft.com/office/drawing/2014/main" xmlns="" id="{00000000-0008-0000-0E00-0000C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0" name="image18.jpg">
          <a:extLst>
            <a:ext uri="{FF2B5EF4-FFF2-40B4-BE49-F238E27FC236}">
              <a16:creationId xmlns:a16="http://schemas.microsoft.com/office/drawing/2014/main" xmlns="" id="{00000000-0008-0000-0E00-0000C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1" name="image2.png">
          <a:extLst>
            <a:ext uri="{FF2B5EF4-FFF2-40B4-BE49-F238E27FC236}">
              <a16:creationId xmlns:a16="http://schemas.microsoft.com/office/drawing/2014/main" xmlns="" id="{00000000-0008-0000-0E00-0000C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2" name="image18.jpg">
          <a:extLst>
            <a:ext uri="{FF2B5EF4-FFF2-40B4-BE49-F238E27FC236}">
              <a16:creationId xmlns:a16="http://schemas.microsoft.com/office/drawing/2014/main" xmlns="" id="{00000000-0008-0000-0E00-0000C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3" name="image2.png">
          <a:extLst>
            <a:ext uri="{FF2B5EF4-FFF2-40B4-BE49-F238E27FC236}">
              <a16:creationId xmlns:a16="http://schemas.microsoft.com/office/drawing/2014/main" xmlns="" id="{00000000-0008-0000-0E00-0000C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4" name="image18.jpg">
          <a:extLst>
            <a:ext uri="{FF2B5EF4-FFF2-40B4-BE49-F238E27FC236}">
              <a16:creationId xmlns:a16="http://schemas.microsoft.com/office/drawing/2014/main" xmlns="" id="{00000000-0008-0000-0E00-0000C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5" name="image2.png">
          <a:extLst>
            <a:ext uri="{FF2B5EF4-FFF2-40B4-BE49-F238E27FC236}">
              <a16:creationId xmlns:a16="http://schemas.microsoft.com/office/drawing/2014/main" xmlns="" id="{00000000-0008-0000-0E00-0000C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6" name="image18.jpg">
          <a:extLst>
            <a:ext uri="{FF2B5EF4-FFF2-40B4-BE49-F238E27FC236}">
              <a16:creationId xmlns:a16="http://schemas.microsoft.com/office/drawing/2014/main" xmlns="" id="{00000000-0008-0000-0E00-0000C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7" name="image2.png">
          <a:extLst>
            <a:ext uri="{FF2B5EF4-FFF2-40B4-BE49-F238E27FC236}">
              <a16:creationId xmlns:a16="http://schemas.microsoft.com/office/drawing/2014/main" xmlns="" id="{00000000-0008-0000-0E00-0000C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8" name="image18.jpg">
          <a:extLst>
            <a:ext uri="{FF2B5EF4-FFF2-40B4-BE49-F238E27FC236}">
              <a16:creationId xmlns:a16="http://schemas.microsoft.com/office/drawing/2014/main" xmlns="" id="{00000000-0008-0000-0E00-0000C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9" name="image2.png">
          <a:extLst>
            <a:ext uri="{FF2B5EF4-FFF2-40B4-BE49-F238E27FC236}">
              <a16:creationId xmlns:a16="http://schemas.microsoft.com/office/drawing/2014/main" xmlns="" id="{00000000-0008-0000-0E00-0000C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0" name="image18.jpg">
          <a:extLst>
            <a:ext uri="{FF2B5EF4-FFF2-40B4-BE49-F238E27FC236}">
              <a16:creationId xmlns:a16="http://schemas.microsoft.com/office/drawing/2014/main" xmlns="" id="{00000000-0008-0000-0E00-0000C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1" name="image2.png">
          <a:extLst>
            <a:ext uri="{FF2B5EF4-FFF2-40B4-BE49-F238E27FC236}">
              <a16:creationId xmlns:a16="http://schemas.microsoft.com/office/drawing/2014/main" xmlns="" id="{00000000-0008-0000-0E00-0000C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2" name="image18.jpg">
          <a:extLst>
            <a:ext uri="{FF2B5EF4-FFF2-40B4-BE49-F238E27FC236}">
              <a16:creationId xmlns:a16="http://schemas.microsoft.com/office/drawing/2014/main" xmlns="" id="{00000000-0008-0000-0E00-0000C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3" name="image2.png">
          <a:extLst>
            <a:ext uri="{FF2B5EF4-FFF2-40B4-BE49-F238E27FC236}">
              <a16:creationId xmlns:a16="http://schemas.microsoft.com/office/drawing/2014/main" xmlns="" id="{00000000-0008-0000-0E00-0000C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4" name="image18.jpg">
          <a:extLst>
            <a:ext uri="{FF2B5EF4-FFF2-40B4-BE49-F238E27FC236}">
              <a16:creationId xmlns:a16="http://schemas.microsoft.com/office/drawing/2014/main" xmlns="" id="{00000000-0008-0000-0E00-0000D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5" name="image2.png">
          <a:extLst>
            <a:ext uri="{FF2B5EF4-FFF2-40B4-BE49-F238E27FC236}">
              <a16:creationId xmlns:a16="http://schemas.microsoft.com/office/drawing/2014/main" xmlns="" id="{00000000-0008-0000-0E00-0000D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66" name="image18.jpg">
          <a:extLst>
            <a:ext uri="{FF2B5EF4-FFF2-40B4-BE49-F238E27FC236}">
              <a16:creationId xmlns:a16="http://schemas.microsoft.com/office/drawing/2014/main" xmlns="" id="{00000000-0008-0000-0E00-0000D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67" name="image2.png">
          <a:extLst>
            <a:ext uri="{FF2B5EF4-FFF2-40B4-BE49-F238E27FC236}">
              <a16:creationId xmlns:a16="http://schemas.microsoft.com/office/drawing/2014/main" xmlns="" id="{00000000-0008-0000-0E00-0000D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8" name="image18.jpg">
          <a:extLst>
            <a:ext uri="{FF2B5EF4-FFF2-40B4-BE49-F238E27FC236}">
              <a16:creationId xmlns:a16="http://schemas.microsoft.com/office/drawing/2014/main" xmlns="" id="{00000000-0008-0000-0E00-0000D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9" name="image2.png">
          <a:extLst>
            <a:ext uri="{FF2B5EF4-FFF2-40B4-BE49-F238E27FC236}">
              <a16:creationId xmlns:a16="http://schemas.microsoft.com/office/drawing/2014/main" xmlns="" id="{00000000-0008-0000-0E00-0000D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0" name="image18.jpg">
          <a:extLst>
            <a:ext uri="{FF2B5EF4-FFF2-40B4-BE49-F238E27FC236}">
              <a16:creationId xmlns:a16="http://schemas.microsoft.com/office/drawing/2014/main" xmlns="" id="{00000000-0008-0000-0E00-0000D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1" name="image2.png">
          <a:extLst>
            <a:ext uri="{FF2B5EF4-FFF2-40B4-BE49-F238E27FC236}">
              <a16:creationId xmlns:a16="http://schemas.microsoft.com/office/drawing/2014/main" xmlns="" id="{00000000-0008-0000-0E00-0000D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2" name="image18.jpg">
          <a:extLst>
            <a:ext uri="{FF2B5EF4-FFF2-40B4-BE49-F238E27FC236}">
              <a16:creationId xmlns:a16="http://schemas.microsoft.com/office/drawing/2014/main" xmlns="" id="{00000000-0008-0000-0E00-0000D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3" name="image2.png">
          <a:extLst>
            <a:ext uri="{FF2B5EF4-FFF2-40B4-BE49-F238E27FC236}">
              <a16:creationId xmlns:a16="http://schemas.microsoft.com/office/drawing/2014/main" xmlns="" id="{00000000-0008-0000-0E00-0000D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74" name="image18.jpg">
          <a:extLst>
            <a:ext uri="{FF2B5EF4-FFF2-40B4-BE49-F238E27FC236}">
              <a16:creationId xmlns:a16="http://schemas.microsoft.com/office/drawing/2014/main" xmlns="" id="{00000000-0008-0000-0E00-0000D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75" name="image2.png">
          <a:extLst>
            <a:ext uri="{FF2B5EF4-FFF2-40B4-BE49-F238E27FC236}">
              <a16:creationId xmlns:a16="http://schemas.microsoft.com/office/drawing/2014/main" xmlns="" id="{00000000-0008-0000-0E00-0000D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6" name="image18.jpg">
          <a:extLst>
            <a:ext uri="{FF2B5EF4-FFF2-40B4-BE49-F238E27FC236}">
              <a16:creationId xmlns:a16="http://schemas.microsoft.com/office/drawing/2014/main" xmlns="" id="{00000000-0008-0000-0E00-0000D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7" name="image2.png">
          <a:extLst>
            <a:ext uri="{FF2B5EF4-FFF2-40B4-BE49-F238E27FC236}">
              <a16:creationId xmlns:a16="http://schemas.microsoft.com/office/drawing/2014/main" xmlns="" id="{00000000-0008-0000-0E00-0000D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8" name="image18.jpg">
          <a:extLst>
            <a:ext uri="{FF2B5EF4-FFF2-40B4-BE49-F238E27FC236}">
              <a16:creationId xmlns:a16="http://schemas.microsoft.com/office/drawing/2014/main" xmlns="" id="{00000000-0008-0000-0E00-0000D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9" name="image2.png">
          <a:extLst>
            <a:ext uri="{FF2B5EF4-FFF2-40B4-BE49-F238E27FC236}">
              <a16:creationId xmlns:a16="http://schemas.microsoft.com/office/drawing/2014/main" xmlns="" id="{00000000-0008-0000-0E00-0000D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0" name="image18.jpg">
          <a:extLst>
            <a:ext uri="{FF2B5EF4-FFF2-40B4-BE49-F238E27FC236}">
              <a16:creationId xmlns:a16="http://schemas.microsoft.com/office/drawing/2014/main" xmlns="" id="{00000000-0008-0000-0E00-0000E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1" name="image2.png">
          <a:extLst>
            <a:ext uri="{FF2B5EF4-FFF2-40B4-BE49-F238E27FC236}">
              <a16:creationId xmlns:a16="http://schemas.microsoft.com/office/drawing/2014/main" xmlns="" id="{00000000-0008-0000-0E00-0000E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2" name="image18.jpg">
          <a:extLst>
            <a:ext uri="{FF2B5EF4-FFF2-40B4-BE49-F238E27FC236}">
              <a16:creationId xmlns:a16="http://schemas.microsoft.com/office/drawing/2014/main" xmlns="" id="{00000000-0008-0000-0E00-0000E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83" name="image2.png">
          <a:extLst>
            <a:ext uri="{FF2B5EF4-FFF2-40B4-BE49-F238E27FC236}">
              <a16:creationId xmlns:a16="http://schemas.microsoft.com/office/drawing/2014/main" xmlns="" id="{00000000-0008-0000-0E00-0000E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4" name="image18.jpg">
          <a:extLst>
            <a:ext uri="{FF2B5EF4-FFF2-40B4-BE49-F238E27FC236}">
              <a16:creationId xmlns:a16="http://schemas.microsoft.com/office/drawing/2014/main" xmlns="" id="{00000000-0008-0000-0E00-0000E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5" name="image2.png">
          <a:extLst>
            <a:ext uri="{FF2B5EF4-FFF2-40B4-BE49-F238E27FC236}">
              <a16:creationId xmlns:a16="http://schemas.microsoft.com/office/drawing/2014/main" xmlns="" id="{00000000-0008-0000-0E00-0000E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6" name="image18.jpg">
          <a:extLst>
            <a:ext uri="{FF2B5EF4-FFF2-40B4-BE49-F238E27FC236}">
              <a16:creationId xmlns:a16="http://schemas.microsoft.com/office/drawing/2014/main" xmlns="" id="{00000000-0008-0000-0E00-0000E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7" name="image2.png">
          <a:extLst>
            <a:ext uri="{FF2B5EF4-FFF2-40B4-BE49-F238E27FC236}">
              <a16:creationId xmlns:a16="http://schemas.microsoft.com/office/drawing/2014/main" xmlns="" id="{00000000-0008-0000-0E00-0000E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8" name="image18.jpg">
          <a:extLst>
            <a:ext uri="{FF2B5EF4-FFF2-40B4-BE49-F238E27FC236}">
              <a16:creationId xmlns:a16="http://schemas.microsoft.com/office/drawing/2014/main" xmlns="" id="{00000000-0008-0000-0E00-0000E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9" name="image2.png">
          <a:extLst>
            <a:ext uri="{FF2B5EF4-FFF2-40B4-BE49-F238E27FC236}">
              <a16:creationId xmlns:a16="http://schemas.microsoft.com/office/drawing/2014/main" xmlns="" id="{00000000-0008-0000-0E00-0000E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0" name="image18.jpg">
          <a:extLst>
            <a:ext uri="{FF2B5EF4-FFF2-40B4-BE49-F238E27FC236}">
              <a16:creationId xmlns:a16="http://schemas.microsoft.com/office/drawing/2014/main" xmlns="" id="{00000000-0008-0000-0E00-0000E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91" name="image2.png">
          <a:extLst>
            <a:ext uri="{FF2B5EF4-FFF2-40B4-BE49-F238E27FC236}">
              <a16:creationId xmlns:a16="http://schemas.microsoft.com/office/drawing/2014/main" xmlns="" id="{00000000-0008-0000-0E00-0000E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92" name="image18.jpg">
          <a:extLst>
            <a:ext uri="{FF2B5EF4-FFF2-40B4-BE49-F238E27FC236}">
              <a16:creationId xmlns:a16="http://schemas.microsoft.com/office/drawing/2014/main" xmlns="" id="{00000000-0008-0000-0E00-0000E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93" name="image2.png">
          <a:extLst>
            <a:ext uri="{FF2B5EF4-FFF2-40B4-BE49-F238E27FC236}">
              <a16:creationId xmlns:a16="http://schemas.microsoft.com/office/drawing/2014/main" xmlns="" id="{00000000-0008-0000-0E00-0000E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4" name="image18.jpg">
          <a:extLst>
            <a:ext uri="{FF2B5EF4-FFF2-40B4-BE49-F238E27FC236}">
              <a16:creationId xmlns:a16="http://schemas.microsoft.com/office/drawing/2014/main" xmlns="" id="{00000000-0008-0000-0E00-0000E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5" name="image2.png">
          <a:extLst>
            <a:ext uri="{FF2B5EF4-FFF2-40B4-BE49-F238E27FC236}">
              <a16:creationId xmlns:a16="http://schemas.microsoft.com/office/drawing/2014/main" xmlns="" id="{00000000-0008-0000-0E00-0000E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6" name="image18.jpg">
          <a:extLst>
            <a:ext uri="{FF2B5EF4-FFF2-40B4-BE49-F238E27FC236}">
              <a16:creationId xmlns:a16="http://schemas.microsoft.com/office/drawing/2014/main" xmlns="" id="{00000000-0008-0000-0E00-0000F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7" name="image2.png">
          <a:extLst>
            <a:ext uri="{FF2B5EF4-FFF2-40B4-BE49-F238E27FC236}">
              <a16:creationId xmlns:a16="http://schemas.microsoft.com/office/drawing/2014/main" xmlns="" id="{00000000-0008-0000-0E00-0000F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8" name="image18.jpg">
          <a:extLst>
            <a:ext uri="{FF2B5EF4-FFF2-40B4-BE49-F238E27FC236}">
              <a16:creationId xmlns:a16="http://schemas.microsoft.com/office/drawing/2014/main" xmlns="" id="{00000000-0008-0000-0E00-0000F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99" name="image2.png">
          <a:extLst>
            <a:ext uri="{FF2B5EF4-FFF2-40B4-BE49-F238E27FC236}">
              <a16:creationId xmlns:a16="http://schemas.microsoft.com/office/drawing/2014/main" xmlns="" id="{00000000-0008-0000-0E00-0000F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00" name="image18.jpg">
          <a:extLst>
            <a:ext uri="{FF2B5EF4-FFF2-40B4-BE49-F238E27FC236}">
              <a16:creationId xmlns:a16="http://schemas.microsoft.com/office/drawing/2014/main" xmlns="" id="{00000000-0008-0000-0E00-0000F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01" name="image2.png">
          <a:extLst>
            <a:ext uri="{FF2B5EF4-FFF2-40B4-BE49-F238E27FC236}">
              <a16:creationId xmlns:a16="http://schemas.microsoft.com/office/drawing/2014/main" xmlns="" id="{00000000-0008-0000-0E00-0000F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02" name="image18.jpg">
          <a:extLst>
            <a:ext uri="{FF2B5EF4-FFF2-40B4-BE49-F238E27FC236}">
              <a16:creationId xmlns:a16="http://schemas.microsoft.com/office/drawing/2014/main" xmlns="" id="{00000000-0008-0000-0E00-0000F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03" name="image2.png">
          <a:extLst>
            <a:ext uri="{FF2B5EF4-FFF2-40B4-BE49-F238E27FC236}">
              <a16:creationId xmlns:a16="http://schemas.microsoft.com/office/drawing/2014/main" xmlns="" id="{00000000-0008-0000-0E00-0000F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04" name="image18.jpg">
          <a:extLst>
            <a:ext uri="{FF2B5EF4-FFF2-40B4-BE49-F238E27FC236}">
              <a16:creationId xmlns:a16="http://schemas.microsoft.com/office/drawing/2014/main" xmlns="" id="{00000000-0008-0000-0E00-0000F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05" name="image2.png">
          <a:extLst>
            <a:ext uri="{FF2B5EF4-FFF2-40B4-BE49-F238E27FC236}">
              <a16:creationId xmlns:a16="http://schemas.microsoft.com/office/drawing/2014/main" xmlns="" id="{00000000-0008-0000-0E00-0000F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06" name="image18.jpg">
          <a:extLst>
            <a:ext uri="{FF2B5EF4-FFF2-40B4-BE49-F238E27FC236}">
              <a16:creationId xmlns:a16="http://schemas.microsoft.com/office/drawing/2014/main" xmlns="" id="{00000000-0008-0000-0E00-0000F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507" name="image2.png">
          <a:extLst>
            <a:ext uri="{FF2B5EF4-FFF2-40B4-BE49-F238E27FC236}">
              <a16:creationId xmlns:a16="http://schemas.microsoft.com/office/drawing/2014/main" xmlns="" id="{00000000-0008-0000-0E00-0000F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08" name="image18.jpg">
          <a:extLst>
            <a:ext uri="{FF2B5EF4-FFF2-40B4-BE49-F238E27FC236}">
              <a16:creationId xmlns:a16="http://schemas.microsoft.com/office/drawing/2014/main" xmlns="" id="{00000000-0008-0000-0E00-0000F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09" name="image2.png">
          <a:extLst>
            <a:ext uri="{FF2B5EF4-FFF2-40B4-BE49-F238E27FC236}">
              <a16:creationId xmlns:a16="http://schemas.microsoft.com/office/drawing/2014/main" xmlns="" id="{00000000-0008-0000-0E00-0000F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10" name="image18.jpg">
          <a:extLst>
            <a:ext uri="{FF2B5EF4-FFF2-40B4-BE49-F238E27FC236}">
              <a16:creationId xmlns:a16="http://schemas.microsoft.com/office/drawing/2014/main" xmlns="" id="{00000000-0008-0000-0E00-0000F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11" name="image2.png">
          <a:extLst>
            <a:ext uri="{FF2B5EF4-FFF2-40B4-BE49-F238E27FC236}">
              <a16:creationId xmlns:a16="http://schemas.microsoft.com/office/drawing/2014/main" xmlns="" id="{00000000-0008-0000-0E00-0000F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12" name="image18.jpg">
          <a:extLst>
            <a:ext uri="{FF2B5EF4-FFF2-40B4-BE49-F238E27FC236}">
              <a16:creationId xmlns:a16="http://schemas.microsoft.com/office/drawing/2014/main" xmlns="" id="{00000000-0008-0000-0E00-00000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13" name="image2.png">
          <a:extLst>
            <a:ext uri="{FF2B5EF4-FFF2-40B4-BE49-F238E27FC236}">
              <a16:creationId xmlns:a16="http://schemas.microsoft.com/office/drawing/2014/main" xmlns="" id="{00000000-0008-0000-0E00-00000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14" name="image18.jpg">
          <a:extLst>
            <a:ext uri="{FF2B5EF4-FFF2-40B4-BE49-F238E27FC236}">
              <a16:creationId xmlns:a16="http://schemas.microsoft.com/office/drawing/2014/main" xmlns="" id="{00000000-0008-0000-0E00-00000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15" name="image2.png">
          <a:extLst>
            <a:ext uri="{FF2B5EF4-FFF2-40B4-BE49-F238E27FC236}">
              <a16:creationId xmlns:a16="http://schemas.microsoft.com/office/drawing/2014/main" xmlns="" id="{00000000-0008-0000-0E00-00000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16" name="image18.jpg">
          <a:extLst>
            <a:ext uri="{FF2B5EF4-FFF2-40B4-BE49-F238E27FC236}">
              <a16:creationId xmlns:a16="http://schemas.microsoft.com/office/drawing/2014/main" xmlns="" id="{00000000-0008-0000-0E00-00000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17" name="image2.png">
          <a:extLst>
            <a:ext uri="{FF2B5EF4-FFF2-40B4-BE49-F238E27FC236}">
              <a16:creationId xmlns:a16="http://schemas.microsoft.com/office/drawing/2014/main" xmlns="" id="{00000000-0008-0000-0E00-00000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18" name="image18.jpg">
          <a:extLst>
            <a:ext uri="{FF2B5EF4-FFF2-40B4-BE49-F238E27FC236}">
              <a16:creationId xmlns:a16="http://schemas.microsoft.com/office/drawing/2014/main" xmlns="" id="{00000000-0008-0000-0E00-00000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19" name="image2.png">
          <a:extLst>
            <a:ext uri="{FF2B5EF4-FFF2-40B4-BE49-F238E27FC236}">
              <a16:creationId xmlns:a16="http://schemas.microsoft.com/office/drawing/2014/main" xmlns="" id="{00000000-0008-0000-0E00-00000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20" name="image18.jpg">
          <a:extLst>
            <a:ext uri="{FF2B5EF4-FFF2-40B4-BE49-F238E27FC236}">
              <a16:creationId xmlns:a16="http://schemas.microsoft.com/office/drawing/2014/main" xmlns="" id="{00000000-0008-0000-0E00-00000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21" name="image2.png">
          <a:extLst>
            <a:ext uri="{FF2B5EF4-FFF2-40B4-BE49-F238E27FC236}">
              <a16:creationId xmlns:a16="http://schemas.microsoft.com/office/drawing/2014/main" xmlns="" id="{00000000-0008-0000-0E00-00000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22" name="image18.jpg">
          <a:extLst>
            <a:ext uri="{FF2B5EF4-FFF2-40B4-BE49-F238E27FC236}">
              <a16:creationId xmlns:a16="http://schemas.microsoft.com/office/drawing/2014/main" xmlns="" id="{00000000-0008-0000-0E00-00000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23" name="image2.png">
          <a:extLst>
            <a:ext uri="{FF2B5EF4-FFF2-40B4-BE49-F238E27FC236}">
              <a16:creationId xmlns:a16="http://schemas.microsoft.com/office/drawing/2014/main" xmlns="" id="{00000000-0008-0000-0E00-00000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24" name="image18.jpg">
          <a:extLst>
            <a:ext uri="{FF2B5EF4-FFF2-40B4-BE49-F238E27FC236}">
              <a16:creationId xmlns:a16="http://schemas.microsoft.com/office/drawing/2014/main" xmlns="" id="{00000000-0008-0000-0E00-00000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25" name="image2.png">
          <a:extLst>
            <a:ext uri="{FF2B5EF4-FFF2-40B4-BE49-F238E27FC236}">
              <a16:creationId xmlns:a16="http://schemas.microsoft.com/office/drawing/2014/main" xmlns="" id="{00000000-0008-0000-0E00-00000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26" name="image18.jpg">
          <a:extLst>
            <a:ext uri="{FF2B5EF4-FFF2-40B4-BE49-F238E27FC236}">
              <a16:creationId xmlns:a16="http://schemas.microsoft.com/office/drawing/2014/main" xmlns="" id="{00000000-0008-0000-0E00-00000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27" name="image2.png">
          <a:extLst>
            <a:ext uri="{FF2B5EF4-FFF2-40B4-BE49-F238E27FC236}">
              <a16:creationId xmlns:a16="http://schemas.microsoft.com/office/drawing/2014/main" xmlns="" id="{00000000-0008-0000-0E00-00000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28" name="image18.jpg">
          <a:extLst>
            <a:ext uri="{FF2B5EF4-FFF2-40B4-BE49-F238E27FC236}">
              <a16:creationId xmlns:a16="http://schemas.microsoft.com/office/drawing/2014/main" xmlns="" id="{00000000-0008-0000-0E00-00001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29" name="image2.png">
          <a:extLst>
            <a:ext uri="{FF2B5EF4-FFF2-40B4-BE49-F238E27FC236}">
              <a16:creationId xmlns:a16="http://schemas.microsoft.com/office/drawing/2014/main" xmlns="" id="{00000000-0008-0000-0E00-00001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30" name="image18.jpg">
          <a:extLst>
            <a:ext uri="{FF2B5EF4-FFF2-40B4-BE49-F238E27FC236}">
              <a16:creationId xmlns:a16="http://schemas.microsoft.com/office/drawing/2014/main" xmlns="" id="{00000000-0008-0000-0E00-00001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31" name="image2.png">
          <a:extLst>
            <a:ext uri="{FF2B5EF4-FFF2-40B4-BE49-F238E27FC236}">
              <a16:creationId xmlns:a16="http://schemas.microsoft.com/office/drawing/2014/main" xmlns="" id="{00000000-0008-0000-0E00-00001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32" name="image18.jpg">
          <a:extLst>
            <a:ext uri="{FF2B5EF4-FFF2-40B4-BE49-F238E27FC236}">
              <a16:creationId xmlns:a16="http://schemas.microsoft.com/office/drawing/2014/main" xmlns="" id="{00000000-0008-0000-0E00-00001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33" name="image2.png">
          <a:extLst>
            <a:ext uri="{FF2B5EF4-FFF2-40B4-BE49-F238E27FC236}">
              <a16:creationId xmlns:a16="http://schemas.microsoft.com/office/drawing/2014/main" xmlns="" id="{00000000-0008-0000-0E00-00001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34" name="image18.jpg">
          <a:extLst>
            <a:ext uri="{FF2B5EF4-FFF2-40B4-BE49-F238E27FC236}">
              <a16:creationId xmlns:a16="http://schemas.microsoft.com/office/drawing/2014/main" xmlns="" id="{00000000-0008-0000-0E00-00001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35" name="image2.png">
          <a:extLst>
            <a:ext uri="{FF2B5EF4-FFF2-40B4-BE49-F238E27FC236}">
              <a16:creationId xmlns:a16="http://schemas.microsoft.com/office/drawing/2014/main" xmlns="" id="{00000000-0008-0000-0E00-00001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36" name="image18.jpg">
          <a:extLst>
            <a:ext uri="{FF2B5EF4-FFF2-40B4-BE49-F238E27FC236}">
              <a16:creationId xmlns:a16="http://schemas.microsoft.com/office/drawing/2014/main" xmlns="" id="{00000000-0008-0000-0E00-00001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37" name="image2.png">
          <a:extLst>
            <a:ext uri="{FF2B5EF4-FFF2-40B4-BE49-F238E27FC236}">
              <a16:creationId xmlns:a16="http://schemas.microsoft.com/office/drawing/2014/main" xmlns="" id="{00000000-0008-0000-0E00-00001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38" name="image18.jpg">
          <a:extLst>
            <a:ext uri="{FF2B5EF4-FFF2-40B4-BE49-F238E27FC236}">
              <a16:creationId xmlns:a16="http://schemas.microsoft.com/office/drawing/2014/main" xmlns="" id="{00000000-0008-0000-0E00-00001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39" name="image2.png">
          <a:extLst>
            <a:ext uri="{FF2B5EF4-FFF2-40B4-BE49-F238E27FC236}">
              <a16:creationId xmlns:a16="http://schemas.microsoft.com/office/drawing/2014/main" xmlns="" id="{00000000-0008-0000-0E00-00001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40" name="image18.jpg">
          <a:extLst>
            <a:ext uri="{FF2B5EF4-FFF2-40B4-BE49-F238E27FC236}">
              <a16:creationId xmlns:a16="http://schemas.microsoft.com/office/drawing/2014/main" xmlns="" id="{00000000-0008-0000-0E00-00001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41" name="image2.png">
          <a:extLst>
            <a:ext uri="{FF2B5EF4-FFF2-40B4-BE49-F238E27FC236}">
              <a16:creationId xmlns:a16="http://schemas.microsoft.com/office/drawing/2014/main" xmlns="" id="{00000000-0008-0000-0E00-00001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42" name="image18.jpg">
          <a:extLst>
            <a:ext uri="{FF2B5EF4-FFF2-40B4-BE49-F238E27FC236}">
              <a16:creationId xmlns:a16="http://schemas.microsoft.com/office/drawing/2014/main" xmlns="" id="{00000000-0008-0000-0E00-00001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43" name="image2.png">
          <a:extLst>
            <a:ext uri="{FF2B5EF4-FFF2-40B4-BE49-F238E27FC236}">
              <a16:creationId xmlns:a16="http://schemas.microsoft.com/office/drawing/2014/main" xmlns="" id="{00000000-0008-0000-0E00-00001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44" name="image18.jpg">
          <a:extLst>
            <a:ext uri="{FF2B5EF4-FFF2-40B4-BE49-F238E27FC236}">
              <a16:creationId xmlns:a16="http://schemas.microsoft.com/office/drawing/2014/main" xmlns="" id="{00000000-0008-0000-0E00-00002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45" name="image2.png">
          <a:extLst>
            <a:ext uri="{FF2B5EF4-FFF2-40B4-BE49-F238E27FC236}">
              <a16:creationId xmlns:a16="http://schemas.microsoft.com/office/drawing/2014/main" xmlns="" id="{00000000-0008-0000-0E00-00002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46" name="image18.jpg">
          <a:extLst>
            <a:ext uri="{FF2B5EF4-FFF2-40B4-BE49-F238E27FC236}">
              <a16:creationId xmlns:a16="http://schemas.microsoft.com/office/drawing/2014/main" xmlns="" id="{00000000-0008-0000-0E00-00002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47" name="image2.png">
          <a:extLst>
            <a:ext uri="{FF2B5EF4-FFF2-40B4-BE49-F238E27FC236}">
              <a16:creationId xmlns:a16="http://schemas.microsoft.com/office/drawing/2014/main" xmlns="" id="{00000000-0008-0000-0E00-00002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48" name="image18.jpg">
          <a:extLst>
            <a:ext uri="{FF2B5EF4-FFF2-40B4-BE49-F238E27FC236}">
              <a16:creationId xmlns:a16="http://schemas.microsoft.com/office/drawing/2014/main" xmlns="" id="{00000000-0008-0000-0E00-00002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49" name="image2.png">
          <a:extLst>
            <a:ext uri="{FF2B5EF4-FFF2-40B4-BE49-F238E27FC236}">
              <a16:creationId xmlns:a16="http://schemas.microsoft.com/office/drawing/2014/main" xmlns="" id="{00000000-0008-0000-0E00-00002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50" name="image18.jpg">
          <a:extLst>
            <a:ext uri="{FF2B5EF4-FFF2-40B4-BE49-F238E27FC236}">
              <a16:creationId xmlns:a16="http://schemas.microsoft.com/office/drawing/2014/main" xmlns="" id="{00000000-0008-0000-0E00-00002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1" name="image2.png">
          <a:extLst>
            <a:ext uri="{FF2B5EF4-FFF2-40B4-BE49-F238E27FC236}">
              <a16:creationId xmlns:a16="http://schemas.microsoft.com/office/drawing/2014/main" xmlns="" id="{00000000-0008-0000-0E00-00002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52" name="image18.jpg">
          <a:extLst>
            <a:ext uri="{FF2B5EF4-FFF2-40B4-BE49-F238E27FC236}">
              <a16:creationId xmlns:a16="http://schemas.microsoft.com/office/drawing/2014/main" xmlns="" id="{00000000-0008-0000-0E00-00002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3" name="image2.png">
          <a:extLst>
            <a:ext uri="{FF2B5EF4-FFF2-40B4-BE49-F238E27FC236}">
              <a16:creationId xmlns:a16="http://schemas.microsoft.com/office/drawing/2014/main" xmlns="" id="{00000000-0008-0000-0E00-00002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54" name="image18.jpg">
          <a:extLst>
            <a:ext uri="{FF2B5EF4-FFF2-40B4-BE49-F238E27FC236}">
              <a16:creationId xmlns:a16="http://schemas.microsoft.com/office/drawing/2014/main" xmlns="" id="{00000000-0008-0000-0E00-00002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55" name="image2.png">
          <a:extLst>
            <a:ext uri="{FF2B5EF4-FFF2-40B4-BE49-F238E27FC236}">
              <a16:creationId xmlns:a16="http://schemas.microsoft.com/office/drawing/2014/main" xmlns="" id="{00000000-0008-0000-0E00-00002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56" name="image18.jpg">
          <a:extLst>
            <a:ext uri="{FF2B5EF4-FFF2-40B4-BE49-F238E27FC236}">
              <a16:creationId xmlns:a16="http://schemas.microsoft.com/office/drawing/2014/main" xmlns="" id="{00000000-0008-0000-0E00-00002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57" name="image2.png">
          <a:extLst>
            <a:ext uri="{FF2B5EF4-FFF2-40B4-BE49-F238E27FC236}">
              <a16:creationId xmlns:a16="http://schemas.microsoft.com/office/drawing/2014/main" xmlns="" id="{00000000-0008-0000-0E00-00002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58" name="image18.jpg">
          <a:extLst>
            <a:ext uri="{FF2B5EF4-FFF2-40B4-BE49-F238E27FC236}">
              <a16:creationId xmlns:a16="http://schemas.microsoft.com/office/drawing/2014/main" xmlns="" id="{00000000-0008-0000-0E00-00002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9" name="image2.png">
          <a:extLst>
            <a:ext uri="{FF2B5EF4-FFF2-40B4-BE49-F238E27FC236}">
              <a16:creationId xmlns:a16="http://schemas.microsoft.com/office/drawing/2014/main" xmlns="" id="{00000000-0008-0000-0E00-00002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0" name="image18.jpg">
          <a:extLst>
            <a:ext uri="{FF2B5EF4-FFF2-40B4-BE49-F238E27FC236}">
              <a16:creationId xmlns:a16="http://schemas.microsoft.com/office/drawing/2014/main" xmlns="" id="{00000000-0008-0000-0E00-00003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61" name="image2.png">
          <a:extLst>
            <a:ext uri="{FF2B5EF4-FFF2-40B4-BE49-F238E27FC236}">
              <a16:creationId xmlns:a16="http://schemas.microsoft.com/office/drawing/2014/main" xmlns="" id="{00000000-0008-0000-0E00-00003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62" name="image18.jpg">
          <a:extLst>
            <a:ext uri="{FF2B5EF4-FFF2-40B4-BE49-F238E27FC236}">
              <a16:creationId xmlns:a16="http://schemas.microsoft.com/office/drawing/2014/main" xmlns="" id="{00000000-0008-0000-0E00-00003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63" name="image2.png">
          <a:extLst>
            <a:ext uri="{FF2B5EF4-FFF2-40B4-BE49-F238E27FC236}">
              <a16:creationId xmlns:a16="http://schemas.microsoft.com/office/drawing/2014/main" xmlns="" id="{00000000-0008-0000-0E00-00003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64" name="image18.jpg">
          <a:extLst>
            <a:ext uri="{FF2B5EF4-FFF2-40B4-BE49-F238E27FC236}">
              <a16:creationId xmlns:a16="http://schemas.microsoft.com/office/drawing/2014/main" xmlns="" id="{00000000-0008-0000-0E00-00003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65" name="image2.png">
          <a:extLst>
            <a:ext uri="{FF2B5EF4-FFF2-40B4-BE49-F238E27FC236}">
              <a16:creationId xmlns:a16="http://schemas.microsoft.com/office/drawing/2014/main" xmlns="" id="{00000000-0008-0000-0E00-00003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6" name="image18.jpg">
          <a:extLst>
            <a:ext uri="{FF2B5EF4-FFF2-40B4-BE49-F238E27FC236}">
              <a16:creationId xmlns:a16="http://schemas.microsoft.com/office/drawing/2014/main" xmlns="" id="{00000000-0008-0000-0E00-00003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67" name="image2.png">
          <a:extLst>
            <a:ext uri="{FF2B5EF4-FFF2-40B4-BE49-F238E27FC236}">
              <a16:creationId xmlns:a16="http://schemas.microsoft.com/office/drawing/2014/main" xmlns="" id="{00000000-0008-0000-0E00-00003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8" name="image18.jpg">
          <a:extLst>
            <a:ext uri="{FF2B5EF4-FFF2-40B4-BE49-F238E27FC236}">
              <a16:creationId xmlns:a16="http://schemas.microsoft.com/office/drawing/2014/main" xmlns="" id="{00000000-0008-0000-0E00-00003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69" name="image2.png">
          <a:extLst>
            <a:ext uri="{FF2B5EF4-FFF2-40B4-BE49-F238E27FC236}">
              <a16:creationId xmlns:a16="http://schemas.microsoft.com/office/drawing/2014/main" xmlns="" id="{00000000-0008-0000-0E00-00003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0" name="image18.jpg">
          <a:extLst>
            <a:ext uri="{FF2B5EF4-FFF2-40B4-BE49-F238E27FC236}">
              <a16:creationId xmlns:a16="http://schemas.microsoft.com/office/drawing/2014/main" xmlns="" id="{00000000-0008-0000-0E00-00003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71" name="image2.png">
          <a:extLst>
            <a:ext uri="{FF2B5EF4-FFF2-40B4-BE49-F238E27FC236}">
              <a16:creationId xmlns:a16="http://schemas.microsoft.com/office/drawing/2014/main" xmlns="" id="{00000000-0008-0000-0E00-00003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72" name="image18.jpg">
          <a:extLst>
            <a:ext uri="{FF2B5EF4-FFF2-40B4-BE49-F238E27FC236}">
              <a16:creationId xmlns:a16="http://schemas.microsoft.com/office/drawing/2014/main" xmlns="" id="{00000000-0008-0000-0E00-00003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73" name="image2.png">
          <a:extLst>
            <a:ext uri="{FF2B5EF4-FFF2-40B4-BE49-F238E27FC236}">
              <a16:creationId xmlns:a16="http://schemas.microsoft.com/office/drawing/2014/main" xmlns="" id="{00000000-0008-0000-0E00-00003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74" name="image18.jpg">
          <a:extLst>
            <a:ext uri="{FF2B5EF4-FFF2-40B4-BE49-F238E27FC236}">
              <a16:creationId xmlns:a16="http://schemas.microsoft.com/office/drawing/2014/main" xmlns="" id="{00000000-0008-0000-0E00-00003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75" name="image2.png">
          <a:extLst>
            <a:ext uri="{FF2B5EF4-FFF2-40B4-BE49-F238E27FC236}">
              <a16:creationId xmlns:a16="http://schemas.microsoft.com/office/drawing/2014/main" xmlns="" id="{00000000-0008-0000-0E00-00003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76" name="image18.jpg">
          <a:extLst>
            <a:ext uri="{FF2B5EF4-FFF2-40B4-BE49-F238E27FC236}">
              <a16:creationId xmlns:a16="http://schemas.microsoft.com/office/drawing/2014/main" xmlns="" id="{00000000-0008-0000-0E00-00004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77" name="image2.png">
          <a:extLst>
            <a:ext uri="{FF2B5EF4-FFF2-40B4-BE49-F238E27FC236}">
              <a16:creationId xmlns:a16="http://schemas.microsoft.com/office/drawing/2014/main" xmlns="" id="{00000000-0008-0000-0E00-00004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8" name="image18.jpg">
          <a:extLst>
            <a:ext uri="{FF2B5EF4-FFF2-40B4-BE49-F238E27FC236}">
              <a16:creationId xmlns:a16="http://schemas.microsoft.com/office/drawing/2014/main" xmlns="" id="{00000000-0008-0000-0E00-00004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79" name="image2.png">
          <a:extLst>
            <a:ext uri="{FF2B5EF4-FFF2-40B4-BE49-F238E27FC236}">
              <a16:creationId xmlns:a16="http://schemas.microsoft.com/office/drawing/2014/main" xmlns="" id="{00000000-0008-0000-0E00-00004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80" name="image18.jpg">
          <a:extLst>
            <a:ext uri="{FF2B5EF4-FFF2-40B4-BE49-F238E27FC236}">
              <a16:creationId xmlns:a16="http://schemas.microsoft.com/office/drawing/2014/main" xmlns="" id="{00000000-0008-0000-0E00-00004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81" name="image2.png">
          <a:extLst>
            <a:ext uri="{FF2B5EF4-FFF2-40B4-BE49-F238E27FC236}">
              <a16:creationId xmlns:a16="http://schemas.microsoft.com/office/drawing/2014/main" xmlns="" id="{00000000-0008-0000-0E00-00004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82" name="image18.jpg">
          <a:extLst>
            <a:ext uri="{FF2B5EF4-FFF2-40B4-BE49-F238E27FC236}">
              <a16:creationId xmlns:a16="http://schemas.microsoft.com/office/drawing/2014/main" xmlns="" id="{00000000-0008-0000-0E00-00004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83" name="image2.png">
          <a:extLst>
            <a:ext uri="{FF2B5EF4-FFF2-40B4-BE49-F238E27FC236}">
              <a16:creationId xmlns:a16="http://schemas.microsoft.com/office/drawing/2014/main" xmlns="" id="{00000000-0008-0000-0E00-00004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84" name="image18.jpg">
          <a:extLst>
            <a:ext uri="{FF2B5EF4-FFF2-40B4-BE49-F238E27FC236}">
              <a16:creationId xmlns:a16="http://schemas.microsoft.com/office/drawing/2014/main" xmlns="" id="{00000000-0008-0000-0E00-00004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85" name="image2.png">
          <a:extLst>
            <a:ext uri="{FF2B5EF4-FFF2-40B4-BE49-F238E27FC236}">
              <a16:creationId xmlns:a16="http://schemas.microsoft.com/office/drawing/2014/main" xmlns="" id="{00000000-0008-0000-0E00-00004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6" name="image18.jpg">
          <a:extLst>
            <a:ext uri="{FF2B5EF4-FFF2-40B4-BE49-F238E27FC236}">
              <a16:creationId xmlns:a16="http://schemas.microsoft.com/office/drawing/2014/main" xmlns="" id="{00000000-0008-0000-0E00-00004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87" name="image2.png">
          <a:extLst>
            <a:ext uri="{FF2B5EF4-FFF2-40B4-BE49-F238E27FC236}">
              <a16:creationId xmlns:a16="http://schemas.microsoft.com/office/drawing/2014/main" xmlns="" id="{00000000-0008-0000-0E00-00004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88" name="image18.jpg">
          <a:extLst>
            <a:ext uri="{FF2B5EF4-FFF2-40B4-BE49-F238E27FC236}">
              <a16:creationId xmlns:a16="http://schemas.microsoft.com/office/drawing/2014/main" xmlns="" id="{00000000-0008-0000-0E00-00004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89" name="image2.png">
          <a:extLst>
            <a:ext uri="{FF2B5EF4-FFF2-40B4-BE49-F238E27FC236}">
              <a16:creationId xmlns:a16="http://schemas.microsoft.com/office/drawing/2014/main" xmlns="" id="{00000000-0008-0000-0E00-00004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90" name="image18.jpg">
          <a:extLst>
            <a:ext uri="{FF2B5EF4-FFF2-40B4-BE49-F238E27FC236}">
              <a16:creationId xmlns:a16="http://schemas.microsoft.com/office/drawing/2014/main" xmlns="" id="{00000000-0008-0000-0E00-00004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91" name="image2.png">
          <a:extLst>
            <a:ext uri="{FF2B5EF4-FFF2-40B4-BE49-F238E27FC236}">
              <a16:creationId xmlns:a16="http://schemas.microsoft.com/office/drawing/2014/main" xmlns="" id="{00000000-0008-0000-0E00-00004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92" name="image18.jpg">
          <a:extLst>
            <a:ext uri="{FF2B5EF4-FFF2-40B4-BE49-F238E27FC236}">
              <a16:creationId xmlns:a16="http://schemas.microsoft.com/office/drawing/2014/main" xmlns="" id="{00000000-0008-0000-0E00-00005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93" name="image2.png">
          <a:extLst>
            <a:ext uri="{FF2B5EF4-FFF2-40B4-BE49-F238E27FC236}">
              <a16:creationId xmlns:a16="http://schemas.microsoft.com/office/drawing/2014/main" xmlns="" id="{00000000-0008-0000-0E00-00005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94" name="image18.jpg">
          <a:extLst>
            <a:ext uri="{FF2B5EF4-FFF2-40B4-BE49-F238E27FC236}">
              <a16:creationId xmlns:a16="http://schemas.microsoft.com/office/drawing/2014/main" xmlns="" id="{00000000-0008-0000-0E00-00005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95" name="image2.png">
          <a:extLst>
            <a:ext uri="{FF2B5EF4-FFF2-40B4-BE49-F238E27FC236}">
              <a16:creationId xmlns:a16="http://schemas.microsoft.com/office/drawing/2014/main" xmlns="" id="{00000000-0008-0000-0E00-00005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96" name="image18.jpg">
          <a:extLst>
            <a:ext uri="{FF2B5EF4-FFF2-40B4-BE49-F238E27FC236}">
              <a16:creationId xmlns:a16="http://schemas.microsoft.com/office/drawing/2014/main" xmlns="" id="{00000000-0008-0000-0E00-00005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97" name="image2.png">
          <a:extLst>
            <a:ext uri="{FF2B5EF4-FFF2-40B4-BE49-F238E27FC236}">
              <a16:creationId xmlns:a16="http://schemas.microsoft.com/office/drawing/2014/main" xmlns="" id="{00000000-0008-0000-0E00-00005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98" name="image18.jpg">
          <a:extLst>
            <a:ext uri="{FF2B5EF4-FFF2-40B4-BE49-F238E27FC236}">
              <a16:creationId xmlns:a16="http://schemas.microsoft.com/office/drawing/2014/main" xmlns="" id="{00000000-0008-0000-0E00-00005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99" name="image2.png">
          <a:extLst>
            <a:ext uri="{FF2B5EF4-FFF2-40B4-BE49-F238E27FC236}">
              <a16:creationId xmlns:a16="http://schemas.microsoft.com/office/drawing/2014/main" xmlns="" id="{00000000-0008-0000-0E00-00005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00" name="image18.jpg">
          <a:extLst>
            <a:ext uri="{FF2B5EF4-FFF2-40B4-BE49-F238E27FC236}">
              <a16:creationId xmlns:a16="http://schemas.microsoft.com/office/drawing/2014/main" xmlns="" id="{00000000-0008-0000-0E00-00005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01" name="image2.png">
          <a:extLst>
            <a:ext uri="{FF2B5EF4-FFF2-40B4-BE49-F238E27FC236}">
              <a16:creationId xmlns:a16="http://schemas.microsoft.com/office/drawing/2014/main" xmlns="" id="{00000000-0008-0000-0E00-00005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02" name="image18.jpg">
          <a:extLst>
            <a:ext uri="{FF2B5EF4-FFF2-40B4-BE49-F238E27FC236}">
              <a16:creationId xmlns:a16="http://schemas.microsoft.com/office/drawing/2014/main" xmlns="" id="{00000000-0008-0000-0E00-00005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603" name="image2.png">
          <a:extLst>
            <a:ext uri="{FF2B5EF4-FFF2-40B4-BE49-F238E27FC236}">
              <a16:creationId xmlns:a16="http://schemas.microsoft.com/office/drawing/2014/main" xmlns="" id="{00000000-0008-0000-0E00-00005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604" name="image18.jpg">
          <a:extLst>
            <a:ext uri="{FF2B5EF4-FFF2-40B4-BE49-F238E27FC236}">
              <a16:creationId xmlns:a16="http://schemas.microsoft.com/office/drawing/2014/main" xmlns="" id="{00000000-0008-0000-0E00-00005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605" name="image2.png">
          <a:extLst>
            <a:ext uri="{FF2B5EF4-FFF2-40B4-BE49-F238E27FC236}">
              <a16:creationId xmlns:a16="http://schemas.microsoft.com/office/drawing/2014/main" xmlns="" id="{00000000-0008-0000-0E00-00005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06" name="image18.jpg">
          <a:extLst>
            <a:ext uri="{FF2B5EF4-FFF2-40B4-BE49-F238E27FC236}">
              <a16:creationId xmlns:a16="http://schemas.microsoft.com/office/drawing/2014/main" xmlns="" id="{00000000-0008-0000-0E00-00005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07" name="image2.png">
          <a:extLst>
            <a:ext uri="{FF2B5EF4-FFF2-40B4-BE49-F238E27FC236}">
              <a16:creationId xmlns:a16="http://schemas.microsoft.com/office/drawing/2014/main" xmlns="" id="{00000000-0008-0000-0E00-00005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08" name="image18.jpg">
          <a:extLst>
            <a:ext uri="{FF2B5EF4-FFF2-40B4-BE49-F238E27FC236}">
              <a16:creationId xmlns:a16="http://schemas.microsoft.com/office/drawing/2014/main" xmlns="" id="{00000000-0008-0000-0E00-00006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09" name="image2.png">
          <a:extLst>
            <a:ext uri="{FF2B5EF4-FFF2-40B4-BE49-F238E27FC236}">
              <a16:creationId xmlns:a16="http://schemas.microsoft.com/office/drawing/2014/main" xmlns="" id="{00000000-0008-0000-0E00-00006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10" name="image18.jpg">
          <a:extLst>
            <a:ext uri="{FF2B5EF4-FFF2-40B4-BE49-F238E27FC236}">
              <a16:creationId xmlns:a16="http://schemas.microsoft.com/office/drawing/2014/main" xmlns="" id="{00000000-0008-0000-0E00-00006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11" name="image18.jpg">
          <a:extLst>
            <a:ext uri="{FF2B5EF4-FFF2-40B4-BE49-F238E27FC236}">
              <a16:creationId xmlns:a16="http://schemas.microsoft.com/office/drawing/2014/main" xmlns="" id="{00000000-0008-0000-0E00-00006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2" name="image18.jpg">
          <a:extLst>
            <a:ext uri="{FF2B5EF4-FFF2-40B4-BE49-F238E27FC236}">
              <a16:creationId xmlns:a16="http://schemas.microsoft.com/office/drawing/2014/main" xmlns="" id="{00000000-0008-0000-0E00-00006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3" name="image18.jpg">
          <a:extLst>
            <a:ext uri="{FF2B5EF4-FFF2-40B4-BE49-F238E27FC236}">
              <a16:creationId xmlns:a16="http://schemas.microsoft.com/office/drawing/2014/main" xmlns="" id="{00000000-0008-0000-0E00-00006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14" name="image18.jpg">
          <a:extLst>
            <a:ext uri="{FF2B5EF4-FFF2-40B4-BE49-F238E27FC236}">
              <a16:creationId xmlns:a16="http://schemas.microsoft.com/office/drawing/2014/main" xmlns="" id="{00000000-0008-0000-0E00-00006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15" name="image18.jpg">
          <a:extLst>
            <a:ext uri="{FF2B5EF4-FFF2-40B4-BE49-F238E27FC236}">
              <a16:creationId xmlns:a16="http://schemas.microsoft.com/office/drawing/2014/main" xmlns="" id="{00000000-0008-0000-0E00-00006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6" name="image18.jpg">
          <a:extLst>
            <a:ext uri="{FF2B5EF4-FFF2-40B4-BE49-F238E27FC236}">
              <a16:creationId xmlns:a16="http://schemas.microsoft.com/office/drawing/2014/main" xmlns="" id="{00000000-0008-0000-0E00-00006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7" name="image18.jpg">
          <a:extLst>
            <a:ext uri="{FF2B5EF4-FFF2-40B4-BE49-F238E27FC236}">
              <a16:creationId xmlns:a16="http://schemas.microsoft.com/office/drawing/2014/main" xmlns="" id="{00000000-0008-0000-0E00-00006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18" name="image18.jpg">
          <a:extLst>
            <a:ext uri="{FF2B5EF4-FFF2-40B4-BE49-F238E27FC236}">
              <a16:creationId xmlns:a16="http://schemas.microsoft.com/office/drawing/2014/main" xmlns="" id="{00000000-0008-0000-0E00-00006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19" name="image18.jpg">
          <a:extLst>
            <a:ext uri="{FF2B5EF4-FFF2-40B4-BE49-F238E27FC236}">
              <a16:creationId xmlns:a16="http://schemas.microsoft.com/office/drawing/2014/main" xmlns="" id="{00000000-0008-0000-0E00-00006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0" name="image18.jpg">
          <a:extLst>
            <a:ext uri="{FF2B5EF4-FFF2-40B4-BE49-F238E27FC236}">
              <a16:creationId xmlns:a16="http://schemas.microsoft.com/office/drawing/2014/main" xmlns="" id="{00000000-0008-0000-0E00-00006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1" name="image18.jpg">
          <a:extLst>
            <a:ext uri="{FF2B5EF4-FFF2-40B4-BE49-F238E27FC236}">
              <a16:creationId xmlns:a16="http://schemas.microsoft.com/office/drawing/2014/main" xmlns="" id="{00000000-0008-0000-0E00-00006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22" name="image18.jpg">
          <a:extLst>
            <a:ext uri="{FF2B5EF4-FFF2-40B4-BE49-F238E27FC236}">
              <a16:creationId xmlns:a16="http://schemas.microsoft.com/office/drawing/2014/main" xmlns="" id="{00000000-0008-0000-0E00-00006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23" name="image18.jpg">
          <a:extLst>
            <a:ext uri="{FF2B5EF4-FFF2-40B4-BE49-F238E27FC236}">
              <a16:creationId xmlns:a16="http://schemas.microsoft.com/office/drawing/2014/main" xmlns="" id="{00000000-0008-0000-0E00-00006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4" name="image18.jpg">
          <a:extLst>
            <a:ext uri="{FF2B5EF4-FFF2-40B4-BE49-F238E27FC236}">
              <a16:creationId xmlns:a16="http://schemas.microsoft.com/office/drawing/2014/main" xmlns="" id="{00000000-0008-0000-0E00-00007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5" name="image18.jpg">
          <a:extLst>
            <a:ext uri="{FF2B5EF4-FFF2-40B4-BE49-F238E27FC236}">
              <a16:creationId xmlns:a16="http://schemas.microsoft.com/office/drawing/2014/main" xmlns="" id="{00000000-0008-0000-0E00-00007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26" name="image18.jpg">
          <a:extLst>
            <a:ext uri="{FF2B5EF4-FFF2-40B4-BE49-F238E27FC236}">
              <a16:creationId xmlns:a16="http://schemas.microsoft.com/office/drawing/2014/main" xmlns="" id="{00000000-0008-0000-0E00-00007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7" name="image18.jpg">
          <a:extLst>
            <a:ext uri="{FF2B5EF4-FFF2-40B4-BE49-F238E27FC236}">
              <a16:creationId xmlns:a16="http://schemas.microsoft.com/office/drawing/2014/main" xmlns="" id="{00000000-0008-0000-0E00-00007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8" name="image18.jpg">
          <a:extLst>
            <a:ext uri="{FF2B5EF4-FFF2-40B4-BE49-F238E27FC236}">
              <a16:creationId xmlns:a16="http://schemas.microsoft.com/office/drawing/2014/main" xmlns="" id="{00000000-0008-0000-0E00-00007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29" name="image18.jpg">
          <a:extLst>
            <a:ext uri="{FF2B5EF4-FFF2-40B4-BE49-F238E27FC236}">
              <a16:creationId xmlns:a16="http://schemas.microsoft.com/office/drawing/2014/main" xmlns="" id="{00000000-0008-0000-0E00-00007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0" name="image18.jpg">
          <a:extLst>
            <a:ext uri="{FF2B5EF4-FFF2-40B4-BE49-F238E27FC236}">
              <a16:creationId xmlns:a16="http://schemas.microsoft.com/office/drawing/2014/main" xmlns="" id="{00000000-0008-0000-0E00-00007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1" name="image18.jpg">
          <a:extLst>
            <a:ext uri="{FF2B5EF4-FFF2-40B4-BE49-F238E27FC236}">
              <a16:creationId xmlns:a16="http://schemas.microsoft.com/office/drawing/2014/main" xmlns="" id="{00000000-0008-0000-0E00-00007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32" name="image18.jpg">
          <a:extLst>
            <a:ext uri="{FF2B5EF4-FFF2-40B4-BE49-F238E27FC236}">
              <a16:creationId xmlns:a16="http://schemas.microsoft.com/office/drawing/2014/main" xmlns="" id="{00000000-0008-0000-0E00-00007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3" name="image18.jpg">
          <a:extLst>
            <a:ext uri="{FF2B5EF4-FFF2-40B4-BE49-F238E27FC236}">
              <a16:creationId xmlns:a16="http://schemas.microsoft.com/office/drawing/2014/main" xmlns="" id="{00000000-0008-0000-0E00-00007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4" name="image18.jpg">
          <a:extLst>
            <a:ext uri="{FF2B5EF4-FFF2-40B4-BE49-F238E27FC236}">
              <a16:creationId xmlns:a16="http://schemas.microsoft.com/office/drawing/2014/main" xmlns="" id="{00000000-0008-0000-0E00-00007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35" name="image18.jpg">
          <a:extLst>
            <a:ext uri="{FF2B5EF4-FFF2-40B4-BE49-F238E27FC236}">
              <a16:creationId xmlns:a16="http://schemas.microsoft.com/office/drawing/2014/main" xmlns="" id="{00000000-0008-0000-0E00-00007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6" name="image18.jpg">
          <a:extLst>
            <a:ext uri="{FF2B5EF4-FFF2-40B4-BE49-F238E27FC236}">
              <a16:creationId xmlns:a16="http://schemas.microsoft.com/office/drawing/2014/main" xmlns="" id="{00000000-0008-0000-0E00-00007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7" name="image18.jpg">
          <a:extLst>
            <a:ext uri="{FF2B5EF4-FFF2-40B4-BE49-F238E27FC236}">
              <a16:creationId xmlns:a16="http://schemas.microsoft.com/office/drawing/2014/main" xmlns="" id="{00000000-0008-0000-0E00-00007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38" name="image18.jpg">
          <a:extLst>
            <a:ext uri="{FF2B5EF4-FFF2-40B4-BE49-F238E27FC236}">
              <a16:creationId xmlns:a16="http://schemas.microsoft.com/office/drawing/2014/main" xmlns="" id="{00000000-0008-0000-0E00-00007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9" name="image18.jpg">
          <a:extLst>
            <a:ext uri="{FF2B5EF4-FFF2-40B4-BE49-F238E27FC236}">
              <a16:creationId xmlns:a16="http://schemas.microsoft.com/office/drawing/2014/main" xmlns="" id="{00000000-0008-0000-0E00-00007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0" name="image18.jpg">
          <a:extLst>
            <a:ext uri="{FF2B5EF4-FFF2-40B4-BE49-F238E27FC236}">
              <a16:creationId xmlns:a16="http://schemas.microsoft.com/office/drawing/2014/main" xmlns="" id="{00000000-0008-0000-0E00-00008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41" name="image18.jpg">
          <a:extLst>
            <a:ext uri="{FF2B5EF4-FFF2-40B4-BE49-F238E27FC236}">
              <a16:creationId xmlns:a16="http://schemas.microsoft.com/office/drawing/2014/main" xmlns="" id="{00000000-0008-0000-0E00-00008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2" name="image18.jpg">
          <a:extLst>
            <a:ext uri="{FF2B5EF4-FFF2-40B4-BE49-F238E27FC236}">
              <a16:creationId xmlns:a16="http://schemas.microsoft.com/office/drawing/2014/main" xmlns="" id="{00000000-0008-0000-0E00-00008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3" name="image18.jpg">
          <a:extLst>
            <a:ext uri="{FF2B5EF4-FFF2-40B4-BE49-F238E27FC236}">
              <a16:creationId xmlns:a16="http://schemas.microsoft.com/office/drawing/2014/main" xmlns="" id="{00000000-0008-0000-0E00-00008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44" name="image18.jpg">
          <a:extLst>
            <a:ext uri="{FF2B5EF4-FFF2-40B4-BE49-F238E27FC236}">
              <a16:creationId xmlns:a16="http://schemas.microsoft.com/office/drawing/2014/main" xmlns="" id="{00000000-0008-0000-0E00-00008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45" name="image18.jpg">
          <a:extLst>
            <a:ext uri="{FF2B5EF4-FFF2-40B4-BE49-F238E27FC236}">
              <a16:creationId xmlns:a16="http://schemas.microsoft.com/office/drawing/2014/main" xmlns="" id="{00000000-0008-0000-0E00-00008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6" name="image18.jpg">
          <a:extLst>
            <a:ext uri="{FF2B5EF4-FFF2-40B4-BE49-F238E27FC236}">
              <a16:creationId xmlns:a16="http://schemas.microsoft.com/office/drawing/2014/main" xmlns="" id="{00000000-0008-0000-0E00-00008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7" name="image18.jpg">
          <a:extLst>
            <a:ext uri="{FF2B5EF4-FFF2-40B4-BE49-F238E27FC236}">
              <a16:creationId xmlns:a16="http://schemas.microsoft.com/office/drawing/2014/main" xmlns="" id="{00000000-0008-0000-0E00-00008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48" name="image18.jpg">
          <a:extLst>
            <a:ext uri="{FF2B5EF4-FFF2-40B4-BE49-F238E27FC236}">
              <a16:creationId xmlns:a16="http://schemas.microsoft.com/office/drawing/2014/main" xmlns="" id="{00000000-0008-0000-0E00-00008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49" name="image18.jpg">
          <a:extLst>
            <a:ext uri="{FF2B5EF4-FFF2-40B4-BE49-F238E27FC236}">
              <a16:creationId xmlns:a16="http://schemas.microsoft.com/office/drawing/2014/main" xmlns="" id="{00000000-0008-0000-0E00-00008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0" name="image18.jpg">
          <a:extLst>
            <a:ext uri="{FF2B5EF4-FFF2-40B4-BE49-F238E27FC236}">
              <a16:creationId xmlns:a16="http://schemas.microsoft.com/office/drawing/2014/main" xmlns="" id="{00000000-0008-0000-0E00-00008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1" name="image18.jpg">
          <a:extLst>
            <a:ext uri="{FF2B5EF4-FFF2-40B4-BE49-F238E27FC236}">
              <a16:creationId xmlns:a16="http://schemas.microsoft.com/office/drawing/2014/main" xmlns="" id="{00000000-0008-0000-0E00-00008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52" name="image18.jpg">
          <a:extLst>
            <a:ext uri="{FF2B5EF4-FFF2-40B4-BE49-F238E27FC236}">
              <a16:creationId xmlns:a16="http://schemas.microsoft.com/office/drawing/2014/main" xmlns="" id="{00000000-0008-0000-0E00-00008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3" name="image18.jpg">
          <a:extLst>
            <a:ext uri="{FF2B5EF4-FFF2-40B4-BE49-F238E27FC236}">
              <a16:creationId xmlns:a16="http://schemas.microsoft.com/office/drawing/2014/main" xmlns="" id="{00000000-0008-0000-0E00-00008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4" name="image18.jpg">
          <a:extLst>
            <a:ext uri="{FF2B5EF4-FFF2-40B4-BE49-F238E27FC236}">
              <a16:creationId xmlns:a16="http://schemas.microsoft.com/office/drawing/2014/main" xmlns="" id="{00000000-0008-0000-0E00-00008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55" name="image18.jpg">
          <a:extLst>
            <a:ext uri="{FF2B5EF4-FFF2-40B4-BE49-F238E27FC236}">
              <a16:creationId xmlns:a16="http://schemas.microsoft.com/office/drawing/2014/main" xmlns="" id="{00000000-0008-0000-0E00-00008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6" name="image18.jpg">
          <a:extLst>
            <a:ext uri="{FF2B5EF4-FFF2-40B4-BE49-F238E27FC236}">
              <a16:creationId xmlns:a16="http://schemas.microsoft.com/office/drawing/2014/main" xmlns="" id="{00000000-0008-0000-0E00-00009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7" name="image18.jpg">
          <a:extLst>
            <a:ext uri="{FF2B5EF4-FFF2-40B4-BE49-F238E27FC236}">
              <a16:creationId xmlns:a16="http://schemas.microsoft.com/office/drawing/2014/main" xmlns="" id="{00000000-0008-0000-0E00-00009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58" name="image18.jpg">
          <a:extLst>
            <a:ext uri="{FF2B5EF4-FFF2-40B4-BE49-F238E27FC236}">
              <a16:creationId xmlns:a16="http://schemas.microsoft.com/office/drawing/2014/main" xmlns="" id="{00000000-0008-0000-0E00-00009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59" name="image18.jpg">
          <a:extLst>
            <a:ext uri="{FF2B5EF4-FFF2-40B4-BE49-F238E27FC236}">
              <a16:creationId xmlns:a16="http://schemas.microsoft.com/office/drawing/2014/main" xmlns="" id="{00000000-0008-0000-0E00-00009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0" name="image18.jpg">
          <a:extLst>
            <a:ext uri="{FF2B5EF4-FFF2-40B4-BE49-F238E27FC236}">
              <a16:creationId xmlns:a16="http://schemas.microsoft.com/office/drawing/2014/main" xmlns="" id="{00000000-0008-0000-0E00-00009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1" name="image18.jpg">
          <a:extLst>
            <a:ext uri="{FF2B5EF4-FFF2-40B4-BE49-F238E27FC236}">
              <a16:creationId xmlns:a16="http://schemas.microsoft.com/office/drawing/2014/main" xmlns="" id="{00000000-0008-0000-0E00-00009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62" name="image18.jpg">
          <a:extLst>
            <a:ext uri="{FF2B5EF4-FFF2-40B4-BE49-F238E27FC236}">
              <a16:creationId xmlns:a16="http://schemas.microsoft.com/office/drawing/2014/main" xmlns="" id="{00000000-0008-0000-0E00-00009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63" name="image18.jpg">
          <a:extLst>
            <a:ext uri="{FF2B5EF4-FFF2-40B4-BE49-F238E27FC236}">
              <a16:creationId xmlns:a16="http://schemas.microsoft.com/office/drawing/2014/main" xmlns="" id="{00000000-0008-0000-0E00-00009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4" name="image18.jpg">
          <a:extLst>
            <a:ext uri="{FF2B5EF4-FFF2-40B4-BE49-F238E27FC236}">
              <a16:creationId xmlns:a16="http://schemas.microsoft.com/office/drawing/2014/main" xmlns="" id="{00000000-0008-0000-0E00-00009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5" name="image18.jpg">
          <a:extLst>
            <a:ext uri="{FF2B5EF4-FFF2-40B4-BE49-F238E27FC236}">
              <a16:creationId xmlns:a16="http://schemas.microsoft.com/office/drawing/2014/main" xmlns="" id="{00000000-0008-0000-0E00-00009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66" name="image18.jpg">
          <a:extLst>
            <a:ext uri="{FF2B5EF4-FFF2-40B4-BE49-F238E27FC236}">
              <a16:creationId xmlns:a16="http://schemas.microsoft.com/office/drawing/2014/main" xmlns="" id="{00000000-0008-0000-0E00-00009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7" name="image18.jpg">
          <a:extLst>
            <a:ext uri="{FF2B5EF4-FFF2-40B4-BE49-F238E27FC236}">
              <a16:creationId xmlns:a16="http://schemas.microsoft.com/office/drawing/2014/main" xmlns="" id="{00000000-0008-0000-0E00-00009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8" name="image18.jpg">
          <a:extLst>
            <a:ext uri="{FF2B5EF4-FFF2-40B4-BE49-F238E27FC236}">
              <a16:creationId xmlns:a16="http://schemas.microsoft.com/office/drawing/2014/main" xmlns="" id="{00000000-0008-0000-0E00-00009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69" name="image18.jpg">
          <a:extLst>
            <a:ext uri="{FF2B5EF4-FFF2-40B4-BE49-F238E27FC236}">
              <a16:creationId xmlns:a16="http://schemas.microsoft.com/office/drawing/2014/main" xmlns="" id="{00000000-0008-0000-0E00-00009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0" name="image18.jpg">
          <a:extLst>
            <a:ext uri="{FF2B5EF4-FFF2-40B4-BE49-F238E27FC236}">
              <a16:creationId xmlns:a16="http://schemas.microsoft.com/office/drawing/2014/main" xmlns="" id="{00000000-0008-0000-0E00-00009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1" name="image18.jpg">
          <a:extLst>
            <a:ext uri="{FF2B5EF4-FFF2-40B4-BE49-F238E27FC236}">
              <a16:creationId xmlns:a16="http://schemas.microsoft.com/office/drawing/2014/main" xmlns="" id="{00000000-0008-0000-0E00-00009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72" name="image18.jpg">
          <a:extLst>
            <a:ext uri="{FF2B5EF4-FFF2-40B4-BE49-F238E27FC236}">
              <a16:creationId xmlns:a16="http://schemas.microsoft.com/office/drawing/2014/main" xmlns="" id="{00000000-0008-0000-0E00-0000A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73" name="image18.jpg">
          <a:extLst>
            <a:ext uri="{FF2B5EF4-FFF2-40B4-BE49-F238E27FC236}">
              <a16:creationId xmlns:a16="http://schemas.microsoft.com/office/drawing/2014/main" xmlns="" id="{00000000-0008-0000-0E00-0000A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4" name="image18.jpg">
          <a:extLst>
            <a:ext uri="{FF2B5EF4-FFF2-40B4-BE49-F238E27FC236}">
              <a16:creationId xmlns:a16="http://schemas.microsoft.com/office/drawing/2014/main" xmlns="" id="{00000000-0008-0000-0E00-0000A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5" name="image18.jpg">
          <a:extLst>
            <a:ext uri="{FF2B5EF4-FFF2-40B4-BE49-F238E27FC236}">
              <a16:creationId xmlns:a16="http://schemas.microsoft.com/office/drawing/2014/main" xmlns="" id="{00000000-0008-0000-0E00-0000A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76" name="image18.jpg">
          <a:extLst>
            <a:ext uri="{FF2B5EF4-FFF2-40B4-BE49-F238E27FC236}">
              <a16:creationId xmlns:a16="http://schemas.microsoft.com/office/drawing/2014/main" xmlns="" id="{00000000-0008-0000-0E00-0000A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77" name="image18.jpg">
          <a:extLst>
            <a:ext uri="{FF2B5EF4-FFF2-40B4-BE49-F238E27FC236}">
              <a16:creationId xmlns:a16="http://schemas.microsoft.com/office/drawing/2014/main" xmlns="" id="{00000000-0008-0000-0E00-0000A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8" name="image18.jpg">
          <a:extLst>
            <a:ext uri="{FF2B5EF4-FFF2-40B4-BE49-F238E27FC236}">
              <a16:creationId xmlns:a16="http://schemas.microsoft.com/office/drawing/2014/main" xmlns="" id="{00000000-0008-0000-0E00-0000A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9" name="image18.jpg">
          <a:extLst>
            <a:ext uri="{FF2B5EF4-FFF2-40B4-BE49-F238E27FC236}">
              <a16:creationId xmlns:a16="http://schemas.microsoft.com/office/drawing/2014/main" xmlns="" id="{00000000-0008-0000-0E00-0000A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80" name="image18.jpg">
          <a:extLst>
            <a:ext uri="{FF2B5EF4-FFF2-40B4-BE49-F238E27FC236}">
              <a16:creationId xmlns:a16="http://schemas.microsoft.com/office/drawing/2014/main" xmlns="" id="{00000000-0008-0000-0E00-0000A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81" name="image18.jpg">
          <a:extLst>
            <a:ext uri="{FF2B5EF4-FFF2-40B4-BE49-F238E27FC236}">
              <a16:creationId xmlns:a16="http://schemas.microsoft.com/office/drawing/2014/main" xmlns="" id="{00000000-0008-0000-0E00-0000A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2" name="image18.jpg">
          <a:extLst>
            <a:ext uri="{FF2B5EF4-FFF2-40B4-BE49-F238E27FC236}">
              <a16:creationId xmlns:a16="http://schemas.microsoft.com/office/drawing/2014/main" xmlns="" id="{00000000-0008-0000-0E00-0000A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3" name="image18.jpg">
          <a:extLst>
            <a:ext uri="{FF2B5EF4-FFF2-40B4-BE49-F238E27FC236}">
              <a16:creationId xmlns:a16="http://schemas.microsoft.com/office/drawing/2014/main" xmlns="" id="{00000000-0008-0000-0E00-0000A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84" name="image18.jpg">
          <a:extLst>
            <a:ext uri="{FF2B5EF4-FFF2-40B4-BE49-F238E27FC236}">
              <a16:creationId xmlns:a16="http://schemas.microsoft.com/office/drawing/2014/main" xmlns="" id="{00000000-0008-0000-0E00-0000A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85" name="image18.jpg">
          <a:extLst>
            <a:ext uri="{FF2B5EF4-FFF2-40B4-BE49-F238E27FC236}">
              <a16:creationId xmlns:a16="http://schemas.microsoft.com/office/drawing/2014/main" xmlns="" id="{00000000-0008-0000-0E00-0000A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6" name="image18.jpg">
          <a:extLst>
            <a:ext uri="{FF2B5EF4-FFF2-40B4-BE49-F238E27FC236}">
              <a16:creationId xmlns:a16="http://schemas.microsoft.com/office/drawing/2014/main" xmlns="" id="{00000000-0008-0000-0E00-0000A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7" name="image18.jpg">
          <a:extLst>
            <a:ext uri="{FF2B5EF4-FFF2-40B4-BE49-F238E27FC236}">
              <a16:creationId xmlns:a16="http://schemas.microsoft.com/office/drawing/2014/main" xmlns="" id="{00000000-0008-0000-0E00-0000A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88" name="image18.jpg">
          <a:extLst>
            <a:ext uri="{FF2B5EF4-FFF2-40B4-BE49-F238E27FC236}">
              <a16:creationId xmlns:a16="http://schemas.microsoft.com/office/drawing/2014/main" xmlns="" id="{00000000-0008-0000-0E00-0000B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89" name="image18.jpg">
          <a:extLst>
            <a:ext uri="{FF2B5EF4-FFF2-40B4-BE49-F238E27FC236}">
              <a16:creationId xmlns:a16="http://schemas.microsoft.com/office/drawing/2014/main" xmlns="" id="{00000000-0008-0000-0E00-0000B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0" name="image18.jpg">
          <a:extLst>
            <a:ext uri="{FF2B5EF4-FFF2-40B4-BE49-F238E27FC236}">
              <a16:creationId xmlns:a16="http://schemas.microsoft.com/office/drawing/2014/main" xmlns="" id="{00000000-0008-0000-0E00-0000B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1" name="image18.jpg">
          <a:extLst>
            <a:ext uri="{FF2B5EF4-FFF2-40B4-BE49-F238E27FC236}">
              <a16:creationId xmlns:a16="http://schemas.microsoft.com/office/drawing/2014/main" xmlns="" id="{00000000-0008-0000-0E00-0000B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92" name="image18.jpg">
          <a:extLst>
            <a:ext uri="{FF2B5EF4-FFF2-40B4-BE49-F238E27FC236}">
              <a16:creationId xmlns:a16="http://schemas.microsoft.com/office/drawing/2014/main" xmlns="" id="{00000000-0008-0000-0E00-0000B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93" name="image18.jpg">
          <a:extLst>
            <a:ext uri="{FF2B5EF4-FFF2-40B4-BE49-F238E27FC236}">
              <a16:creationId xmlns:a16="http://schemas.microsoft.com/office/drawing/2014/main" xmlns="" id="{00000000-0008-0000-0E00-0000B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4" name="image18.jpg">
          <a:extLst>
            <a:ext uri="{FF2B5EF4-FFF2-40B4-BE49-F238E27FC236}">
              <a16:creationId xmlns:a16="http://schemas.microsoft.com/office/drawing/2014/main" xmlns="" id="{00000000-0008-0000-0E00-0000B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5" name="image18.jpg">
          <a:extLst>
            <a:ext uri="{FF2B5EF4-FFF2-40B4-BE49-F238E27FC236}">
              <a16:creationId xmlns:a16="http://schemas.microsoft.com/office/drawing/2014/main" xmlns="" id="{00000000-0008-0000-0E00-0000B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96" name="image18.jpg">
          <a:extLst>
            <a:ext uri="{FF2B5EF4-FFF2-40B4-BE49-F238E27FC236}">
              <a16:creationId xmlns:a16="http://schemas.microsoft.com/office/drawing/2014/main" xmlns="" id="{00000000-0008-0000-0E00-0000B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7" name="image18.jpg">
          <a:extLst>
            <a:ext uri="{FF2B5EF4-FFF2-40B4-BE49-F238E27FC236}">
              <a16:creationId xmlns:a16="http://schemas.microsoft.com/office/drawing/2014/main" xmlns="" id="{00000000-0008-0000-0E00-0000B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8" name="image18.jpg">
          <a:extLst>
            <a:ext uri="{FF2B5EF4-FFF2-40B4-BE49-F238E27FC236}">
              <a16:creationId xmlns:a16="http://schemas.microsoft.com/office/drawing/2014/main" xmlns="" id="{00000000-0008-0000-0E00-0000B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99" name="image18.jpg">
          <a:extLst>
            <a:ext uri="{FF2B5EF4-FFF2-40B4-BE49-F238E27FC236}">
              <a16:creationId xmlns:a16="http://schemas.microsoft.com/office/drawing/2014/main" xmlns="" id="{00000000-0008-0000-0E00-0000B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0" name="image18.jpg">
          <a:extLst>
            <a:ext uri="{FF2B5EF4-FFF2-40B4-BE49-F238E27FC236}">
              <a16:creationId xmlns:a16="http://schemas.microsoft.com/office/drawing/2014/main" xmlns="" id="{00000000-0008-0000-0E00-0000B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1" name="image18.jpg">
          <a:extLst>
            <a:ext uri="{FF2B5EF4-FFF2-40B4-BE49-F238E27FC236}">
              <a16:creationId xmlns:a16="http://schemas.microsoft.com/office/drawing/2014/main" xmlns="" id="{00000000-0008-0000-0E00-0000B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02" name="image18.jpg">
          <a:extLst>
            <a:ext uri="{FF2B5EF4-FFF2-40B4-BE49-F238E27FC236}">
              <a16:creationId xmlns:a16="http://schemas.microsoft.com/office/drawing/2014/main" xmlns="" id="{00000000-0008-0000-0E00-0000B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3" name="image18.jpg">
          <a:extLst>
            <a:ext uri="{FF2B5EF4-FFF2-40B4-BE49-F238E27FC236}">
              <a16:creationId xmlns:a16="http://schemas.microsoft.com/office/drawing/2014/main" xmlns="" id="{00000000-0008-0000-0E00-0000B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4" name="image18.jpg">
          <a:extLst>
            <a:ext uri="{FF2B5EF4-FFF2-40B4-BE49-F238E27FC236}">
              <a16:creationId xmlns:a16="http://schemas.microsoft.com/office/drawing/2014/main" xmlns="" id="{00000000-0008-0000-0E00-0000C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05" name="image18.jpg">
          <a:extLst>
            <a:ext uri="{FF2B5EF4-FFF2-40B4-BE49-F238E27FC236}">
              <a16:creationId xmlns:a16="http://schemas.microsoft.com/office/drawing/2014/main" xmlns="" id="{00000000-0008-0000-0E00-0000C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6" name="image18.jpg">
          <a:extLst>
            <a:ext uri="{FF2B5EF4-FFF2-40B4-BE49-F238E27FC236}">
              <a16:creationId xmlns:a16="http://schemas.microsoft.com/office/drawing/2014/main" xmlns="" id="{00000000-0008-0000-0E00-0000C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7" name="image18.jpg">
          <a:extLst>
            <a:ext uri="{FF2B5EF4-FFF2-40B4-BE49-F238E27FC236}">
              <a16:creationId xmlns:a16="http://schemas.microsoft.com/office/drawing/2014/main" xmlns="" id="{00000000-0008-0000-0E00-0000C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08" name="image18.jpg">
          <a:extLst>
            <a:ext uri="{FF2B5EF4-FFF2-40B4-BE49-F238E27FC236}">
              <a16:creationId xmlns:a16="http://schemas.microsoft.com/office/drawing/2014/main" xmlns="" id="{00000000-0008-0000-0E00-0000C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9" name="image18.jpg">
          <a:extLst>
            <a:ext uri="{FF2B5EF4-FFF2-40B4-BE49-F238E27FC236}">
              <a16:creationId xmlns:a16="http://schemas.microsoft.com/office/drawing/2014/main" xmlns="" id="{00000000-0008-0000-0E00-0000C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0" name="image18.jpg">
          <a:extLst>
            <a:ext uri="{FF2B5EF4-FFF2-40B4-BE49-F238E27FC236}">
              <a16:creationId xmlns:a16="http://schemas.microsoft.com/office/drawing/2014/main" xmlns="" id="{00000000-0008-0000-0E00-0000C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11" name="image18.jpg">
          <a:extLst>
            <a:ext uri="{FF2B5EF4-FFF2-40B4-BE49-F238E27FC236}">
              <a16:creationId xmlns:a16="http://schemas.microsoft.com/office/drawing/2014/main" xmlns="" id="{00000000-0008-0000-0E00-0000C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2" name="image18.jpg">
          <a:extLst>
            <a:ext uri="{FF2B5EF4-FFF2-40B4-BE49-F238E27FC236}">
              <a16:creationId xmlns:a16="http://schemas.microsoft.com/office/drawing/2014/main" xmlns="" id="{00000000-0008-0000-0E00-0000C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3" name="image18.jpg">
          <a:extLst>
            <a:ext uri="{FF2B5EF4-FFF2-40B4-BE49-F238E27FC236}">
              <a16:creationId xmlns:a16="http://schemas.microsoft.com/office/drawing/2014/main" xmlns="" id="{00000000-0008-0000-0E00-0000C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14" name="image18.jpg">
          <a:extLst>
            <a:ext uri="{FF2B5EF4-FFF2-40B4-BE49-F238E27FC236}">
              <a16:creationId xmlns:a16="http://schemas.microsoft.com/office/drawing/2014/main" xmlns="" id="{00000000-0008-0000-0E00-0000C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5" name="image18.jpg">
          <a:extLst>
            <a:ext uri="{FF2B5EF4-FFF2-40B4-BE49-F238E27FC236}">
              <a16:creationId xmlns:a16="http://schemas.microsoft.com/office/drawing/2014/main" xmlns="" id="{00000000-0008-0000-0E00-0000C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6" name="image18.jpg">
          <a:extLst>
            <a:ext uri="{FF2B5EF4-FFF2-40B4-BE49-F238E27FC236}">
              <a16:creationId xmlns:a16="http://schemas.microsoft.com/office/drawing/2014/main" xmlns="" id="{00000000-0008-0000-0E00-0000C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17" name="image18.jpg">
          <a:extLst>
            <a:ext uri="{FF2B5EF4-FFF2-40B4-BE49-F238E27FC236}">
              <a16:creationId xmlns:a16="http://schemas.microsoft.com/office/drawing/2014/main" xmlns="" id="{00000000-0008-0000-0E00-0000C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8" name="image18.jpg">
          <a:extLst>
            <a:ext uri="{FF2B5EF4-FFF2-40B4-BE49-F238E27FC236}">
              <a16:creationId xmlns:a16="http://schemas.microsoft.com/office/drawing/2014/main" xmlns="" id="{00000000-0008-0000-0E00-0000C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9" name="image18.jpg">
          <a:extLst>
            <a:ext uri="{FF2B5EF4-FFF2-40B4-BE49-F238E27FC236}">
              <a16:creationId xmlns:a16="http://schemas.microsoft.com/office/drawing/2014/main" xmlns="" id="{00000000-0008-0000-0E00-0000C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0" name="image18.jpg">
          <a:extLst>
            <a:ext uri="{FF2B5EF4-FFF2-40B4-BE49-F238E27FC236}">
              <a16:creationId xmlns:a16="http://schemas.microsoft.com/office/drawing/2014/main" xmlns="" id="{00000000-0008-0000-0E00-0000D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1" name="image18.jpg">
          <a:extLst>
            <a:ext uri="{FF2B5EF4-FFF2-40B4-BE49-F238E27FC236}">
              <a16:creationId xmlns:a16="http://schemas.microsoft.com/office/drawing/2014/main" xmlns="" id="{00000000-0008-0000-0E00-0000D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2" name="image18.jpg">
          <a:extLst>
            <a:ext uri="{FF2B5EF4-FFF2-40B4-BE49-F238E27FC236}">
              <a16:creationId xmlns:a16="http://schemas.microsoft.com/office/drawing/2014/main" xmlns="" id="{00000000-0008-0000-0E00-0000D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3" name="image18.jpg">
          <a:extLst>
            <a:ext uri="{FF2B5EF4-FFF2-40B4-BE49-F238E27FC236}">
              <a16:creationId xmlns:a16="http://schemas.microsoft.com/office/drawing/2014/main" xmlns="" id="{00000000-0008-0000-0E00-0000D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4" name="image18.jpg">
          <a:extLst>
            <a:ext uri="{FF2B5EF4-FFF2-40B4-BE49-F238E27FC236}">
              <a16:creationId xmlns:a16="http://schemas.microsoft.com/office/drawing/2014/main" xmlns="" id="{00000000-0008-0000-0E00-0000D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5" name="image18.jpg">
          <a:extLst>
            <a:ext uri="{FF2B5EF4-FFF2-40B4-BE49-F238E27FC236}">
              <a16:creationId xmlns:a16="http://schemas.microsoft.com/office/drawing/2014/main" xmlns="" id="{00000000-0008-0000-0E00-0000D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6" name="image18.jpg">
          <a:extLst>
            <a:ext uri="{FF2B5EF4-FFF2-40B4-BE49-F238E27FC236}">
              <a16:creationId xmlns:a16="http://schemas.microsoft.com/office/drawing/2014/main" xmlns="" id="{00000000-0008-0000-0E00-0000D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7" name="image18.jpg">
          <a:extLst>
            <a:ext uri="{FF2B5EF4-FFF2-40B4-BE49-F238E27FC236}">
              <a16:creationId xmlns:a16="http://schemas.microsoft.com/office/drawing/2014/main" xmlns="" id="{00000000-0008-0000-0E00-0000D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8" name="image18.jpg">
          <a:extLst>
            <a:ext uri="{FF2B5EF4-FFF2-40B4-BE49-F238E27FC236}">
              <a16:creationId xmlns:a16="http://schemas.microsoft.com/office/drawing/2014/main" xmlns="" id="{00000000-0008-0000-0E00-0000D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9" name="image18.jpg">
          <a:extLst>
            <a:ext uri="{FF2B5EF4-FFF2-40B4-BE49-F238E27FC236}">
              <a16:creationId xmlns:a16="http://schemas.microsoft.com/office/drawing/2014/main" xmlns="" id="{00000000-0008-0000-0E00-0000D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0" name="image18.jpg">
          <a:extLst>
            <a:ext uri="{FF2B5EF4-FFF2-40B4-BE49-F238E27FC236}">
              <a16:creationId xmlns:a16="http://schemas.microsoft.com/office/drawing/2014/main" xmlns="" id="{00000000-0008-0000-0E00-0000D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1" name="image18.jpg">
          <a:extLst>
            <a:ext uri="{FF2B5EF4-FFF2-40B4-BE49-F238E27FC236}">
              <a16:creationId xmlns:a16="http://schemas.microsoft.com/office/drawing/2014/main" xmlns="" id="{00000000-0008-0000-0E00-0000D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32" name="image18.jpg">
          <a:extLst>
            <a:ext uri="{FF2B5EF4-FFF2-40B4-BE49-F238E27FC236}">
              <a16:creationId xmlns:a16="http://schemas.microsoft.com/office/drawing/2014/main" xmlns="" id="{00000000-0008-0000-0E00-0000D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33" name="image18.jpg">
          <a:extLst>
            <a:ext uri="{FF2B5EF4-FFF2-40B4-BE49-F238E27FC236}">
              <a16:creationId xmlns:a16="http://schemas.microsoft.com/office/drawing/2014/main" xmlns="" id="{00000000-0008-0000-0E00-0000D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4" name="image18.jpg">
          <a:extLst>
            <a:ext uri="{FF2B5EF4-FFF2-40B4-BE49-F238E27FC236}">
              <a16:creationId xmlns:a16="http://schemas.microsoft.com/office/drawing/2014/main" xmlns="" id="{00000000-0008-0000-0E00-0000D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5" name="image18.jpg">
          <a:extLst>
            <a:ext uri="{FF2B5EF4-FFF2-40B4-BE49-F238E27FC236}">
              <a16:creationId xmlns:a16="http://schemas.microsoft.com/office/drawing/2014/main" xmlns="" id="{00000000-0008-0000-0E00-0000D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36" name="image18.jpg">
          <a:extLst>
            <a:ext uri="{FF2B5EF4-FFF2-40B4-BE49-F238E27FC236}">
              <a16:creationId xmlns:a16="http://schemas.microsoft.com/office/drawing/2014/main" xmlns="" id="{00000000-0008-0000-0E00-0000E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37" name="image18.jpg">
          <a:extLst>
            <a:ext uri="{FF2B5EF4-FFF2-40B4-BE49-F238E27FC236}">
              <a16:creationId xmlns:a16="http://schemas.microsoft.com/office/drawing/2014/main" xmlns="" id="{00000000-0008-0000-0E00-0000E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8" name="image18.jpg">
          <a:extLst>
            <a:ext uri="{FF2B5EF4-FFF2-40B4-BE49-F238E27FC236}">
              <a16:creationId xmlns:a16="http://schemas.microsoft.com/office/drawing/2014/main" xmlns="" id="{00000000-0008-0000-0E00-0000E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9" name="image18.jpg">
          <a:extLst>
            <a:ext uri="{FF2B5EF4-FFF2-40B4-BE49-F238E27FC236}">
              <a16:creationId xmlns:a16="http://schemas.microsoft.com/office/drawing/2014/main" xmlns="" id="{00000000-0008-0000-0E00-0000E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40" name="image18.jpg">
          <a:extLst>
            <a:ext uri="{FF2B5EF4-FFF2-40B4-BE49-F238E27FC236}">
              <a16:creationId xmlns:a16="http://schemas.microsoft.com/office/drawing/2014/main" xmlns="" id="{00000000-0008-0000-0E00-0000E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41" name="image18.jpg">
          <a:extLst>
            <a:ext uri="{FF2B5EF4-FFF2-40B4-BE49-F238E27FC236}">
              <a16:creationId xmlns:a16="http://schemas.microsoft.com/office/drawing/2014/main" xmlns="" id="{00000000-0008-0000-0E00-0000E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2" name="image18.jpg">
          <a:extLst>
            <a:ext uri="{FF2B5EF4-FFF2-40B4-BE49-F238E27FC236}">
              <a16:creationId xmlns:a16="http://schemas.microsoft.com/office/drawing/2014/main" xmlns="" id="{00000000-0008-0000-0E00-0000E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3" name="image18.jpg">
          <a:extLst>
            <a:ext uri="{FF2B5EF4-FFF2-40B4-BE49-F238E27FC236}">
              <a16:creationId xmlns:a16="http://schemas.microsoft.com/office/drawing/2014/main" xmlns="" id="{00000000-0008-0000-0E00-0000E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44" name="image18.jpg">
          <a:extLst>
            <a:ext uri="{FF2B5EF4-FFF2-40B4-BE49-F238E27FC236}">
              <a16:creationId xmlns:a16="http://schemas.microsoft.com/office/drawing/2014/main" xmlns="" id="{00000000-0008-0000-0E00-0000E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45" name="image18.jpg">
          <a:extLst>
            <a:ext uri="{FF2B5EF4-FFF2-40B4-BE49-F238E27FC236}">
              <a16:creationId xmlns:a16="http://schemas.microsoft.com/office/drawing/2014/main" xmlns="" id="{00000000-0008-0000-0E00-0000E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6" name="image18.jpg">
          <a:extLst>
            <a:ext uri="{FF2B5EF4-FFF2-40B4-BE49-F238E27FC236}">
              <a16:creationId xmlns:a16="http://schemas.microsoft.com/office/drawing/2014/main" xmlns="" id="{00000000-0008-0000-0E00-0000E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7" name="image18.jpg">
          <a:extLst>
            <a:ext uri="{FF2B5EF4-FFF2-40B4-BE49-F238E27FC236}">
              <a16:creationId xmlns:a16="http://schemas.microsoft.com/office/drawing/2014/main" xmlns="" id="{00000000-0008-0000-0E00-0000E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48" name="image18.jpg">
          <a:extLst>
            <a:ext uri="{FF2B5EF4-FFF2-40B4-BE49-F238E27FC236}">
              <a16:creationId xmlns:a16="http://schemas.microsoft.com/office/drawing/2014/main" xmlns="" id="{00000000-0008-0000-0E00-0000E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9" name="image18.jpg">
          <a:extLst>
            <a:ext uri="{FF2B5EF4-FFF2-40B4-BE49-F238E27FC236}">
              <a16:creationId xmlns:a16="http://schemas.microsoft.com/office/drawing/2014/main" xmlns="" id="{00000000-0008-0000-0E00-0000E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0" name="image18.jpg">
          <a:extLst>
            <a:ext uri="{FF2B5EF4-FFF2-40B4-BE49-F238E27FC236}">
              <a16:creationId xmlns:a16="http://schemas.microsoft.com/office/drawing/2014/main" xmlns="" id="{00000000-0008-0000-0E00-0000E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51" name="image18.jpg">
          <a:extLst>
            <a:ext uri="{FF2B5EF4-FFF2-40B4-BE49-F238E27FC236}">
              <a16:creationId xmlns:a16="http://schemas.microsoft.com/office/drawing/2014/main" xmlns="" id="{00000000-0008-0000-0E00-0000E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2" name="image18.jpg">
          <a:extLst>
            <a:ext uri="{FF2B5EF4-FFF2-40B4-BE49-F238E27FC236}">
              <a16:creationId xmlns:a16="http://schemas.microsoft.com/office/drawing/2014/main" xmlns="" id="{00000000-0008-0000-0E00-0000F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3" name="image18.jpg">
          <a:extLst>
            <a:ext uri="{FF2B5EF4-FFF2-40B4-BE49-F238E27FC236}">
              <a16:creationId xmlns:a16="http://schemas.microsoft.com/office/drawing/2014/main" xmlns="" id="{00000000-0008-0000-0E00-0000F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54" name="image18.jpg">
          <a:extLst>
            <a:ext uri="{FF2B5EF4-FFF2-40B4-BE49-F238E27FC236}">
              <a16:creationId xmlns:a16="http://schemas.microsoft.com/office/drawing/2014/main" xmlns="" id="{00000000-0008-0000-0E00-0000F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5" name="image18.jpg">
          <a:extLst>
            <a:ext uri="{FF2B5EF4-FFF2-40B4-BE49-F238E27FC236}">
              <a16:creationId xmlns:a16="http://schemas.microsoft.com/office/drawing/2014/main" xmlns="" id="{00000000-0008-0000-0E00-0000F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6" name="image18.jpg">
          <a:extLst>
            <a:ext uri="{FF2B5EF4-FFF2-40B4-BE49-F238E27FC236}">
              <a16:creationId xmlns:a16="http://schemas.microsoft.com/office/drawing/2014/main" xmlns="" id="{00000000-0008-0000-0E00-0000F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57" name="image18.jpg">
          <a:extLst>
            <a:ext uri="{FF2B5EF4-FFF2-40B4-BE49-F238E27FC236}">
              <a16:creationId xmlns:a16="http://schemas.microsoft.com/office/drawing/2014/main" xmlns="" id="{00000000-0008-0000-0E00-0000F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8" name="image18.jpg">
          <a:extLst>
            <a:ext uri="{FF2B5EF4-FFF2-40B4-BE49-F238E27FC236}">
              <a16:creationId xmlns:a16="http://schemas.microsoft.com/office/drawing/2014/main" xmlns="" id="{00000000-0008-0000-0E00-0000F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9" name="image18.jpg">
          <a:extLst>
            <a:ext uri="{FF2B5EF4-FFF2-40B4-BE49-F238E27FC236}">
              <a16:creationId xmlns:a16="http://schemas.microsoft.com/office/drawing/2014/main" xmlns="" id="{00000000-0008-0000-0E00-0000F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60" name="image18.jpg">
          <a:extLst>
            <a:ext uri="{FF2B5EF4-FFF2-40B4-BE49-F238E27FC236}">
              <a16:creationId xmlns:a16="http://schemas.microsoft.com/office/drawing/2014/main" xmlns="" id="{00000000-0008-0000-0E00-0000F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1" name="image18.jpg">
          <a:extLst>
            <a:ext uri="{FF2B5EF4-FFF2-40B4-BE49-F238E27FC236}">
              <a16:creationId xmlns:a16="http://schemas.microsoft.com/office/drawing/2014/main" xmlns="" id="{00000000-0008-0000-0E00-0000F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2" name="image18.jpg">
          <a:extLst>
            <a:ext uri="{FF2B5EF4-FFF2-40B4-BE49-F238E27FC236}">
              <a16:creationId xmlns:a16="http://schemas.microsoft.com/office/drawing/2014/main" xmlns="" id="{00000000-0008-0000-0E00-0000F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63" name="image18.jpg">
          <a:extLst>
            <a:ext uri="{FF2B5EF4-FFF2-40B4-BE49-F238E27FC236}">
              <a16:creationId xmlns:a16="http://schemas.microsoft.com/office/drawing/2014/main" xmlns="" id="{00000000-0008-0000-0E00-0000F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4" name="image18.jpg">
          <a:extLst>
            <a:ext uri="{FF2B5EF4-FFF2-40B4-BE49-F238E27FC236}">
              <a16:creationId xmlns:a16="http://schemas.microsoft.com/office/drawing/2014/main" xmlns="" id="{00000000-0008-0000-0E00-0000F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5" name="image18.jpg">
          <a:extLst>
            <a:ext uri="{FF2B5EF4-FFF2-40B4-BE49-F238E27FC236}">
              <a16:creationId xmlns:a16="http://schemas.microsoft.com/office/drawing/2014/main" xmlns="" id="{00000000-0008-0000-0E00-0000F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66" name="image18.jpg">
          <a:extLst>
            <a:ext uri="{FF2B5EF4-FFF2-40B4-BE49-F238E27FC236}">
              <a16:creationId xmlns:a16="http://schemas.microsoft.com/office/drawing/2014/main" xmlns="" id="{00000000-0008-0000-0E00-0000F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67" name="image18.jpg">
          <a:extLst>
            <a:ext uri="{FF2B5EF4-FFF2-40B4-BE49-F238E27FC236}">
              <a16:creationId xmlns:a16="http://schemas.microsoft.com/office/drawing/2014/main" xmlns="" id="{00000000-0008-0000-0E00-0000F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8" name="image18.jpg">
          <a:extLst>
            <a:ext uri="{FF2B5EF4-FFF2-40B4-BE49-F238E27FC236}">
              <a16:creationId xmlns:a16="http://schemas.microsoft.com/office/drawing/2014/main" xmlns="" id="{00000000-0008-0000-0E00-00000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9" name="image18.jpg">
          <a:extLst>
            <a:ext uri="{FF2B5EF4-FFF2-40B4-BE49-F238E27FC236}">
              <a16:creationId xmlns:a16="http://schemas.microsoft.com/office/drawing/2014/main" xmlns="" id="{00000000-0008-0000-0E00-00000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70" name="image18.jpg">
          <a:extLst>
            <a:ext uri="{FF2B5EF4-FFF2-40B4-BE49-F238E27FC236}">
              <a16:creationId xmlns:a16="http://schemas.microsoft.com/office/drawing/2014/main" xmlns="" id="{00000000-0008-0000-0E00-00000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71" name="image18.jpg">
          <a:extLst>
            <a:ext uri="{FF2B5EF4-FFF2-40B4-BE49-F238E27FC236}">
              <a16:creationId xmlns:a16="http://schemas.microsoft.com/office/drawing/2014/main" xmlns="" id="{00000000-0008-0000-0E00-00000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2" name="image18.jpg">
          <a:extLst>
            <a:ext uri="{FF2B5EF4-FFF2-40B4-BE49-F238E27FC236}">
              <a16:creationId xmlns:a16="http://schemas.microsoft.com/office/drawing/2014/main" xmlns="" id="{00000000-0008-0000-0E00-00000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3" name="image18.jpg">
          <a:extLst>
            <a:ext uri="{FF2B5EF4-FFF2-40B4-BE49-F238E27FC236}">
              <a16:creationId xmlns:a16="http://schemas.microsoft.com/office/drawing/2014/main" xmlns="" id="{00000000-0008-0000-0E00-00000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74" name="image18.jpg">
          <a:extLst>
            <a:ext uri="{FF2B5EF4-FFF2-40B4-BE49-F238E27FC236}">
              <a16:creationId xmlns:a16="http://schemas.microsoft.com/office/drawing/2014/main" xmlns="" id="{00000000-0008-0000-0E00-00000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5" name="image18.jpg">
          <a:extLst>
            <a:ext uri="{FF2B5EF4-FFF2-40B4-BE49-F238E27FC236}">
              <a16:creationId xmlns:a16="http://schemas.microsoft.com/office/drawing/2014/main" xmlns="" id="{00000000-0008-0000-0E00-00000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6" name="image18.jpg">
          <a:extLst>
            <a:ext uri="{FF2B5EF4-FFF2-40B4-BE49-F238E27FC236}">
              <a16:creationId xmlns:a16="http://schemas.microsoft.com/office/drawing/2014/main" xmlns="" id="{00000000-0008-0000-0E00-00000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77" name="image18.jpg">
          <a:extLst>
            <a:ext uri="{FF2B5EF4-FFF2-40B4-BE49-F238E27FC236}">
              <a16:creationId xmlns:a16="http://schemas.microsoft.com/office/drawing/2014/main" xmlns="" id="{00000000-0008-0000-0E00-00000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8" name="image18.jpg">
          <a:extLst>
            <a:ext uri="{FF2B5EF4-FFF2-40B4-BE49-F238E27FC236}">
              <a16:creationId xmlns:a16="http://schemas.microsoft.com/office/drawing/2014/main" xmlns="" id="{00000000-0008-0000-0E00-00000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9" name="image18.jpg">
          <a:extLst>
            <a:ext uri="{FF2B5EF4-FFF2-40B4-BE49-F238E27FC236}">
              <a16:creationId xmlns:a16="http://schemas.microsoft.com/office/drawing/2014/main" xmlns="" id="{00000000-0008-0000-0E00-00000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80" name="image18.jpg">
          <a:extLst>
            <a:ext uri="{FF2B5EF4-FFF2-40B4-BE49-F238E27FC236}">
              <a16:creationId xmlns:a16="http://schemas.microsoft.com/office/drawing/2014/main" xmlns="" id="{00000000-0008-0000-0E00-00000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81" name="image18.jpg">
          <a:extLst>
            <a:ext uri="{FF2B5EF4-FFF2-40B4-BE49-F238E27FC236}">
              <a16:creationId xmlns:a16="http://schemas.microsoft.com/office/drawing/2014/main" xmlns="" id="{00000000-0008-0000-0E00-00000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2" name="image18.jpg">
          <a:extLst>
            <a:ext uri="{FF2B5EF4-FFF2-40B4-BE49-F238E27FC236}">
              <a16:creationId xmlns:a16="http://schemas.microsoft.com/office/drawing/2014/main" xmlns="" id="{00000000-0008-0000-0E00-00000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3" name="image18.jpg">
          <a:extLst>
            <a:ext uri="{FF2B5EF4-FFF2-40B4-BE49-F238E27FC236}">
              <a16:creationId xmlns:a16="http://schemas.microsoft.com/office/drawing/2014/main" xmlns="" id="{00000000-0008-0000-0E00-00000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84" name="image18.jpg">
          <a:extLst>
            <a:ext uri="{FF2B5EF4-FFF2-40B4-BE49-F238E27FC236}">
              <a16:creationId xmlns:a16="http://schemas.microsoft.com/office/drawing/2014/main" xmlns="" id="{00000000-0008-0000-0E00-00001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85" name="image18.jpg">
          <a:extLst>
            <a:ext uri="{FF2B5EF4-FFF2-40B4-BE49-F238E27FC236}">
              <a16:creationId xmlns:a16="http://schemas.microsoft.com/office/drawing/2014/main" xmlns="" id="{00000000-0008-0000-0E00-00001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6" name="image18.jpg">
          <a:extLst>
            <a:ext uri="{FF2B5EF4-FFF2-40B4-BE49-F238E27FC236}">
              <a16:creationId xmlns:a16="http://schemas.microsoft.com/office/drawing/2014/main" xmlns="" id="{00000000-0008-0000-0E00-00001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7" name="image18.jpg">
          <a:extLst>
            <a:ext uri="{FF2B5EF4-FFF2-40B4-BE49-F238E27FC236}">
              <a16:creationId xmlns:a16="http://schemas.microsoft.com/office/drawing/2014/main" xmlns="" id="{00000000-0008-0000-0E00-00001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88" name="image18.jpg">
          <a:extLst>
            <a:ext uri="{FF2B5EF4-FFF2-40B4-BE49-F238E27FC236}">
              <a16:creationId xmlns:a16="http://schemas.microsoft.com/office/drawing/2014/main" xmlns="" id="{00000000-0008-0000-0E00-00001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9" name="image18.jpg">
          <a:extLst>
            <a:ext uri="{FF2B5EF4-FFF2-40B4-BE49-F238E27FC236}">
              <a16:creationId xmlns:a16="http://schemas.microsoft.com/office/drawing/2014/main" xmlns="" id="{00000000-0008-0000-0E00-00001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0" name="image18.jpg">
          <a:extLst>
            <a:ext uri="{FF2B5EF4-FFF2-40B4-BE49-F238E27FC236}">
              <a16:creationId xmlns:a16="http://schemas.microsoft.com/office/drawing/2014/main" xmlns="" id="{00000000-0008-0000-0E00-00001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91" name="image18.jpg">
          <a:extLst>
            <a:ext uri="{FF2B5EF4-FFF2-40B4-BE49-F238E27FC236}">
              <a16:creationId xmlns:a16="http://schemas.microsoft.com/office/drawing/2014/main" xmlns="" id="{00000000-0008-0000-0E00-00001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2" name="image18.jpg">
          <a:extLst>
            <a:ext uri="{FF2B5EF4-FFF2-40B4-BE49-F238E27FC236}">
              <a16:creationId xmlns:a16="http://schemas.microsoft.com/office/drawing/2014/main" xmlns="" id="{00000000-0008-0000-0E00-00001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3" name="image18.jpg">
          <a:extLst>
            <a:ext uri="{FF2B5EF4-FFF2-40B4-BE49-F238E27FC236}">
              <a16:creationId xmlns:a16="http://schemas.microsoft.com/office/drawing/2014/main" xmlns="" id="{00000000-0008-0000-0E00-00001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94" name="image18.jpg">
          <a:extLst>
            <a:ext uri="{FF2B5EF4-FFF2-40B4-BE49-F238E27FC236}">
              <a16:creationId xmlns:a16="http://schemas.microsoft.com/office/drawing/2014/main" xmlns="" id="{00000000-0008-0000-0E00-00001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95" name="image18.jpg">
          <a:extLst>
            <a:ext uri="{FF2B5EF4-FFF2-40B4-BE49-F238E27FC236}">
              <a16:creationId xmlns:a16="http://schemas.microsoft.com/office/drawing/2014/main" xmlns="" id="{00000000-0008-0000-0E00-00001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6" name="image18.jpg">
          <a:extLst>
            <a:ext uri="{FF2B5EF4-FFF2-40B4-BE49-F238E27FC236}">
              <a16:creationId xmlns:a16="http://schemas.microsoft.com/office/drawing/2014/main" xmlns="" id="{00000000-0008-0000-0E00-00001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7" name="image18.jpg">
          <a:extLst>
            <a:ext uri="{FF2B5EF4-FFF2-40B4-BE49-F238E27FC236}">
              <a16:creationId xmlns:a16="http://schemas.microsoft.com/office/drawing/2014/main" xmlns="" id="{00000000-0008-0000-0E00-00001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98" name="image18.jpg">
          <a:extLst>
            <a:ext uri="{FF2B5EF4-FFF2-40B4-BE49-F238E27FC236}">
              <a16:creationId xmlns:a16="http://schemas.microsoft.com/office/drawing/2014/main" xmlns="" id="{00000000-0008-0000-0E00-00001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99" name="image18.jpg">
          <a:extLst>
            <a:ext uri="{FF2B5EF4-FFF2-40B4-BE49-F238E27FC236}">
              <a16:creationId xmlns:a16="http://schemas.microsoft.com/office/drawing/2014/main" xmlns="" id="{00000000-0008-0000-0E00-00001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0" name="image18.jpg">
          <a:extLst>
            <a:ext uri="{FF2B5EF4-FFF2-40B4-BE49-F238E27FC236}">
              <a16:creationId xmlns:a16="http://schemas.microsoft.com/office/drawing/2014/main" xmlns="" id="{00000000-0008-0000-0E00-00002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1" name="image18.jpg">
          <a:extLst>
            <a:ext uri="{FF2B5EF4-FFF2-40B4-BE49-F238E27FC236}">
              <a16:creationId xmlns:a16="http://schemas.microsoft.com/office/drawing/2014/main" xmlns="" id="{00000000-0008-0000-0E00-00002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02" name="image18.jpg">
          <a:extLst>
            <a:ext uri="{FF2B5EF4-FFF2-40B4-BE49-F238E27FC236}">
              <a16:creationId xmlns:a16="http://schemas.microsoft.com/office/drawing/2014/main" xmlns="" id="{00000000-0008-0000-0E00-00002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03" name="image18.jpg">
          <a:extLst>
            <a:ext uri="{FF2B5EF4-FFF2-40B4-BE49-F238E27FC236}">
              <a16:creationId xmlns:a16="http://schemas.microsoft.com/office/drawing/2014/main" xmlns="" id="{00000000-0008-0000-0E00-00002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4" name="image18.jpg">
          <a:extLst>
            <a:ext uri="{FF2B5EF4-FFF2-40B4-BE49-F238E27FC236}">
              <a16:creationId xmlns:a16="http://schemas.microsoft.com/office/drawing/2014/main" xmlns="" id="{00000000-0008-0000-0E00-00002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5" name="image18.jpg">
          <a:extLst>
            <a:ext uri="{FF2B5EF4-FFF2-40B4-BE49-F238E27FC236}">
              <a16:creationId xmlns:a16="http://schemas.microsoft.com/office/drawing/2014/main" xmlns="" id="{00000000-0008-0000-0E00-00002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06" name="image18.jpg">
          <a:extLst>
            <a:ext uri="{FF2B5EF4-FFF2-40B4-BE49-F238E27FC236}">
              <a16:creationId xmlns:a16="http://schemas.microsoft.com/office/drawing/2014/main" xmlns="" id="{00000000-0008-0000-0E00-00002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07" name="image18.jpg">
          <a:extLst>
            <a:ext uri="{FF2B5EF4-FFF2-40B4-BE49-F238E27FC236}">
              <a16:creationId xmlns:a16="http://schemas.microsoft.com/office/drawing/2014/main" xmlns="" id="{00000000-0008-0000-0E00-00002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8" name="image18.jpg">
          <a:extLst>
            <a:ext uri="{FF2B5EF4-FFF2-40B4-BE49-F238E27FC236}">
              <a16:creationId xmlns:a16="http://schemas.microsoft.com/office/drawing/2014/main" xmlns="" id="{00000000-0008-0000-0E00-00002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9" name="image18.jpg">
          <a:extLst>
            <a:ext uri="{FF2B5EF4-FFF2-40B4-BE49-F238E27FC236}">
              <a16:creationId xmlns:a16="http://schemas.microsoft.com/office/drawing/2014/main" xmlns="" id="{00000000-0008-0000-0E00-00002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10" name="image18.jpg">
          <a:extLst>
            <a:ext uri="{FF2B5EF4-FFF2-40B4-BE49-F238E27FC236}">
              <a16:creationId xmlns:a16="http://schemas.microsoft.com/office/drawing/2014/main" xmlns="" id="{00000000-0008-0000-0E00-00002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11" name="image18.jpg">
          <a:extLst>
            <a:ext uri="{FF2B5EF4-FFF2-40B4-BE49-F238E27FC236}">
              <a16:creationId xmlns:a16="http://schemas.microsoft.com/office/drawing/2014/main" xmlns="" id="{00000000-0008-0000-0E00-00002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2" name="image18.jpg">
          <a:extLst>
            <a:ext uri="{FF2B5EF4-FFF2-40B4-BE49-F238E27FC236}">
              <a16:creationId xmlns:a16="http://schemas.microsoft.com/office/drawing/2014/main" xmlns="" id="{00000000-0008-0000-0E00-00002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3" name="image18.jpg">
          <a:extLst>
            <a:ext uri="{FF2B5EF4-FFF2-40B4-BE49-F238E27FC236}">
              <a16:creationId xmlns:a16="http://schemas.microsoft.com/office/drawing/2014/main" xmlns="" id="{00000000-0008-0000-0E00-00002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14" name="image18.jpg">
          <a:extLst>
            <a:ext uri="{FF2B5EF4-FFF2-40B4-BE49-F238E27FC236}">
              <a16:creationId xmlns:a16="http://schemas.microsoft.com/office/drawing/2014/main" xmlns="" id="{00000000-0008-0000-0E00-00002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15" name="image18.jpg">
          <a:extLst>
            <a:ext uri="{FF2B5EF4-FFF2-40B4-BE49-F238E27FC236}">
              <a16:creationId xmlns:a16="http://schemas.microsoft.com/office/drawing/2014/main" xmlns="" id="{00000000-0008-0000-0E00-00002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6" name="image18.jpg">
          <a:extLst>
            <a:ext uri="{FF2B5EF4-FFF2-40B4-BE49-F238E27FC236}">
              <a16:creationId xmlns:a16="http://schemas.microsoft.com/office/drawing/2014/main" xmlns="" id="{00000000-0008-0000-0E00-00003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7" name="image18.jpg">
          <a:extLst>
            <a:ext uri="{FF2B5EF4-FFF2-40B4-BE49-F238E27FC236}">
              <a16:creationId xmlns:a16="http://schemas.microsoft.com/office/drawing/2014/main" xmlns="" id="{00000000-0008-0000-0E00-00003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18" name="image18.jpg">
          <a:extLst>
            <a:ext uri="{FF2B5EF4-FFF2-40B4-BE49-F238E27FC236}">
              <a16:creationId xmlns:a16="http://schemas.microsoft.com/office/drawing/2014/main" xmlns="" id="{00000000-0008-0000-0E00-00003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9" name="image18.jpg">
          <a:extLst>
            <a:ext uri="{FF2B5EF4-FFF2-40B4-BE49-F238E27FC236}">
              <a16:creationId xmlns:a16="http://schemas.microsoft.com/office/drawing/2014/main" xmlns="" id="{00000000-0008-0000-0E00-00003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0" name="image18.jpg">
          <a:extLst>
            <a:ext uri="{FF2B5EF4-FFF2-40B4-BE49-F238E27FC236}">
              <a16:creationId xmlns:a16="http://schemas.microsoft.com/office/drawing/2014/main" xmlns="" id="{00000000-0008-0000-0E00-00003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21" name="image18.jpg">
          <a:extLst>
            <a:ext uri="{FF2B5EF4-FFF2-40B4-BE49-F238E27FC236}">
              <a16:creationId xmlns:a16="http://schemas.microsoft.com/office/drawing/2014/main" xmlns="" id="{00000000-0008-0000-0E00-00003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2" name="image18.jpg">
          <a:extLst>
            <a:ext uri="{FF2B5EF4-FFF2-40B4-BE49-F238E27FC236}">
              <a16:creationId xmlns:a16="http://schemas.microsoft.com/office/drawing/2014/main" xmlns="" id="{00000000-0008-0000-0E00-00003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3" name="image18.jpg">
          <a:extLst>
            <a:ext uri="{FF2B5EF4-FFF2-40B4-BE49-F238E27FC236}">
              <a16:creationId xmlns:a16="http://schemas.microsoft.com/office/drawing/2014/main" xmlns="" id="{00000000-0008-0000-0E00-00003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24" name="image18.jpg">
          <a:extLst>
            <a:ext uri="{FF2B5EF4-FFF2-40B4-BE49-F238E27FC236}">
              <a16:creationId xmlns:a16="http://schemas.microsoft.com/office/drawing/2014/main" xmlns="" id="{00000000-0008-0000-0E00-00003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5" name="image18.jpg">
          <a:extLst>
            <a:ext uri="{FF2B5EF4-FFF2-40B4-BE49-F238E27FC236}">
              <a16:creationId xmlns:a16="http://schemas.microsoft.com/office/drawing/2014/main" xmlns="" id="{00000000-0008-0000-0E00-00003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6" name="image18.jpg">
          <a:extLst>
            <a:ext uri="{FF2B5EF4-FFF2-40B4-BE49-F238E27FC236}">
              <a16:creationId xmlns:a16="http://schemas.microsoft.com/office/drawing/2014/main" xmlns="" id="{00000000-0008-0000-0E00-00003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27" name="image18.jpg">
          <a:extLst>
            <a:ext uri="{FF2B5EF4-FFF2-40B4-BE49-F238E27FC236}">
              <a16:creationId xmlns:a16="http://schemas.microsoft.com/office/drawing/2014/main" xmlns="" id="{00000000-0008-0000-0E00-00003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8" name="image18.jpg">
          <a:extLst>
            <a:ext uri="{FF2B5EF4-FFF2-40B4-BE49-F238E27FC236}">
              <a16:creationId xmlns:a16="http://schemas.microsoft.com/office/drawing/2014/main" xmlns="" id="{00000000-0008-0000-0E00-00003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9" name="image18.jpg">
          <a:extLst>
            <a:ext uri="{FF2B5EF4-FFF2-40B4-BE49-F238E27FC236}">
              <a16:creationId xmlns:a16="http://schemas.microsoft.com/office/drawing/2014/main" xmlns="" id="{00000000-0008-0000-0E00-00003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0" name="image18.jpg">
          <a:extLst>
            <a:ext uri="{FF2B5EF4-FFF2-40B4-BE49-F238E27FC236}">
              <a16:creationId xmlns:a16="http://schemas.microsoft.com/office/drawing/2014/main" xmlns="" id="{00000000-0008-0000-0E00-00003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1" name="image18.jpg">
          <a:extLst>
            <a:ext uri="{FF2B5EF4-FFF2-40B4-BE49-F238E27FC236}">
              <a16:creationId xmlns:a16="http://schemas.microsoft.com/office/drawing/2014/main" xmlns="" id="{00000000-0008-0000-0E00-00003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2" name="image18.jpg">
          <a:extLst>
            <a:ext uri="{FF2B5EF4-FFF2-40B4-BE49-F238E27FC236}">
              <a16:creationId xmlns:a16="http://schemas.microsoft.com/office/drawing/2014/main" xmlns="" id="{00000000-0008-0000-0E00-00004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3" name="image18.jpg">
          <a:extLst>
            <a:ext uri="{FF2B5EF4-FFF2-40B4-BE49-F238E27FC236}">
              <a16:creationId xmlns:a16="http://schemas.microsoft.com/office/drawing/2014/main" xmlns="" id="{00000000-0008-0000-0E00-00004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4" name="image18.jpg">
          <a:extLst>
            <a:ext uri="{FF2B5EF4-FFF2-40B4-BE49-F238E27FC236}">
              <a16:creationId xmlns:a16="http://schemas.microsoft.com/office/drawing/2014/main" xmlns="" id="{00000000-0008-0000-0E00-00004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5" name="image18.jpg">
          <a:extLst>
            <a:ext uri="{FF2B5EF4-FFF2-40B4-BE49-F238E27FC236}">
              <a16:creationId xmlns:a16="http://schemas.microsoft.com/office/drawing/2014/main" xmlns="" id="{00000000-0008-0000-0E00-00004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6" name="image18.jpg">
          <a:extLst>
            <a:ext uri="{FF2B5EF4-FFF2-40B4-BE49-F238E27FC236}">
              <a16:creationId xmlns:a16="http://schemas.microsoft.com/office/drawing/2014/main" xmlns="" id="{00000000-0008-0000-0E00-00004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7" name="image18.jpg">
          <a:extLst>
            <a:ext uri="{FF2B5EF4-FFF2-40B4-BE49-F238E27FC236}">
              <a16:creationId xmlns:a16="http://schemas.microsoft.com/office/drawing/2014/main" xmlns="" id="{00000000-0008-0000-0E00-00004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8" name="image18.jpg">
          <a:extLst>
            <a:ext uri="{FF2B5EF4-FFF2-40B4-BE49-F238E27FC236}">
              <a16:creationId xmlns:a16="http://schemas.microsoft.com/office/drawing/2014/main" xmlns="" id="{00000000-0008-0000-0E00-00004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9" name="image18.jpg">
          <a:extLst>
            <a:ext uri="{FF2B5EF4-FFF2-40B4-BE49-F238E27FC236}">
              <a16:creationId xmlns:a16="http://schemas.microsoft.com/office/drawing/2014/main" xmlns="" id="{00000000-0008-0000-0E00-00004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0" name="image18.jpg">
          <a:extLst>
            <a:ext uri="{FF2B5EF4-FFF2-40B4-BE49-F238E27FC236}">
              <a16:creationId xmlns:a16="http://schemas.microsoft.com/office/drawing/2014/main" xmlns="" id="{00000000-0008-0000-0E00-00004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1" name="image18.jpg">
          <a:extLst>
            <a:ext uri="{FF2B5EF4-FFF2-40B4-BE49-F238E27FC236}">
              <a16:creationId xmlns:a16="http://schemas.microsoft.com/office/drawing/2014/main" xmlns="" id="{00000000-0008-0000-0E00-00004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42" name="image18.jpg">
          <a:extLst>
            <a:ext uri="{FF2B5EF4-FFF2-40B4-BE49-F238E27FC236}">
              <a16:creationId xmlns:a16="http://schemas.microsoft.com/office/drawing/2014/main" xmlns="" id="{00000000-0008-0000-0E00-00004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3" name="image18.jpg">
          <a:extLst>
            <a:ext uri="{FF2B5EF4-FFF2-40B4-BE49-F238E27FC236}">
              <a16:creationId xmlns:a16="http://schemas.microsoft.com/office/drawing/2014/main" xmlns="" id="{00000000-0008-0000-0E00-00004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4" name="image18.jpg">
          <a:extLst>
            <a:ext uri="{FF2B5EF4-FFF2-40B4-BE49-F238E27FC236}">
              <a16:creationId xmlns:a16="http://schemas.microsoft.com/office/drawing/2014/main" xmlns="" id="{00000000-0008-0000-0E00-00004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45" name="image18.jpg">
          <a:extLst>
            <a:ext uri="{FF2B5EF4-FFF2-40B4-BE49-F238E27FC236}">
              <a16:creationId xmlns:a16="http://schemas.microsoft.com/office/drawing/2014/main" xmlns="" id="{00000000-0008-0000-0E00-00004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6" name="image18.jpg">
          <a:extLst>
            <a:ext uri="{FF2B5EF4-FFF2-40B4-BE49-F238E27FC236}">
              <a16:creationId xmlns:a16="http://schemas.microsoft.com/office/drawing/2014/main" xmlns="" id="{00000000-0008-0000-0E00-00004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7" name="image18.jpg">
          <a:extLst>
            <a:ext uri="{FF2B5EF4-FFF2-40B4-BE49-F238E27FC236}">
              <a16:creationId xmlns:a16="http://schemas.microsoft.com/office/drawing/2014/main" xmlns="" id="{00000000-0008-0000-0E00-00004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48" name="image18.jpg">
          <a:extLst>
            <a:ext uri="{FF2B5EF4-FFF2-40B4-BE49-F238E27FC236}">
              <a16:creationId xmlns:a16="http://schemas.microsoft.com/office/drawing/2014/main" xmlns="" id="{00000000-0008-0000-0E00-00005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9" name="image18.jpg">
          <a:extLst>
            <a:ext uri="{FF2B5EF4-FFF2-40B4-BE49-F238E27FC236}">
              <a16:creationId xmlns:a16="http://schemas.microsoft.com/office/drawing/2014/main" xmlns="" id="{00000000-0008-0000-0E00-00005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50" name="image18.jpg">
          <a:extLst>
            <a:ext uri="{FF2B5EF4-FFF2-40B4-BE49-F238E27FC236}">
              <a16:creationId xmlns:a16="http://schemas.microsoft.com/office/drawing/2014/main" xmlns="" id="{00000000-0008-0000-0E00-00005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51" name="image18.jpg">
          <a:extLst>
            <a:ext uri="{FF2B5EF4-FFF2-40B4-BE49-F238E27FC236}">
              <a16:creationId xmlns:a16="http://schemas.microsoft.com/office/drawing/2014/main" xmlns="" id="{00000000-0008-0000-0E00-00005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52" name="image18.jpg">
          <a:extLst>
            <a:ext uri="{FF2B5EF4-FFF2-40B4-BE49-F238E27FC236}">
              <a16:creationId xmlns:a16="http://schemas.microsoft.com/office/drawing/2014/main" xmlns="" id="{00000000-0008-0000-0E00-00005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53" name="image18.jpg">
          <a:extLst>
            <a:ext uri="{FF2B5EF4-FFF2-40B4-BE49-F238E27FC236}">
              <a16:creationId xmlns:a16="http://schemas.microsoft.com/office/drawing/2014/main" xmlns="" id="{00000000-0008-0000-0E00-00005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54" name="image18.jpg">
          <a:extLst>
            <a:ext uri="{FF2B5EF4-FFF2-40B4-BE49-F238E27FC236}">
              <a16:creationId xmlns:a16="http://schemas.microsoft.com/office/drawing/2014/main" xmlns="" id="{00000000-0008-0000-0E00-00005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855" name="image2.png">
          <a:extLst>
            <a:ext uri="{FF2B5EF4-FFF2-40B4-BE49-F238E27FC236}">
              <a16:creationId xmlns:a16="http://schemas.microsoft.com/office/drawing/2014/main" xmlns="" id="{00000000-0008-0000-0E00-00005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56" name="image18.jpg">
          <a:extLst>
            <a:ext uri="{FF2B5EF4-FFF2-40B4-BE49-F238E27FC236}">
              <a16:creationId xmlns:a16="http://schemas.microsoft.com/office/drawing/2014/main" xmlns="" id="{00000000-0008-0000-0E00-00005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57" name="image2.png">
          <a:extLst>
            <a:ext uri="{FF2B5EF4-FFF2-40B4-BE49-F238E27FC236}">
              <a16:creationId xmlns:a16="http://schemas.microsoft.com/office/drawing/2014/main" xmlns="" id="{00000000-0008-0000-0E00-00005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58" name="image18.jpg">
          <a:extLst>
            <a:ext uri="{FF2B5EF4-FFF2-40B4-BE49-F238E27FC236}">
              <a16:creationId xmlns:a16="http://schemas.microsoft.com/office/drawing/2014/main" xmlns="" id="{00000000-0008-0000-0E00-00005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59" name="image2.png">
          <a:extLst>
            <a:ext uri="{FF2B5EF4-FFF2-40B4-BE49-F238E27FC236}">
              <a16:creationId xmlns:a16="http://schemas.microsoft.com/office/drawing/2014/main" xmlns="" id="{00000000-0008-0000-0E00-00005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0" name="image18.jpg">
          <a:extLst>
            <a:ext uri="{FF2B5EF4-FFF2-40B4-BE49-F238E27FC236}">
              <a16:creationId xmlns:a16="http://schemas.microsoft.com/office/drawing/2014/main" xmlns="" id="{00000000-0008-0000-0E00-00005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61" name="image2.png">
          <a:extLst>
            <a:ext uri="{FF2B5EF4-FFF2-40B4-BE49-F238E27FC236}">
              <a16:creationId xmlns:a16="http://schemas.microsoft.com/office/drawing/2014/main" xmlns="" id="{00000000-0008-0000-0E00-00005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62" name="image18.jpg">
          <a:extLst>
            <a:ext uri="{FF2B5EF4-FFF2-40B4-BE49-F238E27FC236}">
              <a16:creationId xmlns:a16="http://schemas.microsoft.com/office/drawing/2014/main" xmlns="" id="{00000000-0008-0000-0E00-00005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863" name="image2.png">
          <a:extLst>
            <a:ext uri="{FF2B5EF4-FFF2-40B4-BE49-F238E27FC236}">
              <a16:creationId xmlns:a16="http://schemas.microsoft.com/office/drawing/2014/main" xmlns="" id="{00000000-0008-0000-0E00-00005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64" name="image18.jpg">
          <a:extLst>
            <a:ext uri="{FF2B5EF4-FFF2-40B4-BE49-F238E27FC236}">
              <a16:creationId xmlns:a16="http://schemas.microsoft.com/office/drawing/2014/main" xmlns="" id="{00000000-0008-0000-0E00-00006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65" name="image2.png">
          <a:extLst>
            <a:ext uri="{FF2B5EF4-FFF2-40B4-BE49-F238E27FC236}">
              <a16:creationId xmlns:a16="http://schemas.microsoft.com/office/drawing/2014/main" xmlns="" id="{00000000-0008-0000-0E00-00006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6" name="image18.jpg">
          <a:extLst>
            <a:ext uri="{FF2B5EF4-FFF2-40B4-BE49-F238E27FC236}">
              <a16:creationId xmlns:a16="http://schemas.microsoft.com/office/drawing/2014/main" xmlns="" id="{00000000-0008-0000-0E00-00006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67" name="image2.png">
          <a:extLst>
            <a:ext uri="{FF2B5EF4-FFF2-40B4-BE49-F238E27FC236}">
              <a16:creationId xmlns:a16="http://schemas.microsoft.com/office/drawing/2014/main" xmlns="" id="{00000000-0008-0000-0E00-00006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8" name="image18.jpg">
          <a:extLst>
            <a:ext uri="{FF2B5EF4-FFF2-40B4-BE49-F238E27FC236}">
              <a16:creationId xmlns:a16="http://schemas.microsoft.com/office/drawing/2014/main" xmlns="" id="{00000000-0008-0000-0E00-00006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69" name="image2.png">
          <a:extLst>
            <a:ext uri="{FF2B5EF4-FFF2-40B4-BE49-F238E27FC236}">
              <a16:creationId xmlns:a16="http://schemas.microsoft.com/office/drawing/2014/main" xmlns="" id="{00000000-0008-0000-0E00-00006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870" name="image18.jpg">
          <a:extLst>
            <a:ext uri="{FF2B5EF4-FFF2-40B4-BE49-F238E27FC236}">
              <a16:creationId xmlns:a16="http://schemas.microsoft.com/office/drawing/2014/main" xmlns="" id="{00000000-0008-0000-0E00-00006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871" name="image2.png">
          <a:extLst>
            <a:ext uri="{FF2B5EF4-FFF2-40B4-BE49-F238E27FC236}">
              <a16:creationId xmlns:a16="http://schemas.microsoft.com/office/drawing/2014/main" xmlns="" id="{00000000-0008-0000-0E00-00006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72" name="image18.jpg">
          <a:extLst>
            <a:ext uri="{FF2B5EF4-FFF2-40B4-BE49-F238E27FC236}">
              <a16:creationId xmlns:a16="http://schemas.microsoft.com/office/drawing/2014/main" xmlns="" id="{00000000-0008-0000-0E00-00006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73" name="image2.png">
          <a:extLst>
            <a:ext uri="{FF2B5EF4-FFF2-40B4-BE49-F238E27FC236}">
              <a16:creationId xmlns:a16="http://schemas.microsoft.com/office/drawing/2014/main" xmlns="" id="{00000000-0008-0000-0E00-00006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74" name="image18.jpg">
          <a:extLst>
            <a:ext uri="{FF2B5EF4-FFF2-40B4-BE49-F238E27FC236}">
              <a16:creationId xmlns:a16="http://schemas.microsoft.com/office/drawing/2014/main" xmlns="" id="{00000000-0008-0000-0E00-00006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75" name="image2.png">
          <a:extLst>
            <a:ext uri="{FF2B5EF4-FFF2-40B4-BE49-F238E27FC236}">
              <a16:creationId xmlns:a16="http://schemas.microsoft.com/office/drawing/2014/main" xmlns="" id="{00000000-0008-0000-0E00-00006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76" name="image18.jpg">
          <a:extLst>
            <a:ext uri="{FF2B5EF4-FFF2-40B4-BE49-F238E27FC236}">
              <a16:creationId xmlns:a16="http://schemas.microsoft.com/office/drawing/2014/main" xmlns="" id="{00000000-0008-0000-0E00-00006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77" name="image2.png">
          <a:extLst>
            <a:ext uri="{FF2B5EF4-FFF2-40B4-BE49-F238E27FC236}">
              <a16:creationId xmlns:a16="http://schemas.microsoft.com/office/drawing/2014/main" xmlns="" id="{00000000-0008-0000-0E00-00006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878" name="image18.jpg">
          <a:extLst>
            <a:ext uri="{FF2B5EF4-FFF2-40B4-BE49-F238E27FC236}">
              <a16:creationId xmlns:a16="http://schemas.microsoft.com/office/drawing/2014/main" xmlns="" id="{00000000-0008-0000-0E00-00006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879" name="image2.png">
          <a:extLst>
            <a:ext uri="{FF2B5EF4-FFF2-40B4-BE49-F238E27FC236}">
              <a16:creationId xmlns:a16="http://schemas.microsoft.com/office/drawing/2014/main" xmlns="" id="{00000000-0008-0000-0E00-00006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80" name="image18.jpg">
          <a:extLst>
            <a:ext uri="{FF2B5EF4-FFF2-40B4-BE49-F238E27FC236}">
              <a16:creationId xmlns:a16="http://schemas.microsoft.com/office/drawing/2014/main" xmlns="" id="{00000000-0008-0000-0E00-00007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81" name="image2.png">
          <a:extLst>
            <a:ext uri="{FF2B5EF4-FFF2-40B4-BE49-F238E27FC236}">
              <a16:creationId xmlns:a16="http://schemas.microsoft.com/office/drawing/2014/main" xmlns="" id="{00000000-0008-0000-0E00-00007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82" name="image18.jpg">
          <a:extLst>
            <a:ext uri="{FF2B5EF4-FFF2-40B4-BE49-F238E27FC236}">
              <a16:creationId xmlns:a16="http://schemas.microsoft.com/office/drawing/2014/main" xmlns="" id="{00000000-0008-0000-0E00-00007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83" name="image2.png">
          <a:extLst>
            <a:ext uri="{FF2B5EF4-FFF2-40B4-BE49-F238E27FC236}">
              <a16:creationId xmlns:a16="http://schemas.microsoft.com/office/drawing/2014/main" xmlns="" id="{00000000-0008-0000-0E00-00007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84" name="image18.jpg">
          <a:extLst>
            <a:ext uri="{FF2B5EF4-FFF2-40B4-BE49-F238E27FC236}">
              <a16:creationId xmlns:a16="http://schemas.microsoft.com/office/drawing/2014/main" xmlns="" id="{00000000-0008-0000-0E00-00007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85" name="image2.png">
          <a:extLst>
            <a:ext uri="{FF2B5EF4-FFF2-40B4-BE49-F238E27FC236}">
              <a16:creationId xmlns:a16="http://schemas.microsoft.com/office/drawing/2014/main" xmlns="" id="{00000000-0008-0000-0E00-00007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86" name="image18.jpg">
          <a:extLst>
            <a:ext uri="{FF2B5EF4-FFF2-40B4-BE49-F238E27FC236}">
              <a16:creationId xmlns:a16="http://schemas.microsoft.com/office/drawing/2014/main" xmlns="" id="{00000000-0008-0000-0E00-00007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887" name="image2.png">
          <a:extLst>
            <a:ext uri="{FF2B5EF4-FFF2-40B4-BE49-F238E27FC236}">
              <a16:creationId xmlns:a16="http://schemas.microsoft.com/office/drawing/2014/main" xmlns="" id="{00000000-0008-0000-0E00-00007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88" name="image18.jpg">
          <a:extLst>
            <a:ext uri="{FF2B5EF4-FFF2-40B4-BE49-F238E27FC236}">
              <a16:creationId xmlns:a16="http://schemas.microsoft.com/office/drawing/2014/main" xmlns="" id="{00000000-0008-0000-0E00-00007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89" name="image2.png">
          <a:extLst>
            <a:ext uri="{FF2B5EF4-FFF2-40B4-BE49-F238E27FC236}">
              <a16:creationId xmlns:a16="http://schemas.microsoft.com/office/drawing/2014/main" xmlns="" id="{00000000-0008-0000-0E00-00007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90" name="image18.jpg">
          <a:extLst>
            <a:ext uri="{FF2B5EF4-FFF2-40B4-BE49-F238E27FC236}">
              <a16:creationId xmlns:a16="http://schemas.microsoft.com/office/drawing/2014/main" xmlns="" id="{00000000-0008-0000-0E00-00007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1" name="image2.png">
          <a:extLst>
            <a:ext uri="{FF2B5EF4-FFF2-40B4-BE49-F238E27FC236}">
              <a16:creationId xmlns:a16="http://schemas.microsoft.com/office/drawing/2014/main" xmlns="" id="{00000000-0008-0000-0E00-00007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92" name="image18.jpg">
          <a:extLst>
            <a:ext uri="{FF2B5EF4-FFF2-40B4-BE49-F238E27FC236}">
              <a16:creationId xmlns:a16="http://schemas.microsoft.com/office/drawing/2014/main" xmlns="" id="{00000000-0008-0000-0E00-00007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3" name="image2.png">
          <a:extLst>
            <a:ext uri="{FF2B5EF4-FFF2-40B4-BE49-F238E27FC236}">
              <a16:creationId xmlns:a16="http://schemas.microsoft.com/office/drawing/2014/main" xmlns="" id="{00000000-0008-0000-0E00-00007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94" name="image18.jpg">
          <a:extLst>
            <a:ext uri="{FF2B5EF4-FFF2-40B4-BE49-F238E27FC236}">
              <a16:creationId xmlns:a16="http://schemas.microsoft.com/office/drawing/2014/main" xmlns="" id="{00000000-0008-0000-0E00-00007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895" name="image2.png">
          <a:extLst>
            <a:ext uri="{FF2B5EF4-FFF2-40B4-BE49-F238E27FC236}">
              <a16:creationId xmlns:a16="http://schemas.microsoft.com/office/drawing/2014/main" xmlns="" id="{00000000-0008-0000-0E00-00007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96" name="image18.jpg">
          <a:extLst>
            <a:ext uri="{FF2B5EF4-FFF2-40B4-BE49-F238E27FC236}">
              <a16:creationId xmlns:a16="http://schemas.microsoft.com/office/drawing/2014/main" xmlns="" id="{00000000-0008-0000-0E00-00008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97" name="image2.png">
          <a:extLst>
            <a:ext uri="{FF2B5EF4-FFF2-40B4-BE49-F238E27FC236}">
              <a16:creationId xmlns:a16="http://schemas.microsoft.com/office/drawing/2014/main" xmlns="" id="{00000000-0008-0000-0E00-00008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98" name="image18.jpg">
          <a:extLst>
            <a:ext uri="{FF2B5EF4-FFF2-40B4-BE49-F238E27FC236}">
              <a16:creationId xmlns:a16="http://schemas.microsoft.com/office/drawing/2014/main" xmlns="" id="{00000000-0008-0000-0E00-00008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9" name="image2.png">
          <a:extLst>
            <a:ext uri="{FF2B5EF4-FFF2-40B4-BE49-F238E27FC236}">
              <a16:creationId xmlns:a16="http://schemas.microsoft.com/office/drawing/2014/main" xmlns="" id="{00000000-0008-0000-0E00-00008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00" name="image18.jpg">
          <a:extLst>
            <a:ext uri="{FF2B5EF4-FFF2-40B4-BE49-F238E27FC236}">
              <a16:creationId xmlns:a16="http://schemas.microsoft.com/office/drawing/2014/main" xmlns="" id="{00000000-0008-0000-0E00-00008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01" name="image2.png">
          <a:extLst>
            <a:ext uri="{FF2B5EF4-FFF2-40B4-BE49-F238E27FC236}">
              <a16:creationId xmlns:a16="http://schemas.microsoft.com/office/drawing/2014/main" xmlns="" id="{00000000-0008-0000-0E00-00008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02" name="image18.jpg">
          <a:extLst>
            <a:ext uri="{FF2B5EF4-FFF2-40B4-BE49-F238E27FC236}">
              <a16:creationId xmlns:a16="http://schemas.microsoft.com/office/drawing/2014/main" xmlns="" id="{00000000-0008-0000-0E00-00008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903" name="image2.png">
          <a:extLst>
            <a:ext uri="{FF2B5EF4-FFF2-40B4-BE49-F238E27FC236}">
              <a16:creationId xmlns:a16="http://schemas.microsoft.com/office/drawing/2014/main" xmlns="" id="{00000000-0008-0000-0E00-00008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04" name="image18.jpg">
          <a:extLst>
            <a:ext uri="{FF2B5EF4-FFF2-40B4-BE49-F238E27FC236}">
              <a16:creationId xmlns:a16="http://schemas.microsoft.com/office/drawing/2014/main" xmlns="" id="{00000000-0008-0000-0E00-00008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05" name="image2.png">
          <a:extLst>
            <a:ext uri="{FF2B5EF4-FFF2-40B4-BE49-F238E27FC236}">
              <a16:creationId xmlns:a16="http://schemas.microsoft.com/office/drawing/2014/main" xmlns="" id="{00000000-0008-0000-0E00-00008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06" name="image18.jpg">
          <a:extLst>
            <a:ext uri="{FF2B5EF4-FFF2-40B4-BE49-F238E27FC236}">
              <a16:creationId xmlns:a16="http://schemas.microsoft.com/office/drawing/2014/main" xmlns="" id="{00000000-0008-0000-0E00-00008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07" name="image2.png">
          <a:extLst>
            <a:ext uri="{FF2B5EF4-FFF2-40B4-BE49-F238E27FC236}">
              <a16:creationId xmlns:a16="http://schemas.microsoft.com/office/drawing/2014/main" xmlns="" id="{00000000-0008-0000-0E00-00008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08" name="image18.jpg">
          <a:extLst>
            <a:ext uri="{FF2B5EF4-FFF2-40B4-BE49-F238E27FC236}">
              <a16:creationId xmlns:a16="http://schemas.microsoft.com/office/drawing/2014/main" xmlns="" id="{00000000-0008-0000-0E00-00008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09" name="image2.png">
          <a:extLst>
            <a:ext uri="{FF2B5EF4-FFF2-40B4-BE49-F238E27FC236}">
              <a16:creationId xmlns:a16="http://schemas.microsoft.com/office/drawing/2014/main" xmlns="" id="{00000000-0008-0000-0E00-00008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10" name="image18.jpg">
          <a:extLst>
            <a:ext uri="{FF2B5EF4-FFF2-40B4-BE49-F238E27FC236}">
              <a16:creationId xmlns:a16="http://schemas.microsoft.com/office/drawing/2014/main" xmlns="" id="{00000000-0008-0000-0E00-00008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911" name="image2.png">
          <a:extLst>
            <a:ext uri="{FF2B5EF4-FFF2-40B4-BE49-F238E27FC236}">
              <a16:creationId xmlns:a16="http://schemas.microsoft.com/office/drawing/2014/main" xmlns="" id="{00000000-0008-0000-0E00-00008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12" name="image18.jpg">
          <a:extLst>
            <a:ext uri="{FF2B5EF4-FFF2-40B4-BE49-F238E27FC236}">
              <a16:creationId xmlns:a16="http://schemas.microsoft.com/office/drawing/2014/main" xmlns="" id="{00000000-0008-0000-0E00-00009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13" name="image2.png">
          <a:extLst>
            <a:ext uri="{FF2B5EF4-FFF2-40B4-BE49-F238E27FC236}">
              <a16:creationId xmlns:a16="http://schemas.microsoft.com/office/drawing/2014/main" xmlns="" id="{00000000-0008-0000-0E00-00009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14" name="image18.jpg">
          <a:extLst>
            <a:ext uri="{FF2B5EF4-FFF2-40B4-BE49-F238E27FC236}">
              <a16:creationId xmlns:a16="http://schemas.microsoft.com/office/drawing/2014/main" xmlns="" id="{00000000-0008-0000-0E00-00009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15" name="image2.png">
          <a:extLst>
            <a:ext uri="{FF2B5EF4-FFF2-40B4-BE49-F238E27FC236}">
              <a16:creationId xmlns:a16="http://schemas.microsoft.com/office/drawing/2014/main" xmlns="" id="{00000000-0008-0000-0E00-00009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16" name="image18.jpg">
          <a:extLst>
            <a:ext uri="{FF2B5EF4-FFF2-40B4-BE49-F238E27FC236}">
              <a16:creationId xmlns:a16="http://schemas.microsoft.com/office/drawing/2014/main" xmlns="" id="{00000000-0008-0000-0E00-00009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17" name="image2.png">
          <a:extLst>
            <a:ext uri="{FF2B5EF4-FFF2-40B4-BE49-F238E27FC236}">
              <a16:creationId xmlns:a16="http://schemas.microsoft.com/office/drawing/2014/main" xmlns="" id="{00000000-0008-0000-0E00-00009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18" name="image18.jpg">
          <a:extLst>
            <a:ext uri="{FF2B5EF4-FFF2-40B4-BE49-F238E27FC236}">
              <a16:creationId xmlns:a16="http://schemas.microsoft.com/office/drawing/2014/main" xmlns="" id="{00000000-0008-0000-0E00-00009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19" name="image2.png">
          <a:extLst>
            <a:ext uri="{FF2B5EF4-FFF2-40B4-BE49-F238E27FC236}">
              <a16:creationId xmlns:a16="http://schemas.microsoft.com/office/drawing/2014/main" xmlns="" id="{00000000-0008-0000-0E00-00009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20" name="image18.jpg">
          <a:extLst>
            <a:ext uri="{FF2B5EF4-FFF2-40B4-BE49-F238E27FC236}">
              <a16:creationId xmlns:a16="http://schemas.microsoft.com/office/drawing/2014/main" xmlns="" id="{00000000-0008-0000-0E00-00009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21" name="image2.png">
          <a:extLst>
            <a:ext uri="{FF2B5EF4-FFF2-40B4-BE49-F238E27FC236}">
              <a16:creationId xmlns:a16="http://schemas.microsoft.com/office/drawing/2014/main" xmlns="" id="{00000000-0008-0000-0E00-00009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22" name="image18.jpg">
          <a:extLst>
            <a:ext uri="{FF2B5EF4-FFF2-40B4-BE49-F238E27FC236}">
              <a16:creationId xmlns:a16="http://schemas.microsoft.com/office/drawing/2014/main" xmlns="" id="{00000000-0008-0000-0E00-00009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23" name="image2.png">
          <a:extLst>
            <a:ext uri="{FF2B5EF4-FFF2-40B4-BE49-F238E27FC236}">
              <a16:creationId xmlns:a16="http://schemas.microsoft.com/office/drawing/2014/main" xmlns="" id="{00000000-0008-0000-0E00-00009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24" name="image18.jpg">
          <a:extLst>
            <a:ext uri="{FF2B5EF4-FFF2-40B4-BE49-F238E27FC236}">
              <a16:creationId xmlns:a16="http://schemas.microsoft.com/office/drawing/2014/main" xmlns="" id="{00000000-0008-0000-0E00-00009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25" name="image2.png">
          <a:extLst>
            <a:ext uri="{FF2B5EF4-FFF2-40B4-BE49-F238E27FC236}">
              <a16:creationId xmlns:a16="http://schemas.microsoft.com/office/drawing/2014/main" xmlns="" id="{00000000-0008-0000-0E00-00009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26" name="image18.jpg">
          <a:extLst>
            <a:ext uri="{FF2B5EF4-FFF2-40B4-BE49-F238E27FC236}">
              <a16:creationId xmlns:a16="http://schemas.microsoft.com/office/drawing/2014/main" xmlns="" id="{00000000-0008-0000-0E00-00009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27" name="image2.png">
          <a:extLst>
            <a:ext uri="{FF2B5EF4-FFF2-40B4-BE49-F238E27FC236}">
              <a16:creationId xmlns:a16="http://schemas.microsoft.com/office/drawing/2014/main" xmlns="" id="{00000000-0008-0000-0E00-00009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28" name="image18.jpg">
          <a:extLst>
            <a:ext uri="{FF2B5EF4-FFF2-40B4-BE49-F238E27FC236}">
              <a16:creationId xmlns:a16="http://schemas.microsoft.com/office/drawing/2014/main" xmlns="" id="{00000000-0008-0000-0E00-0000A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29" name="image2.png">
          <a:extLst>
            <a:ext uri="{FF2B5EF4-FFF2-40B4-BE49-F238E27FC236}">
              <a16:creationId xmlns:a16="http://schemas.microsoft.com/office/drawing/2014/main" xmlns="" id="{00000000-0008-0000-0E00-0000A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30" name="image18.jpg">
          <a:extLst>
            <a:ext uri="{FF2B5EF4-FFF2-40B4-BE49-F238E27FC236}">
              <a16:creationId xmlns:a16="http://schemas.microsoft.com/office/drawing/2014/main" xmlns="" id="{00000000-0008-0000-0E00-0000A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31" name="image2.png">
          <a:extLst>
            <a:ext uri="{FF2B5EF4-FFF2-40B4-BE49-F238E27FC236}">
              <a16:creationId xmlns:a16="http://schemas.microsoft.com/office/drawing/2014/main" xmlns="" id="{00000000-0008-0000-0E00-0000A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32" name="image18.jpg">
          <a:extLst>
            <a:ext uri="{FF2B5EF4-FFF2-40B4-BE49-F238E27FC236}">
              <a16:creationId xmlns:a16="http://schemas.microsoft.com/office/drawing/2014/main" xmlns="" id="{00000000-0008-0000-0E00-0000A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33" name="image2.png">
          <a:extLst>
            <a:ext uri="{FF2B5EF4-FFF2-40B4-BE49-F238E27FC236}">
              <a16:creationId xmlns:a16="http://schemas.microsoft.com/office/drawing/2014/main" xmlns="" id="{00000000-0008-0000-0E00-0000A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34" name="image18.jpg">
          <a:extLst>
            <a:ext uri="{FF2B5EF4-FFF2-40B4-BE49-F238E27FC236}">
              <a16:creationId xmlns:a16="http://schemas.microsoft.com/office/drawing/2014/main" xmlns="" id="{00000000-0008-0000-0E00-0000A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35" name="image2.png">
          <a:extLst>
            <a:ext uri="{FF2B5EF4-FFF2-40B4-BE49-F238E27FC236}">
              <a16:creationId xmlns:a16="http://schemas.microsoft.com/office/drawing/2014/main" xmlns="" id="{00000000-0008-0000-0E00-0000A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36" name="image18.jpg">
          <a:extLst>
            <a:ext uri="{FF2B5EF4-FFF2-40B4-BE49-F238E27FC236}">
              <a16:creationId xmlns:a16="http://schemas.microsoft.com/office/drawing/2014/main" xmlns="" id="{00000000-0008-0000-0E00-0000A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37" name="image2.png">
          <a:extLst>
            <a:ext uri="{FF2B5EF4-FFF2-40B4-BE49-F238E27FC236}">
              <a16:creationId xmlns:a16="http://schemas.microsoft.com/office/drawing/2014/main" xmlns="" id="{00000000-0008-0000-0E00-0000A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38" name="image18.jpg">
          <a:extLst>
            <a:ext uri="{FF2B5EF4-FFF2-40B4-BE49-F238E27FC236}">
              <a16:creationId xmlns:a16="http://schemas.microsoft.com/office/drawing/2014/main" xmlns="" id="{00000000-0008-0000-0E00-0000A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39" name="image2.png">
          <a:extLst>
            <a:ext uri="{FF2B5EF4-FFF2-40B4-BE49-F238E27FC236}">
              <a16:creationId xmlns:a16="http://schemas.microsoft.com/office/drawing/2014/main" xmlns="" id="{00000000-0008-0000-0E00-0000A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0" name="image18.jpg">
          <a:extLst>
            <a:ext uri="{FF2B5EF4-FFF2-40B4-BE49-F238E27FC236}">
              <a16:creationId xmlns:a16="http://schemas.microsoft.com/office/drawing/2014/main" xmlns="" id="{00000000-0008-0000-0E00-0000A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41" name="image2.png">
          <a:extLst>
            <a:ext uri="{FF2B5EF4-FFF2-40B4-BE49-F238E27FC236}">
              <a16:creationId xmlns:a16="http://schemas.microsoft.com/office/drawing/2014/main" xmlns="" id="{00000000-0008-0000-0E00-0000A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42" name="image18.jpg">
          <a:extLst>
            <a:ext uri="{FF2B5EF4-FFF2-40B4-BE49-F238E27FC236}">
              <a16:creationId xmlns:a16="http://schemas.microsoft.com/office/drawing/2014/main" xmlns="" id="{00000000-0008-0000-0E00-0000A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43" name="image2.png">
          <a:extLst>
            <a:ext uri="{FF2B5EF4-FFF2-40B4-BE49-F238E27FC236}">
              <a16:creationId xmlns:a16="http://schemas.microsoft.com/office/drawing/2014/main" xmlns="" id="{00000000-0008-0000-0E00-0000A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44" name="image18.jpg">
          <a:extLst>
            <a:ext uri="{FF2B5EF4-FFF2-40B4-BE49-F238E27FC236}">
              <a16:creationId xmlns:a16="http://schemas.microsoft.com/office/drawing/2014/main" xmlns="" id="{00000000-0008-0000-0E00-0000B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45" name="image2.png">
          <a:extLst>
            <a:ext uri="{FF2B5EF4-FFF2-40B4-BE49-F238E27FC236}">
              <a16:creationId xmlns:a16="http://schemas.microsoft.com/office/drawing/2014/main" xmlns="" id="{00000000-0008-0000-0E00-0000B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6" name="image18.jpg">
          <a:extLst>
            <a:ext uri="{FF2B5EF4-FFF2-40B4-BE49-F238E27FC236}">
              <a16:creationId xmlns:a16="http://schemas.microsoft.com/office/drawing/2014/main" xmlns="" id="{00000000-0008-0000-0E00-0000B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47" name="image2.png">
          <a:extLst>
            <a:ext uri="{FF2B5EF4-FFF2-40B4-BE49-F238E27FC236}">
              <a16:creationId xmlns:a16="http://schemas.microsoft.com/office/drawing/2014/main" xmlns="" id="{00000000-0008-0000-0E00-0000B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8" name="image18.jpg">
          <a:extLst>
            <a:ext uri="{FF2B5EF4-FFF2-40B4-BE49-F238E27FC236}">
              <a16:creationId xmlns:a16="http://schemas.microsoft.com/office/drawing/2014/main" xmlns="" id="{00000000-0008-0000-0E00-0000B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49" name="image2.png">
          <a:extLst>
            <a:ext uri="{FF2B5EF4-FFF2-40B4-BE49-F238E27FC236}">
              <a16:creationId xmlns:a16="http://schemas.microsoft.com/office/drawing/2014/main" xmlns="" id="{00000000-0008-0000-0E00-0000B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50" name="image18.jpg">
          <a:extLst>
            <a:ext uri="{FF2B5EF4-FFF2-40B4-BE49-F238E27FC236}">
              <a16:creationId xmlns:a16="http://schemas.microsoft.com/office/drawing/2014/main" xmlns="" id="{00000000-0008-0000-0E00-0000B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51" name="image2.png">
          <a:extLst>
            <a:ext uri="{FF2B5EF4-FFF2-40B4-BE49-F238E27FC236}">
              <a16:creationId xmlns:a16="http://schemas.microsoft.com/office/drawing/2014/main" xmlns="" id="{00000000-0008-0000-0E00-0000B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52" name="image18.jpg">
          <a:extLst>
            <a:ext uri="{FF2B5EF4-FFF2-40B4-BE49-F238E27FC236}">
              <a16:creationId xmlns:a16="http://schemas.microsoft.com/office/drawing/2014/main" xmlns="" id="{00000000-0008-0000-0E00-0000B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53" name="image2.png">
          <a:extLst>
            <a:ext uri="{FF2B5EF4-FFF2-40B4-BE49-F238E27FC236}">
              <a16:creationId xmlns:a16="http://schemas.microsoft.com/office/drawing/2014/main" xmlns="" id="{00000000-0008-0000-0E00-0000B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54" name="image18.jpg">
          <a:extLst>
            <a:ext uri="{FF2B5EF4-FFF2-40B4-BE49-F238E27FC236}">
              <a16:creationId xmlns:a16="http://schemas.microsoft.com/office/drawing/2014/main" xmlns="" id="{00000000-0008-0000-0E00-0000B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55" name="image2.png">
          <a:extLst>
            <a:ext uri="{FF2B5EF4-FFF2-40B4-BE49-F238E27FC236}">
              <a16:creationId xmlns:a16="http://schemas.microsoft.com/office/drawing/2014/main" xmlns="" id="{00000000-0008-0000-0E00-0000B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56" name="image18.jpg">
          <a:extLst>
            <a:ext uri="{FF2B5EF4-FFF2-40B4-BE49-F238E27FC236}">
              <a16:creationId xmlns:a16="http://schemas.microsoft.com/office/drawing/2014/main" xmlns="" id="{00000000-0008-0000-0E00-0000B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57" name="image2.png">
          <a:extLst>
            <a:ext uri="{FF2B5EF4-FFF2-40B4-BE49-F238E27FC236}">
              <a16:creationId xmlns:a16="http://schemas.microsoft.com/office/drawing/2014/main" xmlns="" id="{00000000-0008-0000-0E00-0000B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58" name="image18.jpg">
          <a:extLst>
            <a:ext uri="{FF2B5EF4-FFF2-40B4-BE49-F238E27FC236}">
              <a16:creationId xmlns:a16="http://schemas.microsoft.com/office/drawing/2014/main" xmlns="" id="{00000000-0008-0000-0E00-0000B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59" name="image2.png">
          <a:extLst>
            <a:ext uri="{FF2B5EF4-FFF2-40B4-BE49-F238E27FC236}">
              <a16:creationId xmlns:a16="http://schemas.microsoft.com/office/drawing/2014/main" xmlns="" id="{00000000-0008-0000-0E00-0000B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60" name="image18.jpg">
          <a:extLst>
            <a:ext uri="{FF2B5EF4-FFF2-40B4-BE49-F238E27FC236}">
              <a16:creationId xmlns:a16="http://schemas.microsoft.com/office/drawing/2014/main" xmlns="" id="{00000000-0008-0000-0E00-0000C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61" name="image2.png">
          <a:extLst>
            <a:ext uri="{FF2B5EF4-FFF2-40B4-BE49-F238E27FC236}">
              <a16:creationId xmlns:a16="http://schemas.microsoft.com/office/drawing/2014/main" xmlns="" id="{00000000-0008-0000-0E00-0000C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62" name="image18.jpg">
          <a:extLst>
            <a:ext uri="{FF2B5EF4-FFF2-40B4-BE49-F238E27FC236}">
              <a16:creationId xmlns:a16="http://schemas.microsoft.com/office/drawing/2014/main" xmlns="" id="{00000000-0008-0000-0E00-0000C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63" name="image2.png">
          <a:extLst>
            <a:ext uri="{FF2B5EF4-FFF2-40B4-BE49-F238E27FC236}">
              <a16:creationId xmlns:a16="http://schemas.microsoft.com/office/drawing/2014/main" xmlns="" id="{00000000-0008-0000-0E00-0000C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64" name="image18.jpg">
          <a:extLst>
            <a:ext uri="{FF2B5EF4-FFF2-40B4-BE49-F238E27FC236}">
              <a16:creationId xmlns:a16="http://schemas.microsoft.com/office/drawing/2014/main" xmlns="" id="{00000000-0008-0000-0E00-0000C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65" name="image2.png">
          <a:extLst>
            <a:ext uri="{FF2B5EF4-FFF2-40B4-BE49-F238E27FC236}">
              <a16:creationId xmlns:a16="http://schemas.microsoft.com/office/drawing/2014/main" xmlns="" id="{00000000-0008-0000-0E00-0000C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66" name="image18.jpg">
          <a:extLst>
            <a:ext uri="{FF2B5EF4-FFF2-40B4-BE49-F238E27FC236}">
              <a16:creationId xmlns:a16="http://schemas.microsoft.com/office/drawing/2014/main" xmlns="" id="{00000000-0008-0000-0E00-0000C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67" name="image2.png">
          <a:extLst>
            <a:ext uri="{FF2B5EF4-FFF2-40B4-BE49-F238E27FC236}">
              <a16:creationId xmlns:a16="http://schemas.microsoft.com/office/drawing/2014/main" xmlns="" id="{00000000-0008-0000-0E00-0000C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68" name="image18.jpg">
          <a:extLst>
            <a:ext uri="{FF2B5EF4-FFF2-40B4-BE49-F238E27FC236}">
              <a16:creationId xmlns:a16="http://schemas.microsoft.com/office/drawing/2014/main" xmlns="" id="{00000000-0008-0000-0E00-0000C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69" name="image2.png">
          <a:extLst>
            <a:ext uri="{FF2B5EF4-FFF2-40B4-BE49-F238E27FC236}">
              <a16:creationId xmlns:a16="http://schemas.microsoft.com/office/drawing/2014/main" xmlns="" id="{00000000-0008-0000-0E00-0000C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70" name="image18.jpg">
          <a:extLst>
            <a:ext uri="{FF2B5EF4-FFF2-40B4-BE49-F238E27FC236}">
              <a16:creationId xmlns:a16="http://schemas.microsoft.com/office/drawing/2014/main" xmlns="" id="{00000000-0008-0000-0E00-0000C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1" name="image2.png">
          <a:extLst>
            <a:ext uri="{FF2B5EF4-FFF2-40B4-BE49-F238E27FC236}">
              <a16:creationId xmlns:a16="http://schemas.microsoft.com/office/drawing/2014/main" xmlns="" id="{00000000-0008-0000-0E00-0000C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72" name="image18.jpg">
          <a:extLst>
            <a:ext uri="{FF2B5EF4-FFF2-40B4-BE49-F238E27FC236}">
              <a16:creationId xmlns:a16="http://schemas.microsoft.com/office/drawing/2014/main" xmlns="" id="{00000000-0008-0000-0E00-0000C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3" name="image2.png">
          <a:extLst>
            <a:ext uri="{FF2B5EF4-FFF2-40B4-BE49-F238E27FC236}">
              <a16:creationId xmlns:a16="http://schemas.microsoft.com/office/drawing/2014/main" xmlns="" id="{00000000-0008-0000-0E00-0000C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74" name="image18.jpg">
          <a:extLst>
            <a:ext uri="{FF2B5EF4-FFF2-40B4-BE49-F238E27FC236}">
              <a16:creationId xmlns:a16="http://schemas.microsoft.com/office/drawing/2014/main" xmlns="" id="{00000000-0008-0000-0E00-0000C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75" name="image2.png">
          <a:extLst>
            <a:ext uri="{FF2B5EF4-FFF2-40B4-BE49-F238E27FC236}">
              <a16:creationId xmlns:a16="http://schemas.microsoft.com/office/drawing/2014/main" xmlns="" id="{00000000-0008-0000-0E00-0000C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76" name="image18.jpg">
          <a:extLst>
            <a:ext uri="{FF2B5EF4-FFF2-40B4-BE49-F238E27FC236}">
              <a16:creationId xmlns:a16="http://schemas.microsoft.com/office/drawing/2014/main" xmlns="" id="{00000000-0008-0000-0E00-0000D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77" name="image2.png">
          <a:extLst>
            <a:ext uri="{FF2B5EF4-FFF2-40B4-BE49-F238E27FC236}">
              <a16:creationId xmlns:a16="http://schemas.microsoft.com/office/drawing/2014/main" xmlns="" id="{00000000-0008-0000-0E00-0000D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78" name="image18.jpg">
          <a:extLst>
            <a:ext uri="{FF2B5EF4-FFF2-40B4-BE49-F238E27FC236}">
              <a16:creationId xmlns:a16="http://schemas.microsoft.com/office/drawing/2014/main" xmlns="" id="{00000000-0008-0000-0E00-0000D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9" name="image2.png">
          <a:extLst>
            <a:ext uri="{FF2B5EF4-FFF2-40B4-BE49-F238E27FC236}">
              <a16:creationId xmlns:a16="http://schemas.microsoft.com/office/drawing/2014/main" xmlns="" id="{00000000-0008-0000-0E00-0000D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80" name="image18.jpg">
          <a:extLst>
            <a:ext uri="{FF2B5EF4-FFF2-40B4-BE49-F238E27FC236}">
              <a16:creationId xmlns:a16="http://schemas.microsoft.com/office/drawing/2014/main" xmlns="" id="{00000000-0008-0000-0E00-0000D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81" name="image2.png">
          <a:extLst>
            <a:ext uri="{FF2B5EF4-FFF2-40B4-BE49-F238E27FC236}">
              <a16:creationId xmlns:a16="http://schemas.microsoft.com/office/drawing/2014/main" xmlns="" id="{00000000-0008-0000-0E00-0000D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82" name="image18.jpg">
          <a:extLst>
            <a:ext uri="{FF2B5EF4-FFF2-40B4-BE49-F238E27FC236}">
              <a16:creationId xmlns:a16="http://schemas.microsoft.com/office/drawing/2014/main" xmlns="" id="{00000000-0008-0000-0E00-0000D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83" name="image2.png">
          <a:extLst>
            <a:ext uri="{FF2B5EF4-FFF2-40B4-BE49-F238E27FC236}">
              <a16:creationId xmlns:a16="http://schemas.microsoft.com/office/drawing/2014/main" xmlns="" id="{00000000-0008-0000-0E00-0000D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84" name="image18.jpg">
          <a:extLst>
            <a:ext uri="{FF2B5EF4-FFF2-40B4-BE49-F238E27FC236}">
              <a16:creationId xmlns:a16="http://schemas.microsoft.com/office/drawing/2014/main" xmlns="" id="{00000000-0008-0000-0E00-0000D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85" name="image2.png">
          <a:extLst>
            <a:ext uri="{FF2B5EF4-FFF2-40B4-BE49-F238E27FC236}">
              <a16:creationId xmlns:a16="http://schemas.microsoft.com/office/drawing/2014/main" xmlns="" id="{00000000-0008-0000-0E00-0000D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86" name="image18.jpg">
          <a:extLst>
            <a:ext uri="{FF2B5EF4-FFF2-40B4-BE49-F238E27FC236}">
              <a16:creationId xmlns:a16="http://schemas.microsoft.com/office/drawing/2014/main" xmlns="" id="{00000000-0008-0000-0E00-0000D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87" name="image2.png">
          <a:extLst>
            <a:ext uri="{FF2B5EF4-FFF2-40B4-BE49-F238E27FC236}">
              <a16:creationId xmlns:a16="http://schemas.microsoft.com/office/drawing/2014/main" xmlns="" id="{00000000-0008-0000-0E00-0000D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88" name="image18.jpg">
          <a:extLst>
            <a:ext uri="{FF2B5EF4-FFF2-40B4-BE49-F238E27FC236}">
              <a16:creationId xmlns:a16="http://schemas.microsoft.com/office/drawing/2014/main" xmlns="" id="{00000000-0008-0000-0E00-0000D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89" name="image2.png">
          <a:extLst>
            <a:ext uri="{FF2B5EF4-FFF2-40B4-BE49-F238E27FC236}">
              <a16:creationId xmlns:a16="http://schemas.microsoft.com/office/drawing/2014/main" xmlns="" id="{00000000-0008-0000-0E00-0000D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90" name="image18.jpg">
          <a:extLst>
            <a:ext uri="{FF2B5EF4-FFF2-40B4-BE49-F238E27FC236}">
              <a16:creationId xmlns:a16="http://schemas.microsoft.com/office/drawing/2014/main" xmlns="" id="{00000000-0008-0000-0E00-0000D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91" name="image2.png">
          <a:extLst>
            <a:ext uri="{FF2B5EF4-FFF2-40B4-BE49-F238E27FC236}">
              <a16:creationId xmlns:a16="http://schemas.microsoft.com/office/drawing/2014/main" xmlns="" id="{00000000-0008-0000-0E00-0000D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92" name="image18.jpg">
          <a:extLst>
            <a:ext uri="{FF2B5EF4-FFF2-40B4-BE49-F238E27FC236}">
              <a16:creationId xmlns:a16="http://schemas.microsoft.com/office/drawing/2014/main" xmlns="" id="{00000000-0008-0000-0E00-0000E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93" name="image2.png">
          <a:extLst>
            <a:ext uri="{FF2B5EF4-FFF2-40B4-BE49-F238E27FC236}">
              <a16:creationId xmlns:a16="http://schemas.microsoft.com/office/drawing/2014/main" xmlns="" id="{00000000-0008-0000-0E00-0000E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94" name="image18.jpg">
          <a:extLst>
            <a:ext uri="{FF2B5EF4-FFF2-40B4-BE49-F238E27FC236}">
              <a16:creationId xmlns:a16="http://schemas.microsoft.com/office/drawing/2014/main" xmlns="" id="{00000000-0008-0000-0E00-0000E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95" name="image2.png">
          <a:extLst>
            <a:ext uri="{FF2B5EF4-FFF2-40B4-BE49-F238E27FC236}">
              <a16:creationId xmlns:a16="http://schemas.microsoft.com/office/drawing/2014/main" xmlns="" id="{00000000-0008-0000-0E00-0000E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96" name="image18.jpg">
          <a:extLst>
            <a:ext uri="{FF2B5EF4-FFF2-40B4-BE49-F238E27FC236}">
              <a16:creationId xmlns:a16="http://schemas.microsoft.com/office/drawing/2014/main" xmlns="" id="{00000000-0008-0000-0E00-0000E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97" name="image2.png">
          <a:extLst>
            <a:ext uri="{FF2B5EF4-FFF2-40B4-BE49-F238E27FC236}">
              <a16:creationId xmlns:a16="http://schemas.microsoft.com/office/drawing/2014/main" xmlns="" id="{00000000-0008-0000-0E00-0000E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98" name="image18.jpg">
          <a:extLst>
            <a:ext uri="{FF2B5EF4-FFF2-40B4-BE49-F238E27FC236}">
              <a16:creationId xmlns:a16="http://schemas.microsoft.com/office/drawing/2014/main" xmlns="" id="{00000000-0008-0000-0E00-0000E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99" name="image2.png">
          <a:extLst>
            <a:ext uri="{FF2B5EF4-FFF2-40B4-BE49-F238E27FC236}">
              <a16:creationId xmlns:a16="http://schemas.microsoft.com/office/drawing/2014/main" xmlns="" id="{00000000-0008-0000-0E00-0000E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00" name="image18.jpg">
          <a:extLst>
            <a:ext uri="{FF2B5EF4-FFF2-40B4-BE49-F238E27FC236}">
              <a16:creationId xmlns:a16="http://schemas.microsoft.com/office/drawing/2014/main" xmlns="" id="{00000000-0008-0000-0E00-0000E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01" name="image2.png">
          <a:extLst>
            <a:ext uri="{FF2B5EF4-FFF2-40B4-BE49-F238E27FC236}">
              <a16:creationId xmlns:a16="http://schemas.microsoft.com/office/drawing/2014/main" xmlns="" id="{00000000-0008-0000-0E00-0000E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02" name="image18.jpg">
          <a:extLst>
            <a:ext uri="{FF2B5EF4-FFF2-40B4-BE49-F238E27FC236}">
              <a16:creationId xmlns:a16="http://schemas.microsoft.com/office/drawing/2014/main" xmlns="" id="{00000000-0008-0000-0E00-0000E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03" name="image2.png">
          <a:extLst>
            <a:ext uri="{FF2B5EF4-FFF2-40B4-BE49-F238E27FC236}">
              <a16:creationId xmlns:a16="http://schemas.microsoft.com/office/drawing/2014/main" xmlns="" id="{00000000-0008-0000-0E00-0000E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04" name="image18.jpg">
          <a:extLst>
            <a:ext uri="{FF2B5EF4-FFF2-40B4-BE49-F238E27FC236}">
              <a16:creationId xmlns:a16="http://schemas.microsoft.com/office/drawing/2014/main" xmlns="" id="{00000000-0008-0000-0E00-0000E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05" name="image2.png">
          <a:extLst>
            <a:ext uri="{FF2B5EF4-FFF2-40B4-BE49-F238E27FC236}">
              <a16:creationId xmlns:a16="http://schemas.microsoft.com/office/drawing/2014/main" xmlns="" id="{00000000-0008-0000-0E00-0000E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06" name="image18.jpg">
          <a:extLst>
            <a:ext uri="{FF2B5EF4-FFF2-40B4-BE49-F238E27FC236}">
              <a16:creationId xmlns:a16="http://schemas.microsoft.com/office/drawing/2014/main" xmlns="" id="{00000000-0008-0000-0E00-0000E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1007" name="image2.png">
          <a:extLst>
            <a:ext uri="{FF2B5EF4-FFF2-40B4-BE49-F238E27FC236}">
              <a16:creationId xmlns:a16="http://schemas.microsoft.com/office/drawing/2014/main" xmlns="" id="{00000000-0008-0000-0E00-0000E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08" name="image18.jpg">
          <a:extLst>
            <a:ext uri="{FF2B5EF4-FFF2-40B4-BE49-F238E27FC236}">
              <a16:creationId xmlns:a16="http://schemas.microsoft.com/office/drawing/2014/main" xmlns="" id="{00000000-0008-0000-0E00-0000F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09" name="image2.png">
          <a:extLst>
            <a:ext uri="{FF2B5EF4-FFF2-40B4-BE49-F238E27FC236}">
              <a16:creationId xmlns:a16="http://schemas.microsoft.com/office/drawing/2014/main" xmlns="" id="{00000000-0008-0000-0E00-0000F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10" name="image18.jpg">
          <a:extLst>
            <a:ext uri="{FF2B5EF4-FFF2-40B4-BE49-F238E27FC236}">
              <a16:creationId xmlns:a16="http://schemas.microsoft.com/office/drawing/2014/main" xmlns="" id="{00000000-0008-0000-0E00-0000F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11" name="image2.png">
          <a:extLst>
            <a:ext uri="{FF2B5EF4-FFF2-40B4-BE49-F238E27FC236}">
              <a16:creationId xmlns:a16="http://schemas.microsoft.com/office/drawing/2014/main" xmlns="" id="{00000000-0008-0000-0E00-0000F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12" name="image18.jpg">
          <a:extLst>
            <a:ext uri="{FF2B5EF4-FFF2-40B4-BE49-F238E27FC236}">
              <a16:creationId xmlns:a16="http://schemas.microsoft.com/office/drawing/2014/main" xmlns="" id="{00000000-0008-0000-0E00-0000F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13" name="image2.png">
          <a:extLst>
            <a:ext uri="{FF2B5EF4-FFF2-40B4-BE49-F238E27FC236}">
              <a16:creationId xmlns:a16="http://schemas.microsoft.com/office/drawing/2014/main" xmlns="" id="{00000000-0008-0000-0E00-0000F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014" name="image18.jpg">
          <a:extLst>
            <a:ext uri="{FF2B5EF4-FFF2-40B4-BE49-F238E27FC236}">
              <a16:creationId xmlns:a16="http://schemas.microsoft.com/office/drawing/2014/main" xmlns="" id="{00000000-0008-0000-0E00-0000F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015" name="image2.png">
          <a:extLst>
            <a:ext uri="{FF2B5EF4-FFF2-40B4-BE49-F238E27FC236}">
              <a16:creationId xmlns:a16="http://schemas.microsoft.com/office/drawing/2014/main" xmlns="" id="{00000000-0008-0000-0E00-0000F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16" name="image18.jpg">
          <a:extLst>
            <a:ext uri="{FF2B5EF4-FFF2-40B4-BE49-F238E27FC236}">
              <a16:creationId xmlns:a16="http://schemas.microsoft.com/office/drawing/2014/main" xmlns="" id="{00000000-0008-0000-0E00-0000F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17" name="image2.png">
          <a:extLst>
            <a:ext uri="{FF2B5EF4-FFF2-40B4-BE49-F238E27FC236}">
              <a16:creationId xmlns:a16="http://schemas.microsoft.com/office/drawing/2014/main" xmlns="" id="{00000000-0008-0000-0E00-0000F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18" name="image18.jpg">
          <a:extLst>
            <a:ext uri="{FF2B5EF4-FFF2-40B4-BE49-F238E27FC236}">
              <a16:creationId xmlns:a16="http://schemas.microsoft.com/office/drawing/2014/main" xmlns="" id="{00000000-0008-0000-0E00-0000F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19" name="image2.png">
          <a:extLst>
            <a:ext uri="{FF2B5EF4-FFF2-40B4-BE49-F238E27FC236}">
              <a16:creationId xmlns:a16="http://schemas.microsoft.com/office/drawing/2014/main" xmlns="" id="{00000000-0008-0000-0E00-0000F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0" name="image18.jpg">
          <a:extLst>
            <a:ext uri="{FF2B5EF4-FFF2-40B4-BE49-F238E27FC236}">
              <a16:creationId xmlns:a16="http://schemas.microsoft.com/office/drawing/2014/main" xmlns="" id="{00000000-0008-0000-0E00-0000F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21" name="image2.png">
          <a:extLst>
            <a:ext uri="{FF2B5EF4-FFF2-40B4-BE49-F238E27FC236}">
              <a16:creationId xmlns:a16="http://schemas.microsoft.com/office/drawing/2014/main" xmlns="" id="{00000000-0008-0000-0E00-0000F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022" name="image18.jpg">
          <a:extLst>
            <a:ext uri="{FF2B5EF4-FFF2-40B4-BE49-F238E27FC236}">
              <a16:creationId xmlns:a16="http://schemas.microsoft.com/office/drawing/2014/main" xmlns="" id="{00000000-0008-0000-0E00-0000F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023" name="image2.png">
          <a:extLst>
            <a:ext uri="{FF2B5EF4-FFF2-40B4-BE49-F238E27FC236}">
              <a16:creationId xmlns:a16="http://schemas.microsoft.com/office/drawing/2014/main" xmlns="" id="{00000000-0008-0000-0E00-0000F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24" name="image18.jpg">
          <a:extLst>
            <a:ext uri="{FF2B5EF4-FFF2-40B4-BE49-F238E27FC236}">
              <a16:creationId xmlns:a16="http://schemas.microsoft.com/office/drawing/2014/main" xmlns="" id="{00000000-0008-0000-0E00-00000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25" name="image2.png">
          <a:extLst>
            <a:ext uri="{FF2B5EF4-FFF2-40B4-BE49-F238E27FC236}">
              <a16:creationId xmlns:a16="http://schemas.microsoft.com/office/drawing/2014/main" xmlns="" id="{00000000-0008-0000-0E00-00000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6" name="image18.jpg">
          <a:extLst>
            <a:ext uri="{FF2B5EF4-FFF2-40B4-BE49-F238E27FC236}">
              <a16:creationId xmlns:a16="http://schemas.microsoft.com/office/drawing/2014/main" xmlns="" id="{00000000-0008-0000-0E00-00000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27" name="image2.png">
          <a:extLst>
            <a:ext uri="{FF2B5EF4-FFF2-40B4-BE49-F238E27FC236}">
              <a16:creationId xmlns:a16="http://schemas.microsoft.com/office/drawing/2014/main" xmlns="" id="{00000000-0008-0000-0E00-00000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8" name="image18.jpg">
          <a:extLst>
            <a:ext uri="{FF2B5EF4-FFF2-40B4-BE49-F238E27FC236}">
              <a16:creationId xmlns:a16="http://schemas.microsoft.com/office/drawing/2014/main" xmlns="" id="{00000000-0008-0000-0E00-00000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29" name="image2.png">
          <a:extLst>
            <a:ext uri="{FF2B5EF4-FFF2-40B4-BE49-F238E27FC236}">
              <a16:creationId xmlns:a16="http://schemas.microsoft.com/office/drawing/2014/main" xmlns="" id="{00000000-0008-0000-0E00-00000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030" name="image18.jpg">
          <a:extLst>
            <a:ext uri="{FF2B5EF4-FFF2-40B4-BE49-F238E27FC236}">
              <a16:creationId xmlns:a16="http://schemas.microsoft.com/office/drawing/2014/main" xmlns="" id="{00000000-0008-0000-0E00-00000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31" name="image2.png">
          <a:extLst>
            <a:ext uri="{FF2B5EF4-FFF2-40B4-BE49-F238E27FC236}">
              <a16:creationId xmlns:a16="http://schemas.microsoft.com/office/drawing/2014/main" xmlns="" id="{00000000-0008-0000-0E00-00000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32" name="image18.jpg">
          <a:extLst>
            <a:ext uri="{FF2B5EF4-FFF2-40B4-BE49-F238E27FC236}">
              <a16:creationId xmlns:a16="http://schemas.microsoft.com/office/drawing/2014/main" xmlns="" id="{00000000-0008-0000-0E00-00000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33" name="image2.png">
          <a:extLst>
            <a:ext uri="{FF2B5EF4-FFF2-40B4-BE49-F238E27FC236}">
              <a16:creationId xmlns:a16="http://schemas.microsoft.com/office/drawing/2014/main" xmlns="" id="{00000000-0008-0000-0E00-00000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34" name="image18.jpg">
          <a:extLst>
            <a:ext uri="{FF2B5EF4-FFF2-40B4-BE49-F238E27FC236}">
              <a16:creationId xmlns:a16="http://schemas.microsoft.com/office/drawing/2014/main" xmlns="" id="{00000000-0008-0000-0E00-00000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35" name="image2.png">
          <a:extLst>
            <a:ext uri="{FF2B5EF4-FFF2-40B4-BE49-F238E27FC236}">
              <a16:creationId xmlns:a16="http://schemas.microsoft.com/office/drawing/2014/main" xmlns="" id="{00000000-0008-0000-0E00-00000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36" name="image18.jpg">
          <a:extLst>
            <a:ext uri="{FF2B5EF4-FFF2-40B4-BE49-F238E27FC236}">
              <a16:creationId xmlns:a16="http://schemas.microsoft.com/office/drawing/2014/main" xmlns="" id="{00000000-0008-0000-0E00-00000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37" name="image2.png">
          <a:extLst>
            <a:ext uri="{FF2B5EF4-FFF2-40B4-BE49-F238E27FC236}">
              <a16:creationId xmlns:a16="http://schemas.microsoft.com/office/drawing/2014/main" xmlns="" id="{00000000-0008-0000-0E00-00000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038" name="image18.jpg">
          <a:extLst>
            <a:ext uri="{FF2B5EF4-FFF2-40B4-BE49-F238E27FC236}">
              <a16:creationId xmlns:a16="http://schemas.microsoft.com/office/drawing/2014/main" xmlns="" id="{00000000-0008-0000-0E00-00000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39" name="image2.png">
          <a:extLst>
            <a:ext uri="{FF2B5EF4-FFF2-40B4-BE49-F238E27FC236}">
              <a16:creationId xmlns:a16="http://schemas.microsoft.com/office/drawing/2014/main" xmlns="" id="{00000000-0008-0000-0E00-00000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40" name="image18.jpg">
          <a:extLst>
            <a:ext uri="{FF2B5EF4-FFF2-40B4-BE49-F238E27FC236}">
              <a16:creationId xmlns:a16="http://schemas.microsoft.com/office/drawing/2014/main" xmlns="" id="{00000000-0008-0000-0E00-00001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41" name="image2.png">
          <a:extLst>
            <a:ext uri="{FF2B5EF4-FFF2-40B4-BE49-F238E27FC236}">
              <a16:creationId xmlns:a16="http://schemas.microsoft.com/office/drawing/2014/main" xmlns="" id="{00000000-0008-0000-0E00-00001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42" name="image18.jpg">
          <a:extLst>
            <a:ext uri="{FF2B5EF4-FFF2-40B4-BE49-F238E27FC236}">
              <a16:creationId xmlns:a16="http://schemas.microsoft.com/office/drawing/2014/main" xmlns="" id="{00000000-0008-0000-0E00-00001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43" name="image2.png">
          <a:extLst>
            <a:ext uri="{FF2B5EF4-FFF2-40B4-BE49-F238E27FC236}">
              <a16:creationId xmlns:a16="http://schemas.microsoft.com/office/drawing/2014/main" xmlns="" id="{00000000-0008-0000-0E00-00001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44" name="image18.jpg">
          <a:extLst>
            <a:ext uri="{FF2B5EF4-FFF2-40B4-BE49-F238E27FC236}">
              <a16:creationId xmlns:a16="http://schemas.microsoft.com/office/drawing/2014/main" xmlns="" id="{00000000-0008-0000-0E00-00001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45" name="image2.png">
          <a:extLst>
            <a:ext uri="{FF2B5EF4-FFF2-40B4-BE49-F238E27FC236}">
              <a16:creationId xmlns:a16="http://schemas.microsoft.com/office/drawing/2014/main" xmlns="" id="{00000000-0008-0000-0E00-00001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46" name="image18.jpg">
          <a:extLst>
            <a:ext uri="{FF2B5EF4-FFF2-40B4-BE49-F238E27FC236}">
              <a16:creationId xmlns:a16="http://schemas.microsoft.com/office/drawing/2014/main" xmlns="" id="{00000000-0008-0000-0E00-00001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47" name="image2.png">
          <a:extLst>
            <a:ext uri="{FF2B5EF4-FFF2-40B4-BE49-F238E27FC236}">
              <a16:creationId xmlns:a16="http://schemas.microsoft.com/office/drawing/2014/main" xmlns="" id="{00000000-0008-0000-0E00-00001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48" name="image18.jpg">
          <a:extLst>
            <a:ext uri="{FF2B5EF4-FFF2-40B4-BE49-F238E27FC236}">
              <a16:creationId xmlns:a16="http://schemas.microsoft.com/office/drawing/2014/main" xmlns="" id="{00000000-0008-0000-0E00-00001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49" name="image2.png">
          <a:extLst>
            <a:ext uri="{FF2B5EF4-FFF2-40B4-BE49-F238E27FC236}">
              <a16:creationId xmlns:a16="http://schemas.microsoft.com/office/drawing/2014/main" xmlns="" id="{00000000-0008-0000-0E00-00001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50" name="image18.jpg">
          <a:extLst>
            <a:ext uri="{FF2B5EF4-FFF2-40B4-BE49-F238E27FC236}">
              <a16:creationId xmlns:a16="http://schemas.microsoft.com/office/drawing/2014/main" xmlns="" id="{00000000-0008-0000-0E00-00001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1" name="image2.png">
          <a:extLst>
            <a:ext uri="{FF2B5EF4-FFF2-40B4-BE49-F238E27FC236}">
              <a16:creationId xmlns:a16="http://schemas.microsoft.com/office/drawing/2014/main" xmlns="" id="{00000000-0008-0000-0E00-00001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52" name="image18.jpg">
          <a:extLst>
            <a:ext uri="{FF2B5EF4-FFF2-40B4-BE49-F238E27FC236}">
              <a16:creationId xmlns:a16="http://schemas.microsoft.com/office/drawing/2014/main" xmlns="" id="{00000000-0008-0000-0E00-00001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3" name="image2.png">
          <a:extLst>
            <a:ext uri="{FF2B5EF4-FFF2-40B4-BE49-F238E27FC236}">
              <a16:creationId xmlns:a16="http://schemas.microsoft.com/office/drawing/2014/main" xmlns="" id="{00000000-0008-0000-0E00-00001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54" name="image18.jpg">
          <a:extLst>
            <a:ext uri="{FF2B5EF4-FFF2-40B4-BE49-F238E27FC236}">
              <a16:creationId xmlns:a16="http://schemas.microsoft.com/office/drawing/2014/main" xmlns="" id="{00000000-0008-0000-0E00-00001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55" name="image2.png">
          <a:extLst>
            <a:ext uri="{FF2B5EF4-FFF2-40B4-BE49-F238E27FC236}">
              <a16:creationId xmlns:a16="http://schemas.microsoft.com/office/drawing/2014/main" xmlns="" id="{00000000-0008-0000-0E00-00001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56" name="image18.jpg">
          <a:extLst>
            <a:ext uri="{FF2B5EF4-FFF2-40B4-BE49-F238E27FC236}">
              <a16:creationId xmlns:a16="http://schemas.microsoft.com/office/drawing/2014/main" xmlns="" id="{00000000-0008-0000-0E00-00002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57" name="image2.png">
          <a:extLst>
            <a:ext uri="{FF2B5EF4-FFF2-40B4-BE49-F238E27FC236}">
              <a16:creationId xmlns:a16="http://schemas.microsoft.com/office/drawing/2014/main" xmlns="" id="{00000000-0008-0000-0E00-00002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58" name="image18.jpg">
          <a:extLst>
            <a:ext uri="{FF2B5EF4-FFF2-40B4-BE49-F238E27FC236}">
              <a16:creationId xmlns:a16="http://schemas.microsoft.com/office/drawing/2014/main" xmlns="" id="{00000000-0008-0000-0E00-00002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9" name="image2.png">
          <a:extLst>
            <a:ext uri="{FF2B5EF4-FFF2-40B4-BE49-F238E27FC236}">
              <a16:creationId xmlns:a16="http://schemas.microsoft.com/office/drawing/2014/main" xmlns="" id="{00000000-0008-0000-0E00-00002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60" name="image18.jpg">
          <a:extLst>
            <a:ext uri="{FF2B5EF4-FFF2-40B4-BE49-F238E27FC236}">
              <a16:creationId xmlns:a16="http://schemas.microsoft.com/office/drawing/2014/main" xmlns="" id="{00000000-0008-0000-0E00-00002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61" name="image2.png">
          <a:extLst>
            <a:ext uri="{FF2B5EF4-FFF2-40B4-BE49-F238E27FC236}">
              <a16:creationId xmlns:a16="http://schemas.microsoft.com/office/drawing/2014/main" xmlns="" id="{00000000-0008-0000-0E00-00002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62" name="image18.jpg">
          <a:extLst>
            <a:ext uri="{FF2B5EF4-FFF2-40B4-BE49-F238E27FC236}">
              <a16:creationId xmlns:a16="http://schemas.microsoft.com/office/drawing/2014/main" xmlns="" id="{00000000-0008-0000-0E00-00002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63" name="image2.png">
          <a:extLst>
            <a:ext uri="{FF2B5EF4-FFF2-40B4-BE49-F238E27FC236}">
              <a16:creationId xmlns:a16="http://schemas.microsoft.com/office/drawing/2014/main" xmlns="" id="{00000000-0008-0000-0E00-00002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64" name="image18.jpg">
          <a:extLst>
            <a:ext uri="{FF2B5EF4-FFF2-40B4-BE49-F238E27FC236}">
              <a16:creationId xmlns:a16="http://schemas.microsoft.com/office/drawing/2014/main" xmlns="" id="{00000000-0008-0000-0E00-00002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65" name="image2.png">
          <a:extLst>
            <a:ext uri="{FF2B5EF4-FFF2-40B4-BE49-F238E27FC236}">
              <a16:creationId xmlns:a16="http://schemas.microsoft.com/office/drawing/2014/main" xmlns="" id="{00000000-0008-0000-0E00-00002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66" name="image18.jpg">
          <a:extLst>
            <a:ext uri="{FF2B5EF4-FFF2-40B4-BE49-F238E27FC236}">
              <a16:creationId xmlns:a16="http://schemas.microsoft.com/office/drawing/2014/main" xmlns="" id="{00000000-0008-0000-0E00-00002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67" name="image2.png">
          <a:extLst>
            <a:ext uri="{FF2B5EF4-FFF2-40B4-BE49-F238E27FC236}">
              <a16:creationId xmlns:a16="http://schemas.microsoft.com/office/drawing/2014/main" xmlns="" id="{00000000-0008-0000-0E00-00002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68" name="image18.jpg">
          <a:extLst>
            <a:ext uri="{FF2B5EF4-FFF2-40B4-BE49-F238E27FC236}">
              <a16:creationId xmlns:a16="http://schemas.microsoft.com/office/drawing/2014/main" xmlns="" id="{00000000-0008-0000-0E00-00002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69" name="image2.png">
          <a:extLst>
            <a:ext uri="{FF2B5EF4-FFF2-40B4-BE49-F238E27FC236}">
              <a16:creationId xmlns:a16="http://schemas.microsoft.com/office/drawing/2014/main" xmlns="" id="{00000000-0008-0000-0E00-00002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70" name="image18.jpg">
          <a:extLst>
            <a:ext uri="{FF2B5EF4-FFF2-40B4-BE49-F238E27FC236}">
              <a16:creationId xmlns:a16="http://schemas.microsoft.com/office/drawing/2014/main" xmlns="" id="{00000000-0008-0000-0E00-00002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71" name="image2.png">
          <a:extLst>
            <a:ext uri="{FF2B5EF4-FFF2-40B4-BE49-F238E27FC236}">
              <a16:creationId xmlns:a16="http://schemas.microsoft.com/office/drawing/2014/main" xmlns="" id="{00000000-0008-0000-0E00-00002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72" name="image18.jpg">
          <a:extLst>
            <a:ext uri="{FF2B5EF4-FFF2-40B4-BE49-F238E27FC236}">
              <a16:creationId xmlns:a16="http://schemas.microsoft.com/office/drawing/2014/main" xmlns="" id="{00000000-0008-0000-0E00-00003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73" name="image2.png">
          <a:extLst>
            <a:ext uri="{FF2B5EF4-FFF2-40B4-BE49-F238E27FC236}">
              <a16:creationId xmlns:a16="http://schemas.microsoft.com/office/drawing/2014/main" xmlns="" id="{00000000-0008-0000-0E00-00003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74" name="image18.jpg">
          <a:extLst>
            <a:ext uri="{FF2B5EF4-FFF2-40B4-BE49-F238E27FC236}">
              <a16:creationId xmlns:a16="http://schemas.microsoft.com/office/drawing/2014/main" xmlns="" id="{00000000-0008-0000-0E00-00003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75" name="image2.png">
          <a:extLst>
            <a:ext uri="{FF2B5EF4-FFF2-40B4-BE49-F238E27FC236}">
              <a16:creationId xmlns:a16="http://schemas.microsoft.com/office/drawing/2014/main" xmlns="" id="{00000000-0008-0000-0E00-00003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76" name="image18.jpg">
          <a:extLst>
            <a:ext uri="{FF2B5EF4-FFF2-40B4-BE49-F238E27FC236}">
              <a16:creationId xmlns:a16="http://schemas.microsoft.com/office/drawing/2014/main" xmlns="" id="{00000000-0008-0000-0E00-00003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77" name="image2.png">
          <a:extLst>
            <a:ext uri="{FF2B5EF4-FFF2-40B4-BE49-F238E27FC236}">
              <a16:creationId xmlns:a16="http://schemas.microsoft.com/office/drawing/2014/main" xmlns="" id="{00000000-0008-0000-0E00-00003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78" name="image18.jpg">
          <a:extLst>
            <a:ext uri="{FF2B5EF4-FFF2-40B4-BE49-F238E27FC236}">
              <a16:creationId xmlns:a16="http://schemas.microsoft.com/office/drawing/2014/main" xmlns="" id="{00000000-0008-0000-0E00-00003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79" name="image2.png">
          <a:extLst>
            <a:ext uri="{FF2B5EF4-FFF2-40B4-BE49-F238E27FC236}">
              <a16:creationId xmlns:a16="http://schemas.microsoft.com/office/drawing/2014/main" xmlns="" id="{00000000-0008-0000-0E00-00003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80" name="image18.jpg">
          <a:extLst>
            <a:ext uri="{FF2B5EF4-FFF2-40B4-BE49-F238E27FC236}">
              <a16:creationId xmlns:a16="http://schemas.microsoft.com/office/drawing/2014/main" xmlns="" id="{00000000-0008-0000-0E00-00003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81" name="image2.png">
          <a:extLst>
            <a:ext uri="{FF2B5EF4-FFF2-40B4-BE49-F238E27FC236}">
              <a16:creationId xmlns:a16="http://schemas.microsoft.com/office/drawing/2014/main" xmlns="" id="{00000000-0008-0000-0E00-00003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82" name="image18.jpg">
          <a:extLst>
            <a:ext uri="{FF2B5EF4-FFF2-40B4-BE49-F238E27FC236}">
              <a16:creationId xmlns:a16="http://schemas.microsoft.com/office/drawing/2014/main" xmlns="" id="{00000000-0008-0000-0E00-00003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83" name="image2.png">
          <a:extLst>
            <a:ext uri="{FF2B5EF4-FFF2-40B4-BE49-F238E27FC236}">
              <a16:creationId xmlns:a16="http://schemas.microsoft.com/office/drawing/2014/main" xmlns="" id="{00000000-0008-0000-0E00-00003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84" name="image18.jpg">
          <a:extLst>
            <a:ext uri="{FF2B5EF4-FFF2-40B4-BE49-F238E27FC236}">
              <a16:creationId xmlns:a16="http://schemas.microsoft.com/office/drawing/2014/main" xmlns="" id="{00000000-0008-0000-0E00-00003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85" name="image2.png">
          <a:extLst>
            <a:ext uri="{FF2B5EF4-FFF2-40B4-BE49-F238E27FC236}">
              <a16:creationId xmlns:a16="http://schemas.microsoft.com/office/drawing/2014/main" xmlns="" id="{00000000-0008-0000-0E00-00003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86" name="image18.jpg">
          <a:extLst>
            <a:ext uri="{FF2B5EF4-FFF2-40B4-BE49-F238E27FC236}">
              <a16:creationId xmlns:a16="http://schemas.microsoft.com/office/drawing/2014/main" xmlns="" id="{00000000-0008-0000-0E00-00003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87" name="image2.png">
          <a:extLst>
            <a:ext uri="{FF2B5EF4-FFF2-40B4-BE49-F238E27FC236}">
              <a16:creationId xmlns:a16="http://schemas.microsoft.com/office/drawing/2014/main" xmlns="" id="{00000000-0008-0000-0E00-00003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88" name="image18.jpg">
          <a:extLst>
            <a:ext uri="{FF2B5EF4-FFF2-40B4-BE49-F238E27FC236}">
              <a16:creationId xmlns:a16="http://schemas.microsoft.com/office/drawing/2014/main" xmlns="" id="{00000000-0008-0000-0E00-00004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89" name="image2.png">
          <a:extLst>
            <a:ext uri="{FF2B5EF4-FFF2-40B4-BE49-F238E27FC236}">
              <a16:creationId xmlns:a16="http://schemas.microsoft.com/office/drawing/2014/main" xmlns="" id="{00000000-0008-0000-0E00-00004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90" name="image18.jpg">
          <a:extLst>
            <a:ext uri="{FF2B5EF4-FFF2-40B4-BE49-F238E27FC236}">
              <a16:creationId xmlns:a16="http://schemas.microsoft.com/office/drawing/2014/main" xmlns="" id="{00000000-0008-0000-0E00-00004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91" name="image2.png">
          <a:extLst>
            <a:ext uri="{FF2B5EF4-FFF2-40B4-BE49-F238E27FC236}">
              <a16:creationId xmlns:a16="http://schemas.microsoft.com/office/drawing/2014/main" xmlns="" id="{00000000-0008-0000-0E00-00004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92" name="image18.jpg">
          <a:extLst>
            <a:ext uri="{FF2B5EF4-FFF2-40B4-BE49-F238E27FC236}">
              <a16:creationId xmlns:a16="http://schemas.microsoft.com/office/drawing/2014/main" xmlns="" id="{00000000-0008-0000-0E00-00004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93" name="image2.png">
          <a:extLst>
            <a:ext uri="{FF2B5EF4-FFF2-40B4-BE49-F238E27FC236}">
              <a16:creationId xmlns:a16="http://schemas.microsoft.com/office/drawing/2014/main" xmlns="" id="{00000000-0008-0000-0E00-00004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94" name="image18.jpg">
          <a:extLst>
            <a:ext uri="{FF2B5EF4-FFF2-40B4-BE49-F238E27FC236}">
              <a16:creationId xmlns:a16="http://schemas.microsoft.com/office/drawing/2014/main" xmlns="" id="{00000000-0008-0000-0E00-00004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95" name="image2.png">
          <a:extLst>
            <a:ext uri="{FF2B5EF4-FFF2-40B4-BE49-F238E27FC236}">
              <a16:creationId xmlns:a16="http://schemas.microsoft.com/office/drawing/2014/main" xmlns="" id="{00000000-0008-0000-0E00-00004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96" name="image18.jpg">
          <a:extLst>
            <a:ext uri="{FF2B5EF4-FFF2-40B4-BE49-F238E27FC236}">
              <a16:creationId xmlns:a16="http://schemas.microsoft.com/office/drawing/2014/main" xmlns="" id="{00000000-0008-0000-0E00-00004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97" name="image2.png">
          <a:extLst>
            <a:ext uri="{FF2B5EF4-FFF2-40B4-BE49-F238E27FC236}">
              <a16:creationId xmlns:a16="http://schemas.microsoft.com/office/drawing/2014/main" xmlns="" id="{00000000-0008-0000-0E00-00004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98" name="image18.jpg">
          <a:extLst>
            <a:ext uri="{FF2B5EF4-FFF2-40B4-BE49-F238E27FC236}">
              <a16:creationId xmlns:a16="http://schemas.microsoft.com/office/drawing/2014/main" xmlns="" id="{00000000-0008-0000-0E00-00004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99" name="image2.png">
          <a:extLst>
            <a:ext uri="{FF2B5EF4-FFF2-40B4-BE49-F238E27FC236}">
              <a16:creationId xmlns:a16="http://schemas.microsoft.com/office/drawing/2014/main" xmlns="" id="{00000000-0008-0000-0E00-00004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0" name="image18.jpg">
          <a:extLst>
            <a:ext uri="{FF2B5EF4-FFF2-40B4-BE49-F238E27FC236}">
              <a16:creationId xmlns:a16="http://schemas.microsoft.com/office/drawing/2014/main" xmlns="" id="{00000000-0008-0000-0E00-00004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01" name="image2.png">
          <a:extLst>
            <a:ext uri="{FF2B5EF4-FFF2-40B4-BE49-F238E27FC236}">
              <a16:creationId xmlns:a16="http://schemas.microsoft.com/office/drawing/2014/main" xmlns="" id="{00000000-0008-0000-0E00-00004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02" name="image18.jpg">
          <a:extLst>
            <a:ext uri="{FF2B5EF4-FFF2-40B4-BE49-F238E27FC236}">
              <a16:creationId xmlns:a16="http://schemas.microsoft.com/office/drawing/2014/main" xmlns="" id="{00000000-0008-0000-0E00-00004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03" name="image2.png">
          <a:extLst>
            <a:ext uri="{FF2B5EF4-FFF2-40B4-BE49-F238E27FC236}">
              <a16:creationId xmlns:a16="http://schemas.microsoft.com/office/drawing/2014/main" xmlns="" id="{00000000-0008-0000-0E00-00004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04" name="image18.jpg">
          <a:extLst>
            <a:ext uri="{FF2B5EF4-FFF2-40B4-BE49-F238E27FC236}">
              <a16:creationId xmlns:a16="http://schemas.microsoft.com/office/drawing/2014/main" xmlns="" id="{00000000-0008-0000-0E00-00005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05" name="image2.png">
          <a:extLst>
            <a:ext uri="{FF2B5EF4-FFF2-40B4-BE49-F238E27FC236}">
              <a16:creationId xmlns:a16="http://schemas.microsoft.com/office/drawing/2014/main" xmlns="" id="{00000000-0008-0000-0E00-00005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6" name="image18.jpg">
          <a:extLst>
            <a:ext uri="{FF2B5EF4-FFF2-40B4-BE49-F238E27FC236}">
              <a16:creationId xmlns:a16="http://schemas.microsoft.com/office/drawing/2014/main" xmlns="" id="{00000000-0008-0000-0E00-00005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07" name="image2.png">
          <a:extLst>
            <a:ext uri="{FF2B5EF4-FFF2-40B4-BE49-F238E27FC236}">
              <a16:creationId xmlns:a16="http://schemas.microsoft.com/office/drawing/2014/main" xmlns="" id="{00000000-0008-0000-0E00-00005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8" name="image18.jpg">
          <a:extLst>
            <a:ext uri="{FF2B5EF4-FFF2-40B4-BE49-F238E27FC236}">
              <a16:creationId xmlns:a16="http://schemas.microsoft.com/office/drawing/2014/main" xmlns="" id="{00000000-0008-0000-0E00-00005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09" name="image2.png">
          <a:extLst>
            <a:ext uri="{FF2B5EF4-FFF2-40B4-BE49-F238E27FC236}">
              <a16:creationId xmlns:a16="http://schemas.microsoft.com/office/drawing/2014/main" xmlns="" id="{00000000-0008-0000-0E00-00005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10" name="image18.jpg">
          <a:extLst>
            <a:ext uri="{FF2B5EF4-FFF2-40B4-BE49-F238E27FC236}">
              <a16:creationId xmlns:a16="http://schemas.microsoft.com/office/drawing/2014/main" xmlns="" id="{00000000-0008-0000-0E00-00005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11" name="image2.png">
          <a:extLst>
            <a:ext uri="{FF2B5EF4-FFF2-40B4-BE49-F238E27FC236}">
              <a16:creationId xmlns:a16="http://schemas.microsoft.com/office/drawing/2014/main" xmlns="" id="{00000000-0008-0000-0E00-00005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12" name="image18.jpg">
          <a:extLst>
            <a:ext uri="{FF2B5EF4-FFF2-40B4-BE49-F238E27FC236}">
              <a16:creationId xmlns:a16="http://schemas.microsoft.com/office/drawing/2014/main" xmlns="" id="{00000000-0008-0000-0E00-00005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13" name="image2.png">
          <a:extLst>
            <a:ext uri="{FF2B5EF4-FFF2-40B4-BE49-F238E27FC236}">
              <a16:creationId xmlns:a16="http://schemas.microsoft.com/office/drawing/2014/main" xmlns="" id="{00000000-0008-0000-0E00-00005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14" name="image18.jpg">
          <a:extLst>
            <a:ext uri="{FF2B5EF4-FFF2-40B4-BE49-F238E27FC236}">
              <a16:creationId xmlns:a16="http://schemas.microsoft.com/office/drawing/2014/main" xmlns="" id="{00000000-0008-0000-0E00-00005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15" name="image2.png">
          <a:extLst>
            <a:ext uri="{FF2B5EF4-FFF2-40B4-BE49-F238E27FC236}">
              <a16:creationId xmlns:a16="http://schemas.microsoft.com/office/drawing/2014/main" xmlns="" id="{00000000-0008-0000-0E00-00005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16" name="image18.jpg">
          <a:extLst>
            <a:ext uri="{FF2B5EF4-FFF2-40B4-BE49-F238E27FC236}">
              <a16:creationId xmlns:a16="http://schemas.microsoft.com/office/drawing/2014/main" xmlns="" id="{00000000-0008-0000-0E00-00005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17" name="image2.png">
          <a:extLst>
            <a:ext uri="{FF2B5EF4-FFF2-40B4-BE49-F238E27FC236}">
              <a16:creationId xmlns:a16="http://schemas.microsoft.com/office/drawing/2014/main" xmlns="" id="{00000000-0008-0000-0E00-00005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18" name="image18.jpg">
          <a:extLst>
            <a:ext uri="{FF2B5EF4-FFF2-40B4-BE49-F238E27FC236}">
              <a16:creationId xmlns:a16="http://schemas.microsoft.com/office/drawing/2014/main" xmlns="" id="{00000000-0008-0000-0E00-00005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19" name="image2.png">
          <a:extLst>
            <a:ext uri="{FF2B5EF4-FFF2-40B4-BE49-F238E27FC236}">
              <a16:creationId xmlns:a16="http://schemas.microsoft.com/office/drawing/2014/main" xmlns="" id="{00000000-0008-0000-0E00-00005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20" name="image18.jpg">
          <a:extLst>
            <a:ext uri="{FF2B5EF4-FFF2-40B4-BE49-F238E27FC236}">
              <a16:creationId xmlns:a16="http://schemas.microsoft.com/office/drawing/2014/main" xmlns="" id="{00000000-0008-0000-0E00-00006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21" name="image2.png">
          <a:extLst>
            <a:ext uri="{FF2B5EF4-FFF2-40B4-BE49-F238E27FC236}">
              <a16:creationId xmlns:a16="http://schemas.microsoft.com/office/drawing/2014/main" xmlns="" id="{00000000-0008-0000-0E00-00006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22" name="image18.jpg">
          <a:extLst>
            <a:ext uri="{FF2B5EF4-FFF2-40B4-BE49-F238E27FC236}">
              <a16:creationId xmlns:a16="http://schemas.microsoft.com/office/drawing/2014/main" xmlns="" id="{00000000-0008-0000-0E00-00006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23" name="image2.png">
          <a:extLst>
            <a:ext uri="{FF2B5EF4-FFF2-40B4-BE49-F238E27FC236}">
              <a16:creationId xmlns:a16="http://schemas.microsoft.com/office/drawing/2014/main" xmlns="" id="{00000000-0008-0000-0E00-00006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24" name="image18.jpg">
          <a:extLst>
            <a:ext uri="{FF2B5EF4-FFF2-40B4-BE49-F238E27FC236}">
              <a16:creationId xmlns:a16="http://schemas.microsoft.com/office/drawing/2014/main" xmlns="" id="{00000000-0008-0000-0E00-00006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25" name="image2.png">
          <a:extLst>
            <a:ext uri="{FF2B5EF4-FFF2-40B4-BE49-F238E27FC236}">
              <a16:creationId xmlns:a16="http://schemas.microsoft.com/office/drawing/2014/main" xmlns="" id="{00000000-0008-0000-0E00-00006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26" name="image18.jpg">
          <a:extLst>
            <a:ext uri="{FF2B5EF4-FFF2-40B4-BE49-F238E27FC236}">
              <a16:creationId xmlns:a16="http://schemas.microsoft.com/office/drawing/2014/main" xmlns="" id="{00000000-0008-0000-0E00-00006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27" name="image2.png">
          <a:extLst>
            <a:ext uri="{FF2B5EF4-FFF2-40B4-BE49-F238E27FC236}">
              <a16:creationId xmlns:a16="http://schemas.microsoft.com/office/drawing/2014/main" xmlns="" id="{00000000-0008-0000-0E00-00006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28" name="image18.jpg">
          <a:extLst>
            <a:ext uri="{FF2B5EF4-FFF2-40B4-BE49-F238E27FC236}">
              <a16:creationId xmlns:a16="http://schemas.microsoft.com/office/drawing/2014/main" xmlns="" id="{00000000-0008-0000-0E00-00006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29" name="image2.png">
          <a:extLst>
            <a:ext uri="{FF2B5EF4-FFF2-40B4-BE49-F238E27FC236}">
              <a16:creationId xmlns:a16="http://schemas.microsoft.com/office/drawing/2014/main" xmlns="" id="{00000000-0008-0000-0E00-00006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30" name="image18.jpg">
          <a:extLst>
            <a:ext uri="{FF2B5EF4-FFF2-40B4-BE49-F238E27FC236}">
              <a16:creationId xmlns:a16="http://schemas.microsoft.com/office/drawing/2014/main" xmlns="" id="{00000000-0008-0000-0E00-00006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1" name="image2.png">
          <a:extLst>
            <a:ext uri="{FF2B5EF4-FFF2-40B4-BE49-F238E27FC236}">
              <a16:creationId xmlns:a16="http://schemas.microsoft.com/office/drawing/2014/main" xmlns="" id="{00000000-0008-0000-0E00-00006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32" name="image18.jpg">
          <a:extLst>
            <a:ext uri="{FF2B5EF4-FFF2-40B4-BE49-F238E27FC236}">
              <a16:creationId xmlns:a16="http://schemas.microsoft.com/office/drawing/2014/main" xmlns="" id="{00000000-0008-0000-0E00-00006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3" name="image2.png">
          <a:extLst>
            <a:ext uri="{FF2B5EF4-FFF2-40B4-BE49-F238E27FC236}">
              <a16:creationId xmlns:a16="http://schemas.microsoft.com/office/drawing/2014/main" xmlns="" id="{00000000-0008-0000-0E00-00006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34" name="image18.jpg">
          <a:extLst>
            <a:ext uri="{FF2B5EF4-FFF2-40B4-BE49-F238E27FC236}">
              <a16:creationId xmlns:a16="http://schemas.microsoft.com/office/drawing/2014/main" xmlns="" id="{00000000-0008-0000-0E00-00006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35" name="image2.png">
          <a:extLst>
            <a:ext uri="{FF2B5EF4-FFF2-40B4-BE49-F238E27FC236}">
              <a16:creationId xmlns:a16="http://schemas.microsoft.com/office/drawing/2014/main" xmlns="" id="{00000000-0008-0000-0E00-00006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36" name="image18.jpg">
          <a:extLst>
            <a:ext uri="{FF2B5EF4-FFF2-40B4-BE49-F238E27FC236}">
              <a16:creationId xmlns:a16="http://schemas.microsoft.com/office/drawing/2014/main" xmlns="" id="{00000000-0008-0000-0E00-00007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37" name="image2.png">
          <a:extLst>
            <a:ext uri="{FF2B5EF4-FFF2-40B4-BE49-F238E27FC236}">
              <a16:creationId xmlns:a16="http://schemas.microsoft.com/office/drawing/2014/main" xmlns="" id="{00000000-0008-0000-0E00-00007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38" name="image18.jpg">
          <a:extLst>
            <a:ext uri="{FF2B5EF4-FFF2-40B4-BE49-F238E27FC236}">
              <a16:creationId xmlns:a16="http://schemas.microsoft.com/office/drawing/2014/main" xmlns="" id="{00000000-0008-0000-0E00-00007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9" name="image2.png">
          <a:extLst>
            <a:ext uri="{FF2B5EF4-FFF2-40B4-BE49-F238E27FC236}">
              <a16:creationId xmlns:a16="http://schemas.microsoft.com/office/drawing/2014/main" xmlns="" id="{00000000-0008-0000-0E00-00007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40" name="image18.jpg">
          <a:extLst>
            <a:ext uri="{FF2B5EF4-FFF2-40B4-BE49-F238E27FC236}">
              <a16:creationId xmlns:a16="http://schemas.microsoft.com/office/drawing/2014/main" xmlns="" id="{00000000-0008-0000-0E00-00007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41" name="image2.png">
          <a:extLst>
            <a:ext uri="{FF2B5EF4-FFF2-40B4-BE49-F238E27FC236}">
              <a16:creationId xmlns:a16="http://schemas.microsoft.com/office/drawing/2014/main" xmlns="" id="{00000000-0008-0000-0E00-00007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42" name="image18.jpg">
          <a:extLst>
            <a:ext uri="{FF2B5EF4-FFF2-40B4-BE49-F238E27FC236}">
              <a16:creationId xmlns:a16="http://schemas.microsoft.com/office/drawing/2014/main" xmlns="" id="{00000000-0008-0000-0E00-00007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43" name="image2.png">
          <a:extLst>
            <a:ext uri="{FF2B5EF4-FFF2-40B4-BE49-F238E27FC236}">
              <a16:creationId xmlns:a16="http://schemas.microsoft.com/office/drawing/2014/main" xmlns="" id="{00000000-0008-0000-0E00-00007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44" name="image18.jpg">
          <a:extLst>
            <a:ext uri="{FF2B5EF4-FFF2-40B4-BE49-F238E27FC236}">
              <a16:creationId xmlns:a16="http://schemas.microsoft.com/office/drawing/2014/main" xmlns="" id="{00000000-0008-0000-0E00-00007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45" name="image2.png">
          <a:extLst>
            <a:ext uri="{FF2B5EF4-FFF2-40B4-BE49-F238E27FC236}">
              <a16:creationId xmlns:a16="http://schemas.microsoft.com/office/drawing/2014/main" xmlns="" id="{00000000-0008-0000-0E00-00007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46" name="image18.jpg">
          <a:extLst>
            <a:ext uri="{FF2B5EF4-FFF2-40B4-BE49-F238E27FC236}">
              <a16:creationId xmlns:a16="http://schemas.microsoft.com/office/drawing/2014/main" xmlns="" id="{00000000-0008-0000-0E00-00007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47" name="image2.png">
          <a:extLst>
            <a:ext uri="{FF2B5EF4-FFF2-40B4-BE49-F238E27FC236}">
              <a16:creationId xmlns:a16="http://schemas.microsoft.com/office/drawing/2014/main" xmlns="" id="{00000000-0008-0000-0E00-00007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48" name="image18.jpg">
          <a:extLst>
            <a:ext uri="{FF2B5EF4-FFF2-40B4-BE49-F238E27FC236}">
              <a16:creationId xmlns:a16="http://schemas.microsoft.com/office/drawing/2014/main" xmlns="" id="{00000000-0008-0000-0E00-00007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49" name="image2.png">
          <a:extLst>
            <a:ext uri="{FF2B5EF4-FFF2-40B4-BE49-F238E27FC236}">
              <a16:creationId xmlns:a16="http://schemas.microsoft.com/office/drawing/2014/main" xmlns="" id="{00000000-0008-0000-0E00-00007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50" name="image18.jpg">
          <a:extLst>
            <a:ext uri="{FF2B5EF4-FFF2-40B4-BE49-F238E27FC236}">
              <a16:creationId xmlns:a16="http://schemas.microsoft.com/office/drawing/2014/main" xmlns="" id="{00000000-0008-0000-0E00-00007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51" name="image2.png">
          <a:extLst>
            <a:ext uri="{FF2B5EF4-FFF2-40B4-BE49-F238E27FC236}">
              <a16:creationId xmlns:a16="http://schemas.microsoft.com/office/drawing/2014/main" xmlns="" id="{00000000-0008-0000-0E00-00007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52" name="image18.jpg">
          <a:extLst>
            <a:ext uri="{FF2B5EF4-FFF2-40B4-BE49-F238E27FC236}">
              <a16:creationId xmlns:a16="http://schemas.microsoft.com/office/drawing/2014/main" xmlns="" id="{00000000-0008-0000-0E00-00008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53" name="image2.png">
          <a:extLst>
            <a:ext uri="{FF2B5EF4-FFF2-40B4-BE49-F238E27FC236}">
              <a16:creationId xmlns:a16="http://schemas.microsoft.com/office/drawing/2014/main" xmlns="" id="{00000000-0008-0000-0E00-00008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54" name="image18.jpg">
          <a:extLst>
            <a:ext uri="{FF2B5EF4-FFF2-40B4-BE49-F238E27FC236}">
              <a16:creationId xmlns:a16="http://schemas.microsoft.com/office/drawing/2014/main" xmlns="" id="{00000000-0008-0000-0E00-00008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55" name="image2.png">
          <a:extLst>
            <a:ext uri="{FF2B5EF4-FFF2-40B4-BE49-F238E27FC236}">
              <a16:creationId xmlns:a16="http://schemas.microsoft.com/office/drawing/2014/main" xmlns="" id="{00000000-0008-0000-0E00-00008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56" name="image18.jpg">
          <a:extLst>
            <a:ext uri="{FF2B5EF4-FFF2-40B4-BE49-F238E27FC236}">
              <a16:creationId xmlns:a16="http://schemas.microsoft.com/office/drawing/2014/main" xmlns="" id="{00000000-0008-0000-0E00-00008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57" name="image2.png">
          <a:extLst>
            <a:ext uri="{FF2B5EF4-FFF2-40B4-BE49-F238E27FC236}">
              <a16:creationId xmlns:a16="http://schemas.microsoft.com/office/drawing/2014/main" xmlns="" id="{00000000-0008-0000-0E00-00008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58" name="image18.jpg">
          <a:extLst>
            <a:ext uri="{FF2B5EF4-FFF2-40B4-BE49-F238E27FC236}">
              <a16:creationId xmlns:a16="http://schemas.microsoft.com/office/drawing/2014/main" xmlns="" id="{00000000-0008-0000-0E00-00008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59" name="image2.png">
          <a:extLst>
            <a:ext uri="{FF2B5EF4-FFF2-40B4-BE49-F238E27FC236}">
              <a16:creationId xmlns:a16="http://schemas.microsoft.com/office/drawing/2014/main" xmlns="" id="{00000000-0008-0000-0E00-00008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60" name="image18.jpg">
          <a:extLst>
            <a:ext uri="{FF2B5EF4-FFF2-40B4-BE49-F238E27FC236}">
              <a16:creationId xmlns:a16="http://schemas.microsoft.com/office/drawing/2014/main" xmlns="" id="{00000000-0008-0000-0E00-00008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61" name="image2.png">
          <a:extLst>
            <a:ext uri="{FF2B5EF4-FFF2-40B4-BE49-F238E27FC236}">
              <a16:creationId xmlns:a16="http://schemas.microsoft.com/office/drawing/2014/main" xmlns="" id="{00000000-0008-0000-0E00-00008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62" name="image18.jpg">
          <a:extLst>
            <a:ext uri="{FF2B5EF4-FFF2-40B4-BE49-F238E27FC236}">
              <a16:creationId xmlns:a16="http://schemas.microsoft.com/office/drawing/2014/main" xmlns="" id="{00000000-0008-0000-0E00-00008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63" name="image2.png">
          <a:extLst>
            <a:ext uri="{FF2B5EF4-FFF2-40B4-BE49-F238E27FC236}">
              <a16:creationId xmlns:a16="http://schemas.microsoft.com/office/drawing/2014/main" xmlns="" id="{00000000-0008-0000-0E00-00008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64" name="image18.jpg">
          <a:extLst>
            <a:ext uri="{FF2B5EF4-FFF2-40B4-BE49-F238E27FC236}">
              <a16:creationId xmlns:a16="http://schemas.microsoft.com/office/drawing/2014/main" xmlns="" id="{00000000-0008-0000-0E00-00008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65" name="image2.png">
          <a:extLst>
            <a:ext uri="{FF2B5EF4-FFF2-40B4-BE49-F238E27FC236}">
              <a16:creationId xmlns:a16="http://schemas.microsoft.com/office/drawing/2014/main" xmlns="" id="{00000000-0008-0000-0E00-00008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66" name="image18.jpg">
          <a:extLst>
            <a:ext uri="{FF2B5EF4-FFF2-40B4-BE49-F238E27FC236}">
              <a16:creationId xmlns:a16="http://schemas.microsoft.com/office/drawing/2014/main" xmlns="" id="{00000000-0008-0000-0E00-00008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67" name="image2.png">
          <a:extLst>
            <a:ext uri="{FF2B5EF4-FFF2-40B4-BE49-F238E27FC236}">
              <a16:creationId xmlns:a16="http://schemas.microsoft.com/office/drawing/2014/main" xmlns="" id="{00000000-0008-0000-0E00-00008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68" name="image18.jpg">
          <a:extLst>
            <a:ext uri="{FF2B5EF4-FFF2-40B4-BE49-F238E27FC236}">
              <a16:creationId xmlns:a16="http://schemas.microsoft.com/office/drawing/2014/main" xmlns="" id="{00000000-0008-0000-0E00-00009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69" name="image2.png">
          <a:extLst>
            <a:ext uri="{FF2B5EF4-FFF2-40B4-BE49-F238E27FC236}">
              <a16:creationId xmlns:a16="http://schemas.microsoft.com/office/drawing/2014/main" xmlns="" id="{00000000-0008-0000-0E00-00009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70" name="image18.jpg">
          <a:extLst>
            <a:ext uri="{FF2B5EF4-FFF2-40B4-BE49-F238E27FC236}">
              <a16:creationId xmlns:a16="http://schemas.microsoft.com/office/drawing/2014/main" xmlns="" id="{00000000-0008-0000-0E00-00009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71" name="image2.png">
          <a:extLst>
            <a:ext uri="{FF2B5EF4-FFF2-40B4-BE49-F238E27FC236}">
              <a16:creationId xmlns:a16="http://schemas.microsoft.com/office/drawing/2014/main" xmlns="" id="{00000000-0008-0000-0E00-00009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72" name="image18.jpg">
          <a:extLst>
            <a:ext uri="{FF2B5EF4-FFF2-40B4-BE49-F238E27FC236}">
              <a16:creationId xmlns:a16="http://schemas.microsoft.com/office/drawing/2014/main" xmlns="" id="{00000000-0008-0000-0E00-00009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73" name="image2.png">
          <a:extLst>
            <a:ext uri="{FF2B5EF4-FFF2-40B4-BE49-F238E27FC236}">
              <a16:creationId xmlns:a16="http://schemas.microsoft.com/office/drawing/2014/main" xmlns="" id="{00000000-0008-0000-0E00-00009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74" name="image18.jpg">
          <a:extLst>
            <a:ext uri="{FF2B5EF4-FFF2-40B4-BE49-F238E27FC236}">
              <a16:creationId xmlns:a16="http://schemas.microsoft.com/office/drawing/2014/main" xmlns="" id="{00000000-0008-0000-0E00-00009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75" name="image2.png">
          <a:extLst>
            <a:ext uri="{FF2B5EF4-FFF2-40B4-BE49-F238E27FC236}">
              <a16:creationId xmlns:a16="http://schemas.microsoft.com/office/drawing/2014/main" xmlns="" id="{00000000-0008-0000-0E00-00009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76" name="image18.jpg">
          <a:extLst>
            <a:ext uri="{FF2B5EF4-FFF2-40B4-BE49-F238E27FC236}">
              <a16:creationId xmlns:a16="http://schemas.microsoft.com/office/drawing/2014/main" xmlns="" id="{00000000-0008-0000-0E00-00009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77" name="image2.png">
          <a:extLst>
            <a:ext uri="{FF2B5EF4-FFF2-40B4-BE49-F238E27FC236}">
              <a16:creationId xmlns:a16="http://schemas.microsoft.com/office/drawing/2014/main" xmlns="" id="{00000000-0008-0000-0E00-00009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78" name="image18.jpg">
          <a:extLst>
            <a:ext uri="{FF2B5EF4-FFF2-40B4-BE49-F238E27FC236}">
              <a16:creationId xmlns:a16="http://schemas.microsoft.com/office/drawing/2014/main" xmlns="" id="{00000000-0008-0000-0E00-00009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79" name="image2.png">
          <a:extLst>
            <a:ext uri="{FF2B5EF4-FFF2-40B4-BE49-F238E27FC236}">
              <a16:creationId xmlns:a16="http://schemas.microsoft.com/office/drawing/2014/main" xmlns="" id="{00000000-0008-0000-0E00-00009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0" name="image18.jpg">
          <a:extLst>
            <a:ext uri="{FF2B5EF4-FFF2-40B4-BE49-F238E27FC236}">
              <a16:creationId xmlns:a16="http://schemas.microsoft.com/office/drawing/2014/main" xmlns="" id="{00000000-0008-0000-0E00-00009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81" name="image2.png">
          <a:extLst>
            <a:ext uri="{FF2B5EF4-FFF2-40B4-BE49-F238E27FC236}">
              <a16:creationId xmlns:a16="http://schemas.microsoft.com/office/drawing/2014/main" xmlns="" id="{00000000-0008-0000-0E00-00009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82" name="image18.jpg">
          <a:extLst>
            <a:ext uri="{FF2B5EF4-FFF2-40B4-BE49-F238E27FC236}">
              <a16:creationId xmlns:a16="http://schemas.microsoft.com/office/drawing/2014/main" xmlns="" id="{00000000-0008-0000-0E00-00009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83" name="image2.png">
          <a:extLst>
            <a:ext uri="{FF2B5EF4-FFF2-40B4-BE49-F238E27FC236}">
              <a16:creationId xmlns:a16="http://schemas.microsoft.com/office/drawing/2014/main" xmlns="" id="{00000000-0008-0000-0E00-00009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84" name="image18.jpg">
          <a:extLst>
            <a:ext uri="{FF2B5EF4-FFF2-40B4-BE49-F238E27FC236}">
              <a16:creationId xmlns:a16="http://schemas.microsoft.com/office/drawing/2014/main" xmlns="" id="{00000000-0008-0000-0E00-0000A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85" name="image2.png">
          <a:extLst>
            <a:ext uri="{FF2B5EF4-FFF2-40B4-BE49-F238E27FC236}">
              <a16:creationId xmlns:a16="http://schemas.microsoft.com/office/drawing/2014/main" xmlns="" id="{00000000-0008-0000-0E00-0000A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6" name="image18.jpg">
          <a:extLst>
            <a:ext uri="{FF2B5EF4-FFF2-40B4-BE49-F238E27FC236}">
              <a16:creationId xmlns:a16="http://schemas.microsoft.com/office/drawing/2014/main" xmlns="" id="{00000000-0008-0000-0E00-0000A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87" name="image2.png">
          <a:extLst>
            <a:ext uri="{FF2B5EF4-FFF2-40B4-BE49-F238E27FC236}">
              <a16:creationId xmlns:a16="http://schemas.microsoft.com/office/drawing/2014/main" xmlns="" id="{00000000-0008-0000-0E00-0000A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8" name="image18.jpg">
          <a:extLst>
            <a:ext uri="{FF2B5EF4-FFF2-40B4-BE49-F238E27FC236}">
              <a16:creationId xmlns:a16="http://schemas.microsoft.com/office/drawing/2014/main" xmlns="" id="{00000000-0008-0000-0E00-0000A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89" name="image2.png">
          <a:extLst>
            <a:ext uri="{FF2B5EF4-FFF2-40B4-BE49-F238E27FC236}">
              <a16:creationId xmlns:a16="http://schemas.microsoft.com/office/drawing/2014/main" xmlns="" id="{00000000-0008-0000-0E00-0000A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90" name="image18.jpg">
          <a:extLst>
            <a:ext uri="{FF2B5EF4-FFF2-40B4-BE49-F238E27FC236}">
              <a16:creationId xmlns:a16="http://schemas.microsoft.com/office/drawing/2014/main" xmlns="" id="{00000000-0008-0000-0E00-0000A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91" name="image2.png">
          <a:extLst>
            <a:ext uri="{FF2B5EF4-FFF2-40B4-BE49-F238E27FC236}">
              <a16:creationId xmlns:a16="http://schemas.microsoft.com/office/drawing/2014/main" xmlns="" id="{00000000-0008-0000-0E00-0000A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92" name="image18.jpg">
          <a:extLst>
            <a:ext uri="{FF2B5EF4-FFF2-40B4-BE49-F238E27FC236}">
              <a16:creationId xmlns:a16="http://schemas.microsoft.com/office/drawing/2014/main" xmlns="" id="{00000000-0008-0000-0E00-0000A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93" name="image2.png">
          <a:extLst>
            <a:ext uri="{FF2B5EF4-FFF2-40B4-BE49-F238E27FC236}">
              <a16:creationId xmlns:a16="http://schemas.microsoft.com/office/drawing/2014/main" xmlns="" id="{00000000-0008-0000-0E00-0000A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94" name="image18.jpg">
          <a:extLst>
            <a:ext uri="{FF2B5EF4-FFF2-40B4-BE49-F238E27FC236}">
              <a16:creationId xmlns:a16="http://schemas.microsoft.com/office/drawing/2014/main" xmlns="" id="{00000000-0008-0000-0E00-0000A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95" name="image2.png">
          <a:extLst>
            <a:ext uri="{FF2B5EF4-FFF2-40B4-BE49-F238E27FC236}">
              <a16:creationId xmlns:a16="http://schemas.microsoft.com/office/drawing/2014/main" xmlns="" id="{00000000-0008-0000-0E00-0000A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96" name="image18.jpg">
          <a:extLst>
            <a:ext uri="{FF2B5EF4-FFF2-40B4-BE49-F238E27FC236}">
              <a16:creationId xmlns:a16="http://schemas.microsoft.com/office/drawing/2014/main" xmlns="" id="{00000000-0008-0000-0E00-0000A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97" name="image2.png">
          <a:extLst>
            <a:ext uri="{FF2B5EF4-FFF2-40B4-BE49-F238E27FC236}">
              <a16:creationId xmlns:a16="http://schemas.microsoft.com/office/drawing/2014/main" xmlns="" id="{00000000-0008-0000-0E00-0000A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98" name="image18.jpg">
          <a:extLst>
            <a:ext uri="{FF2B5EF4-FFF2-40B4-BE49-F238E27FC236}">
              <a16:creationId xmlns:a16="http://schemas.microsoft.com/office/drawing/2014/main" xmlns="" id="{00000000-0008-0000-0E00-0000A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99" name="image2.png">
          <a:extLst>
            <a:ext uri="{FF2B5EF4-FFF2-40B4-BE49-F238E27FC236}">
              <a16:creationId xmlns:a16="http://schemas.microsoft.com/office/drawing/2014/main" xmlns="" id="{00000000-0008-0000-0E00-0000A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00" name="image18.jpg">
          <a:extLst>
            <a:ext uri="{FF2B5EF4-FFF2-40B4-BE49-F238E27FC236}">
              <a16:creationId xmlns:a16="http://schemas.microsoft.com/office/drawing/2014/main" xmlns="" id="{00000000-0008-0000-0E00-0000B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01" name="image2.png">
          <a:extLst>
            <a:ext uri="{FF2B5EF4-FFF2-40B4-BE49-F238E27FC236}">
              <a16:creationId xmlns:a16="http://schemas.microsoft.com/office/drawing/2014/main" xmlns="" id="{00000000-0008-0000-0E00-0000B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02" name="image18.jpg">
          <a:extLst>
            <a:ext uri="{FF2B5EF4-FFF2-40B4-BE49-F238E27FC236}">
              <a16:creationId xmlns:a16="http://schemas.microsoft.com/office/drawing/2014/main" xmlns="" id="{00000000-0008-0000-0E00-0000B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03" name="image2.png">
          <a:extLst>
            <a:ext uri="{FF2B5EF4-FFF2-40B4-BE49-F238E27FC236}">
              <a16:creationId xmlns:a16="http://schemas.microsoft.com/office/drawing/2014/main" xmlns="" id="{00000000-0008-0000-0E00-0000B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04" name="image18.jpg">
          <a:extLst>
            <a:ext uri="{FF2B5EF4-FFF2-40B4-BE49-F238E27FC236}">
              <a16:creationId xmlns:a16="http://schemas.microsoft.com/office/drawing/2014/main" xmlns="" id="{00000000-0008-0000-0E00-0000B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05" name="image2.png">
          <a:extLst>
            <a:ext uri="{FF2B5EF4-FFF2-40B4-BE49-F238E27FC236}">
              <a16:creationId xmlns:a16="http://schemas.microsoft.com/office/drawing/2014/main" xmlns="" id="{00000000-0008-0000-0E00-0000B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06" name="image18.jpg">
          <a:extLst>
            <a:ext uri="{FF2B5EF4-FFF2-40B4-BE49-F238E27FC236}">
              <a16:creationId xmlns:a16="http://schemas.microsoft.com/office/drawing/2014/main" xmlns="" id="{00000000-0008-0000-0E00-0000B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07" name="image2.png">
          <a:extLst>
            <a:ext uri="{FF2B5EF4-FFF2-40B4-BE49-F238E27FC236}">
              <a16:creationId xmlns:a16="http://schemas.microsoft.com/office/drawing/2014/main" xmlns="" id="{00000000-0008-0000-0E00-0000B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08" name="image18.jpg">
          <a:extLst>
            <a:ext uri="{FF2B5EF4-FFF2-40B4-BE49-F238E27FC236}">
              <a16:creationId xmlns:a16="http://schemas.microsoft.com/office/drawing/2014/main" xmlns="" id="{00000000-0008-0000-0E00-0000B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09" name="image2.png">
          <a:extLst>
            <a:ext uri="{FF2B5EF4-FFF2-40B4-BE49-F238E27FC236}">
              <a16:creationId xmlns:a16="http://schemas.microsoft.com/office/drawing/2014/main" xmlns="" id="{00000000-0008-0000-0E00-0000B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10" name="image18.jpg">
          <a:extLst>
            <a:ext uri="{FF2B5EF4-FFF2-40B4-BE49-F238E27FC236}">
              <a16:creationId xmlns:a16="http://schemas.microsoft.com/office/drawing/2014/main" xmlns="" id="{00000000-0008-0000-0E00-0000B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1" name="image2.png">
          <a:extLst>
            <a:ext uri="{FF2B5EF4-FFF2-40B4-BE49-F238E27FC236}">
              <a16:creationId xmlns:a16="http://schemas.microsoft.com/office/drawing/2014/main" xmlns="" id="{00000000-0008-0000-0E00-0000B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12" name="image18.jpg">
          <a:extLst>
            <a:ext uri="{FF2B5EF4-FFF2-40B4-BE49-F238E27FC236}">
              <a16:creationId xmlns:a16="http://schemas.microsoft.com/office/drawing/2014/main" xmlns="" id="{00000000-0008-0000-0E00-0000B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3" name="image2.png">
          <a:extLst>
            <a:ext uri="{FF2B5EF4-FFF2-40B4-BE49-F238E27FC236}">
              <a16:creationId xmlns:a16="http://schemas.microsoft.com/office/drawing/2014/main" xmlns="" id="{00000000-0008-0000-0E00-0000B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14" name="image18.jpg">
          <a:extLst>
            <a:ext uri="{FF2B5EF4-FFF2-40B4-BE49-F238E27FC236}">
              <a16:creationId xmlns:a16="http://schemas.microsoft.com/office/drawing/2014/main" xmlns="" id="{00000000-0008-0000-0E00-0000B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15" name="image2.png">
          <a:extLst>
            <a:ext uri="{FF2B5EF4-FFF2-40B4-BE49-F238E27FC236}">
              <a16:creationId xmlns:a16="http://schemas.microsoft.com/office/drawing/2014/main" xmlns="" id="{00000000-0008-0000-0E00-0000B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16" name="image18.jpg">
          <a:extLst>
            <a:ext uri="{FF2B5EF4-FFF2-40B4-BE49-F238E27FC236}">
              <a16:creationId xmlns:a16="http://schemas.microsoft.com/office/drawing/2014/main" xmlns="" id="{00000000-0008-0000-0E00-0000C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17" name="image2.png">
          <a:extLst>
            <a:ext uri="{FF2B5EF4-FFF2-40B4-BE49-F238E27FC236}">
              <a16:creationId xmlns:a16="http://schemas.microsoft.com/office/drawing/2014/main" xmlns="" id="{00000000-0008-0000-0E00-0000C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18" name="image18.jpg">
          <a:extLst>
            <a:ext uri="{FF2B5EF4-FFF2-40B4-BE49-F238E27FC236}">
              <a16:creationId xmlns:a16="http://schemas.microsoft.com/office/drawing/2014/main" xmlns="" id="{00000000-0008-0000-0E00-0000C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9" name="image2.png">
          <a:extLst>
            <a:ext uri="{FF2B5EF4-FFF2-40B4-BE49-F238E27FC236}">
              <a16:creationId xmlns:a16="http://schemas.microsoft.com/office/drawing/2014/main" xmlns="" id="{00000000-0008-0000-0E00-0000C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20" name="image18.jpg">
          <a:extLst>
            <a:ext uri="{FF2B5EF4-FFF2-40B4-BE49-F238E27FC236}">
              <a16:creationId xmlns:a16="http://schemas.microsoft.com/office/drawing/2014/main" xmlns="" id="{00000000-0008-0000-0E00-0000C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21" name="image2.png">
          <a:extLst>
            <a:ext uri="{FF2B5EF4-FFF2-40B4-BE49-F238E27FC236}">
              <a16:creationId xmlns:a16="http://schemas.microsoft.com/office/drawing/2014/main" xmlns="" id="{00000000-0008-0000-0E00-0000C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22" name="image18.jpg">
          <a:extLst>
            <a:ext uri="{FF2B5EF4-FFF2-40B4-BE49-F238E27FC236}">
              <a16:creationId xmlns:a16="http://schemas.microsoft.com/office/drawing/2014/main" xmlns="" id="{00000000-0008-0000-0E00-0000C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23" name="image2.png">
          <a:extLst>
            <a:ext uri="{FF2B5EF4-FFF2-40B4-BE49-F238E27FC236}">
              <a16:creationId xmlns:a16="http://schemas.microsoft.com/office/drawing/2014/main" xmlns="" id="{00000000-0008-0000-0E00-0000C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24" name="image18.jpg">
          <a:extLst>
            <a:ext uri="{FF2B5EF4-FFF2-40B4-BE49-F238E27FC236}">
              <a16:creationId xmlns:a16="http://schemas.microsoft.com/office/drawing/2014/main" xmlns="" id="{00000000-0008-0000-0E00-0000C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25" name="image2.png">
          <a:extLst>
            <a:ext uri="{FF2B5EF4-FFF2-40B4-BE49-F238E27FC236}">
              <a16:creationId xmlns:a16="http://schemas.microsoft.com/office/drawing/2014/main" xmlns="" id="{00000000-0008-0000-0E00-0000C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26" name="image18.jpg">
          <a:extLst>
            <a:ext uri="{FF2B5EF4-FFF2-40B4-BE49-F238E27FC236}">
              <a16:creationId xmlns:a16="http://schemas.microsoft.com/office/drawing/2014/main" xmlns="" id="{00000000-0008-0000-0E00-0000C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27" name="image2.png">
          <a:extLst>
            <a:ext uri="{FF2B5EF4-FFF2-40B4-BE49-F238E27FC236}">
              <a16:creationId xmlns:a16="http://schemas.microsoft.com/office/drawing/2014/main" xmlns="" id="{00000000-0008-0000-0E00-0000C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28" name="image18.jpg">
          <a:extLst>
            <a:ext uri="{FF2B5EF4-FFF2-40B4-BE49-F238E27FC236}">
              <a16:creationId xmlns:a16="http://schemas.microsoft.com/office/drawing/2014/main" xmlns="" id="{00000000-0008-0000-0E00-0000C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29" name="image2.png">
          <a:extLst>
            <a:ext uri="{FF2B5EF4-FFF2-40B4-BE49-F238E27FC236}">
              <a16:creationId xmlns:a16="http://schemas.microsoft.com/office/drawing/2014/main" xmlns="" id="{00000000-0008-0000-0E00-0000C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30" name="image18.jpg">
          <a:extLst>
            <a:ext uri="{FF2B5EF4-FFF2-40B4-BE49-F238E27FC236}">
              <a16:creationId xmlns:a16="http://schemas.microsoft.com/office/drawing/2014/main" xmlns="" id="{00000000-0008-0000-0E00-0000C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31" name="image2.png">
          <a:extLst>
            <a:ext uri="{FF2B5EF4-FFF2-40B4-BE49-F238E27FC236}">
              <a16:creationId xmlns:a16="http://schemas.microsoft.com/office/drawing/2014/main" xmlns="" id="{00000000-0008-0000-0E00-0000C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32" name="image18.jpg">
          <a:extLst>
            <a:ext uri="{FF2B5EF4-FFF2-40B4-BE49-F238E27FC236}">
              <a16:creationId xmlns:a16="http://schemas.microsoft.com/office/drawing/2014/main" xmlns="" id="{00000000-0008-0000-0E00-0000D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33" name="image2.png">
          <a:extLst>
            <a:ext uri="{FF2B5EF4-FFF2-40B4-BE49-F238E27FC236}">
              <a16:creationId xmlns:a16="http://schemas.microsoft.com/office/drawing/2014/main" xmlns="" id="{00000000-0008-0000-0E00-0000D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34" name="image18.jpg">
          <a:extLst>
            <a:ext uri="{FF2B5EF4-FFF2-40B4-BE49-F238E27FC236}">
              <a16:creationId xmlns:a16="http://schemas.microsoft.com/office/drawing/2014/main" xmlns="" id="{00000000-0008-0000-0E00-0000D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35" name="image2.png">
          <a:extLst>
            <a:ext uri="{FF2B5EF4-FFF2-40B4-BE49-F238E27FC236}">
              <a16:creationId xmlns:a16="http://schemas.microsoft.com/office/drawing/2014/main" xmlns="" id="{00000000-0008-0000-0E00-0000D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36" name="image18.jpg">
          <a:extLst>
            <a:ext uri="{FF2B5EF4-FFF2-40B4-BE49-F238E27FC236}">
              <a16:creationId xmlns:a16="http://schemas.microsoft.com/office/drawing/2014/main" xmlns="" id="{00000000-0008-0000-0E00-0000D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37" name="image2.png">
          <a:extLst>
            <a:ext uri="{FF2B5EF4-FFF2-40B4-BE49-F238E27FC236}">
              <a16:creationId xmlns:a16="http://schemas.microsoft.com/office/drawing/2014/main" xmlns="" id="{00000000-0008-0000-0E00-0000D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38" name="image18.jpg">
          <a:extLst>
            <a:ext uri="{FF2B5EF4-FFF2-40B4-BE49-F238E27FC236}">
              <a16:creationId xmlns:a16="http://schemas.microsoft.com/office/drawing/2014/main" xmlns="" id="{00000000-0008-0000-0E00-0000D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39" name="image2.png">
          <a:extLst>
            <a:ext uri="{FF2B5EF4-FFF2-40B4-BE49-F238E27FC236}">
              <a16:creationId xmlns:a16="http://schemas.microsoft.com/office/drawing/2014/main" xmlns="" id="{00000000-0008-0000-0E00-0000D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40" name="image18.jpg">
          <a:extLst>
            <a:ext uri="{FF2B5EF4-FFF2-40B4-BE49-F238E27FC236}">
              <a16:creationId xmlns:a16="http://schemas.microsoft.com/office/drawing/2014/main" xmlns="" id="{00000000-0008-0000-0E00-0000D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41" name="image2.png">
          <a:extLst>
            <a:ext uri="{FF2B5EF4-FFF2-40B4-BE49-F238E27FC236}">
              <a16:creationId xmlns:a16="http://schemas.microsoft.com/office/drawing/2014/main" xmlns="" id="{00000000-0008-0000-0E00-0000D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42" name="image18.jpg">
          <a:extLst>
            <a:ext uri="{FF2B5EF4-FFF2-40B4-BE49-F238E27FC236}">
              <a16:creationId xmlns:a16="http://schemas.microsoft.com/office/drawing/2014/main" xmlns="" id="{00000000-0008-0000-0E00-0000D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43" name="image2.png">
          <a:extLst>
            <a:ext uri="{FF2B5EF4-FFF2-40B4-BE49-F238E27FC236}">
              <a16:creationId xmlns:a16="http://schemas.microsoft.com/office/drawing/2014/main" xmlns="" id="{00000000-0008-0000-0E00-0000D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44" name="image18.jpg">
          <a:extLst>
            <a:ext uri="{FF2B5EF4-FFF2-40B4-BE49-F238E27FC236}">
              <a16:creationId xmlns:a16="http://schemas.microsoft.com/office/drawing/2014/main" xmlns="" id="{00000000-0008-0000-0E00-0000D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45" name="image2.png">
          <a:extLst>
            <a:ext uri="{FF2B5EF4-FFF2-40B4-BE49-F238E27FC236}">
              <a16:creationId xmlns:a16="http://schemas.microsoft.com/office/drawing/2014/main" xmlns="" id="{00000000-0008-0000-0E00-0000D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46" name="image18.jpg">
          <a:extLst>
            <a:ext uri="{FF2B5EF4-FFF2-40B4-BE49-F238E27FC236}">
              <a16:creationId xmlns:a16="http://schemas.microsoft.com/office/drawing/2014/main" xmlns="" id="{00000000-0008-0000-0E00-0000D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47" name="image2.png">
          <a:extLst>
            <a:ext uri="{FF2B5EF4-FFF2-40B4-BE49-F238E27FC236}">
              <a16:creationId xmlns:a16="http://schemas.microsoft.com/office/drawing/2014/main" xmlns="" id="{00000000-0008-0000-0E00-0000D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48" name="image18.jpg">
          <a:extLst>
            <a:ext uri="{FF2B5EF4-FFF2-40B4-BE49-F238E27FC236}">
              <a16:creationId xmlns:a16="http://schemas.microsoft.com/office/drawing/2014/main" xmlns="" id="{00000000-0008-0000-0E00-0000E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49" name="image2.png">
          <a:extLst>
            <a:ext uri="{FF2B5EF4-FFF2-40B4-BE49-F238E27FC236}">
              <a16:creationId xmlns:a16="http://schemas.microsoft.com/office/drawing/2014/main" xmlns="" id="{00000000-0008-0000-0E00-0000E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50" name="image18.jpg">
          <a:extLst>
            <a:ext uri="{FF2B5EF4-FFF2-40B4-BE49-F238E27FC236}">
              <a16:creationId xmlns:a16="http://schemas.microsoft.com/office/drawing/2014/main" xmlns="" id="{00000000-0008-0000-0E00-0000E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51" name="image2.png">
          <a:extLst>
            <a:ext uri="{FF2B5EF4-FFF2-40B4-BE49-F238E27FC236}">
              <a16:creationId xmlns:a16="http://schemas.microsoft.com/office/drawing/2014/main" xmlns="" id="{00000000-0008-0000-0E00-0000E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52" name="image18.jpg">
          <a:extLst>
            <a:ext uri="{FF2B5EF4-FFF2-40B4-BE49-F238E27FC236}">
              <a16:creationId xmlns:a16="http://schemas.microsoft.com/office/drawing/2014/main" xmlns="" id="{00000000-0008-0000-0E00-0000E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53" name="image2.png">
          <a:extLst>
            <a:ext uri="{FF2B5EF4-FFF2-40B4-BE49-F238E27FC236}">
              <a16:creationId xmlns:a16="http://schemas.microsoft.com/office/drawing/2014/main" xmlns="" id="{00000000-0008-0000-0E00-0000E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54" name="image18.jpg">
          <a:extLst>
            <a:ext uri="{FF2B5EF4-FFF2-40B4-BE49-F238E27FC236}">
              <a16:creationId xmlns:a16="http://schemas.microsoft.com/office/drawing/2014/main" xmlns="" id="{00000000-0008-0000-0E00-0000E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55" name="image2.png">
          <a:extLst>
            <a:ext uri="{FF2B5EF4-FFF2-40B4-BE49-F238E27FC236}">
              <a16:creationId xmlns:a16="http://schemas.microsoft.com/office/drawing/2014/main" xmlns="" id="{00000000-0008-0000-0E00-0000E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56" name="image18.jpg">
          <a:extLst>
            <a:ext uri="{FF2B5EF4-FFF2-40B4-BE49-F238E27FC236}">
              <a16:creationId xmlns:a16="http://schemas.microsoft.com/office/drawing/2014/main" xmlns="" id="{00000000-0008-0000-0E00-0000E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57" name="image2.png">
          <a:extLst>
            <a:ext uri="{FF2B5EF4-FFF2-40B4-BE49-F238E27FC236}">
              <a16:creationId xmlns:a16="http://schemas.microsoft.com/office/drawing/2014/main" xmlns="" id="{00000000-0008-0000-0E00-0000E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58" name="image18.jpg">
          <a:extLst>
            <a:ext uri="{FF2B5EF4-FFF2-40B4-BE49-F238E27FC236}">
              <a16:creationId xmlns:a16="http://schemas.microsoft.com/office/drawing/2014/main" xmlns="" id="{00000000-0008-0000-0E00-0000E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59" name="image2.png">
          <a:extLst>
            <a:ext uri="{FF2B5EF4-FFF2-40B4-BE49-F238E27FC236}">
              <a16:creationId xmlns:a16="http://schemas.microsoft.com/office/drawing/2014/main" xmlns="" id="{00000000-0008-0000-0E00-0000E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0" name="image18.jpg">
          <a:extLst>
            <a:ext uri="{FF2B5EF4-FFF2-40B4-BE49-F238E27FC236}">
              <a16:creationId xmlns:a16="http://schemas.microsoft.com/office/drawing/2014/main" xmlns="" id="{00000000-0008-0000-0E00-0000E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61" name="image2.png">
          <a:extLst>
            <a:ext uri="{FF2B5EF4-FFF2-40B4-BE49-F238E27FC236}">
              <a16:creationId xmlns:a16="http://schemas.microsoft.com/office/drawing/2014/main" xmlns="" id="{00000000-0008-0000-0E00-0000E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62" name="image18.jpg">
          <a:extLst>
            <a:ext uri="{FF2B5EF4-FFF2-40B4-BE49-F238E27FC236}">
              <a16:creationId xmlns:a16="http://schemas.microsoft.com/office/drawing/2014/main" xmlns="" id="{00000000-0008-0000-0E00-0000E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63" name="image2.png">
          <a:extLst>
            <a:ext uri="{FF2B5EF4-FFF2-40B4-BE49-F238E27FC236}">
              <a16:creationId xmlns:a16="http://schemas.microsoft.com/office/drawing/2014/main" xmlns="" id="{00000000-0008-0000-0E00-0000E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64" name="image18.jpg">
          <a:extLst>
            <a:ext uri="{FF2B5EF4-FFF2-40B4-BE49-F238E27FC236}">
              <a16:creationId xmlns:a16="http://schemas.microsoft.com/office/drawing/2014/main" xmlns="" id="{00000000-0008-0000-0E00-0000F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65" name="image2.png">
          <a:extLst>
            <a:ext uri="{FF2B5EF4-FFF2-40B4-BE49-F238E27FC236}">
              <a16:creationId xmlns:a16="http://schemas.microsoft.com/office/drawing/2014/main" xmlns="" id="{00000000-0008-0000-0E00-0000F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6" name="image18.jpg">
          <a:extLst>
            <a:ext uri="{FF2B5EF4-FFF2-40B4-BE49-F238E27FC236}">
              <a16:creationId xmlns:a16="http://schemas.microsoft.com/office/drawing/2014/main" xmlns="" id="{00000000-0008-0000-0E00-0000F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67" name="image2.png">
          <a:extLst>
            <a:ext uri="{FF2B5EF4-FFF2-40B4-BE49-F238E27FC236}">
              <a16:creationId xmlns:a16="http://schemas.microsoft.com/office/drawing/2014/main" xmlns="" id="{00000000-0008-0000-0E00-0000F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8" name="image18.jpg">
          <a:extLst>
            <a:ext uri="{FF2B5EF4-FFF2-40B4-BE49-F238E27FC236}">
              <a16:creationId xmlns:a16="http://schemas.microsoft.com/office/drawing/2014/main" xmlns="" id="{00000000-0008-0000-0E00-0000F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69" name="image2.png">
          <a:extLst>
            <a:ext uri="{FF2B5EF4-FFF2-40B4-BE49-F238E27FC236}">
              <a16:creationId xmlns:a16="http://schemas.microsoft.com/office/drawing/2014/main" xmlns="" id="{00000000-0008-0000-0E00-0000F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70" name="image18.jpg">
          <a:extLst>
            <a:ext uri="{FF2B5EF4-FFF2-40B4-BE49-F238E27FC236}">
              <a16:creationId xmlns:a16="http://schemas.microsoft.com/office/drawing/2014/main" xmlns="" id="{00000000-0008-0000-0E00-0000F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71" name="image2.png">
          <a:extLst>
            <a:ext uri="{FF2B5EF4-FFF2-40B4-BE49-F238E27FC236}">
              <a16:creationId xmlns:a16="http://schemas.microsoft.com/office/drawing/2014/main" xmlns="" id="{00000000-0008-0000-0E00-0000F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72" name="image18.jpg">
          <a:extLst>
            <a:ext uri="{FF2B5EF4-FFF2-40B4-BE49-F238E27FC236}">
              <a16:creationId xmlns:a16="http://schemas.microsoft.com/office/drawing/2014/main" xmlns="" id="{00000000-0008-0000-0E00-0000F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73" name="image2.png">
          <a:extLst>
            <a:ext uri="{FF2B5EF4-FFF2-40B4-BE49-F238E27FC236}">
              <a16:creationId xmlns:a16="http://schemas.microsoft.com/office/drawing/2014/main" xmlns="" id="{00000000-0008-0000-0E00-0000F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74" name="image18.jpg">
          <a:extLst>
            <a:ext uri="{FF2B5EF4-FFF2-40B4-BE49-F238E27FC236}">
              <a16:creationId xmlns:a16="http://schemas.microsoft.com/office/drawing/2014/main" xmlns="" id="{00000000-0008-0000-0E00-0000F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75" name="image2.png">
          <a:extLst>
            <a:ext uri="{FF2B5EF4-FFF2-40B4-BE49-F238E27FC236}">
              <a16:creationId xmlns:a16="http://schemas.microsoft.com/office/drawing/2014/main" xmlns="" id="{00000000-0008-0000-0E00-0000F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76" name="image18.jpg">
          <a:extLst>
            <a:ext uri="{FF2B5EF4-FFF2-40B4-BE49-F238E27FC236}">
              <a16:creationId xmlns:a16="http://schemas.microsoft.com/office/drawing/2014/main" xmlns="" id="{00000000-0008-0000-0E00-0000F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77" name="image2.png">
          <a:extLst>
            <a:ext uri="{FF2B5EF4-FFF2-40B4-BE49-F238E27FC236}">
              <a16:creationId xmlns:a16="http://schemas.microsoft.com/office/drawing/2014/main" xmlns="" id="{00000000-0008-0000-0E00-0000F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78" name="image18.jpg">
          <a:extLst>
            <a:ext uri="{FF2B5EF4-FFF2-40B4-BE49-F238E27FC236}">
              <a16:creationId xmlns:a16="http://schemas.microsoft.com/office/drawing/2014/main" xmlns="" id="{00000000-0008-0000-0E00-0000F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79" name="image2.png">
          <a:extLst>
            <a:ext uri="{FF2B5EF4-FFF2-40B4-BE49-F238E27FC236}">
              <a16:creationId xmlns:a16="http://schemas.microsoft.com/office/drawing/2014/main" xmlns="" id="{00000000-0008-0000-0E00-0000F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80" name="image18.jpg">
          <a:extLst>
            <a:ext uri="{FF2B5EF4-FFF2-40B4-BE49-F238E27FC236}">
              <a16:creationId xmlns:a16="http://schemas.microsoft.com/office/drawing/2014/main" xmlns="" id="{00000000-0008-0000-0E00-00000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81" name="image2.png">
          <a:extLst>
            <a:ext uri="{FF2B5EF4-FFF2-40B4-BE49-F238E27FC236}">
              <a16:creationId xmlns:a16="http://schemas.microsoft.com/office/drawing/2014/main" xmlns="" id="{00000000-0008-0000-0E00-00000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82" name="image18.jpg">
          <a:extLst>
            <a:ext uri="{FF2B5EF4-FFF2-40B4-BE49-F238E27FC236}">
              <a16:creationId xmlns:a16="http://schemas.microsoft.com/office/drawing/2014/main" xmlns="" id="{00000000-0008-0000-0E00-00000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83" name="image2.png">
          <a:extLst>
            <a:ext uri="{FF2B5EF4-FFF2-40B4-BE49-F238E27FC236}">
              <a16:creationId xmlns:a16="http://schemas.microsoft.com/office/drawing/2014/main" xmlns="" id="{00000000-0008-0000-0E00-00000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84" name="image18.jpg">
          <a:extLst>
            <a:ext uri="{FF2B5EF4-FFF2-40B4-BE49-F238E27FC236}">
              <a16:creationId xmlns:a16="http://schemas.microsoft.com/office/drawing/2014/main" xmlns="" id="{00000000-0008-0000-0E00-00000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85" name="image2.png">
          <a:extLst>
            <a:ext uri="{FF2B5EF4-FFF2-40B4-BE49-F238E27FC236}">
              <a16:creationId xmlns:a16="http://schemas.microsoft.com/office/drawing/2014/main" xmlns="" id="{00000000-0008-0000-0E00-00000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86" name="image18.jpg">
          <a:extLst>
            <a:ext uri="{FF2B5EF4-FFF2-40B4-BE49-F238E27FC236}">
              <a16:creationId xmlns:a16="http://schemas.microsoft.com/office/drawing/2014/main" xmlns="" id="{00000000-0008-0000-0E00-00000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87" name="image2.png">
          <a:extLst>
            <a:ext uri="{FF2B5EF4-FFF2-40B4-BE49-F238E27FC236}">
              <a16:creationId xmlns:a16="http://schemas.microsoft.com/office/drawing/2014/main" xmlns="" id="{00000000-0008-0000-0E00-00000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88" name="image18.jpg">
          <a:extLst>
            <a:ext uri="{FF2B5EF4-FFF2-40B4-BE49-F238E27FC236}">
              <a16:creationId xmlns:a16="http://schemas.microsoft.com/office/drawing/2014/main" xmlns="" id="{00000000-0008-0000-0E00-00000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89" name="image2.png">
          <a:extLst>
            <a:ext uri="{FF2B5EF4-FFF2-40B4-BE49-F238E27FC236}">
              <a16:creationId xmlns:a16="http://schemas.microsoft.com/office/drawing/2014/main" xmlns="" id="{00000000-0008-0000-0E00-00000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90" name="image18.jpg">
          <a:extLst>
            <a:ext uri="{FF2B5EF4-FFF2-40B4-BE49-F238E27FC236}">
              <a16:creationId xmlns:a16="http://schemas.microsoft.com/office/drawing/2014/main" xmlns="" id="{00000000-0008-0000-0E00-00000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1" name="image2.png">
          <a:extLst>
            <a:ext uri="{FF2B5EF4-FFF2-40B4-BE49-F238E27FC236}">
              <a16:creationId xmlns:a16="http://schemas.microsoft.com/office/drawing/2014/main" xmlns="" id="{00000000-0008-0000-0E00-00000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92" name="image18.jpg">
          <a:extLst>
            <a:ext uri="{FF2B5EF4-FFF2-40B4-BE49-F238E27FC236}">
              <a16:creationId xmlns:a16="http://schemas.microsoft.com/office/drawing/2014/main" xmlns="" id="{00000000-0008-0000-0E00-00000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3" name="image2.png">
          <a:extLst>
            <a:ext uri="{FF2B5EF4-FFF2-40B4-BE49-F238E27FC236}">
              <a16:creationId xmlns:a16="http://schemas.microsoft.com/office/drawing/2014/main" xmlns="" id="{00000000-0008-0000-0E00-00000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94" name="image18.jpg">
          <a:extLst>
            <a:ext uri="{FF2B5EF4-FFF2-40B4-BE49-F238E27FC236}">
              <a16:creationId xmlns:a16="http://schemas.microsoft.com/office/drawing/2014/main" xmlns="" id="{00000000-0008-0000-0E00-00000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95" name="image2.png">
          <a:extLst>
            <a:ext uri="{FF2B5EF4-FFF2-40B4-BE49-F238E27FC236}">
              <a16:creationId xmlns:a16="http://schemas.microsoft.com/office/drawing/2014/main" xmlns="" id="{00000000-0008-0000-0E00-00000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96" name="image18.jpg">
          <a:extLst>
            <a:ext uri="{FF2B5EF4-FFF2-40B4-BE49-F238E27FC236}">
              <a16:creationId xmlns:a16="http://schemas.microsoft.com/office/drawing/2014/main" xmlns="" id="{00000000-0008-0000-0E00-00001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97" name="image2.png">
          <a:extLst>
            <a:ext uri="{FF2B5EF4-FFF2-40B4-BE49-F238E27FC236}">
              <a16:creationId xmlns:a16="http://schemas.microsoft.com/office/drawing/2014/main" xmlns="" id="{00000000-0008-0000-0E00-00001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98" name="image18.jpg">
          <a:extLst>
            <a:ext uri="{FF2B5EF4-FFF2-40B4-BE49-F238E27FC236}">
              <a16:creationId xmlns:a16="http://schemas.microsoft.com/office/drawing/2014/main" xmlns="" id="{00000000-0008-0000-0E00-00001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9" name="image2.png">
          <a:extLst>
            <a:ext uri="{FF2B5EF4-FFF2-40B4-BE49-F238E27FC236}">
              <a16:creationId xmlns:a16="http://schemas.microsoft.com/office/drawing/2014/main" xmlns="" id="{00000000-0008-0000-0E00-00001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00" name="image18.jpg">
          <a:extLst>
            <a:ext uri="{FF2B5EF4-FFF2-40B4-BE49-F238E27FC236}">
              <a16:creationId xmlns:a16="http://schemas.microsoft.com/office/drawing/2014/main" xmlns="" id="{00000000-0008-0000-0E00-00001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01" name="image2.png">
          <a:extLst>
            <a:ext uri="{FF2B5EF4-FFF2-40B4-BE49-F238E27FC236}">
              <a16:creationId xmlns:a16="http://schemas.microsoft.com/office/drawing/2014/main" xmlns="" id="{00000000-0008-0000-0E00-00001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302" name="image18.jpg">
          <a:extLst>
            <a:ext uri="{FF2B5EF4-FFF2-40B4-BE49-F238E27FC236}">
              <a16:creationId xmlns:a16="http://schemas.microsoft.com/office/drawing/2014/main" xmlns="" id="{00000000-0008-0000-0E00-00001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303" name="image2.png">
          <a:extLst>
            <a:ext uri="{FF2B5EF4-FFF2-40B4-BE49-F238E27FC236}">
              <a16:creationId xmlns:a16="http://schemas.microsoft.com/office/drawing/2014/main" xmlns="" id="{00000000-0008-0000-0E00-00001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04" name="image18.jpg">
          <a:extLst>
            <a:ext uri="{FF2B5EF4-FFF2-40B4-BE49-F238E27FC236}">
              <a16:creationId xmlns:a16="http://schemas.microsoft.com/office/drawing/2014/main" xmlns="" id="{00000000-0008-0000-0E00-00001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05" name="image2.png">
          <a:extLst>
            <a:ext uri="{FF2B5EF4-FFF2-40B4-BE49-F238E27FC236}">
              <a16:creationId xmlns:a16="http://schemas.microsoft.com/office/drawing/2014/main" xmlns="" id="{00000000-0008-0000-0E00-00001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06" name="image18.jpg">
          <a:extLst>
            <a:ext uri="{FF2B5EF4-FFF2-40B4-BE49-F238E27FC236}">
              <a16:creationId xmlns:a16="http://schemas.microsoft.com/office/drawing/2014/main" xmlns="" id="{00000000-0008-0000-0E00-00001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07" name="image2.png">
          <a:extLst>
            <a:ext uri="{FF2B5EF4-FFF2-40B4-BE49-F238E27FC236}">
              <a16:creationId xmlns:a16="http://schemas.microsoft.com/office/drawing/2014/main" xmlns="" id="{00000000-0008-0000-0E00-00001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08" name="image18.jpg">
          <a:extLst>
            <a:ext uri="{FF2B5EF4-FFF2-40B4-BE49-F238E27FC236}">
              <a16:creationId xmlns:a16="http://schemas.microsoft.com/office/drawing/2014/main" xmlns="" id="{00000000-0008-0000-0E00-00001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09" name="image2.png">
          <a:extLst>
            <a:ext uri="{FF2B5EF4-FFF2-40B4-BE49-F238E27FC236}">
              <a16:creationId xmlns:a16="http://schemas.microsoft.com/office/drawing/2014/main" xmlns="" id="{00000000-0008-0000-0E00-00001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310" name="image18.jpg">
          <a:extLst>
            <a:ext uri="{FF2B5EF4-FFF2-40B4-BE49-F238E27FC236}">
              <a16:creationId xmlns:a16="http://schemas.microsoft.com/office/drawing/2014/main" xmlns="" id="{00000000-0008-0000-0E00-00001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311" name="image2.png">
          <a:extLst>
            <a:ext uri="{FF2B5EF4-FFF2-40B4-BE49-F238E27FC236}">
              <a16:creationId xmlns:a16="http://schemas.microsoft.com/office/drawing/2014/main" xmlns="" id="{00000000-0008-0000-0E00-00001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12" name="image18.jpg">
          <a:extLst>
            <a:ext uri="{FF2B5EF4-FFF2-40B4-BE49-F238E27FC236}">
              <a16:creationId xmlns:a16="http://schemas.microsoft.com/office/drawing/2014/main" xmlns="" id="{00000000-0008-0000-0E00-00002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13" name="image2.png">
          <a:extLst>
            <a:ext uri="{FF2B5EF4-FFF2-40B4-BE49-F238E27FC236}">
              <a16:creationId xmlns:a16="http://schemas.microsoft.com/office/drawing/2014/main" xmlns="" id="{00000000-0008-0000-0E00-00002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14" name="image18.jpg">
          <a:extLst>
            <a:ext uri="{FF2B5EF4-FFF2-40B4-BE49-F238E27FC236}">
              <a16:creationId xmlns:a16="http://schemas.microsoft.com/office/drawing/2014/main" xmlns="" id="{00000000-0008-0000-0E00-00002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15" name="image2.png">
          <a:extLst>
            <a:ext uri="{FF2B5EF4-FFF2-40B4-BE49-F238E27FC236}">
              <a16:creationId xmlns:a16="http://schemas.microsoft.com/office/drawing/2014/main" xmlns="" id="{00000000-0008-0000-0E00-00002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16" name="image18.jpg">
          <a:extLst>
            <a:ext uri="{FF2B5EF4-FFF2-40B4-BE49-F238E27FC236}">
              <a16:creationId xmlns:a16="http://schemas.microsoft.com/office/drawing/2014/main" xmlns="" id="{00000000-0008-0000-0E00-00002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17" name="image2.png">
          <a:extLst>
            <a:ext uri="{FF2B5EF4-FFF2-40B4-BE49-F238E27FC236}">
              <a16:creationId xmlns:a16="http://schemas.microsoft.com/office/drawing/2014/main" xmlns="" id="{00000000-0008-0000-0E00-00002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318" name="image18.jpg">
          <a:extLst>
            <a:ext uri="{FF2B5EF4-FFF2-40B4-BE49-F238E27FC236}">
              <a16:creationId xmlns:a16="http://schemas.microsoft.com/office/drawing/2014/main" xmlns="" id="{00000000-0008-0000-0E00-00002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19" name="image2.png">
          <a:extLst>
            <a:ext uri="{FF2B5EF4-FFF2-40B4-BE49-F238E27FC236}">
              <a16:creationId xmlns:a16="http://schemas.microsoft.com/office/drawing/2014/main" xmlns="" id="{00000000-0008-0000-0E00-00002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20" name="image18.jpg">
          <a:extLst>
            <a:ext uri="{FF2B5EF4-FFF2-40B4-BE49-F238E27FC236}">
              <a16:creationId xmlns:a16="http://schemas.microsoft.com/office/drawing/2014/main" xmlns="" id="{00000000-0008-0000-0E00-00002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21" name="image2.png">
          <a:extLst>
            <a:ext uri="{FF2B5EF4-FFF2-40B4-BE49-F238E27FC236}">
              <a16:creationId xmlns:a16="http://schemas.microsoft.com/office/drawing/2014/main" xmlns="" id="{00000000-0008-0000-0E00-00002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22" name="image18.jpg">
          <a:extLst>
            <a:ext uri="{FF2B5EF4-FFF2-40B4-BE49-F238E27FC236}">
              <a16:creationId xmlns:a16="http://schemas.microsoft.com/office/drawing/2014/main" xmlns="" id="{00000000-0008-0000-0E00-00002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23" name="image2.png">
          <a:extLst>
            <a:ext uri="{FF2B5EF4-FFF2-40B4-BE49-F238E27FC236}">
              <a16:creationId xmlns:a16="http://schemas.microsoft.com/office/drawing/2014/main" xmlns="" id="{00000000-0008-0000-0E00-00002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24" name="image18.jpg">
          <a:extLst>
            <a:ext uri="{FF2B5EF4-FFF2-40B4-BE49-F238E27FC236}">
              <a16:creationId xmlns:a16="http://schemas.microsoft.com/office/drawing/2014/main" xmlns="" id="{00000000-0008-0000-0E00-00002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25" name="image2.png">
          <a:extLst>
            <a:ext uri="{FF2B5EF4-FFF2-40B4-BE49-F238E27FC236}">
              <a16:creationId xmlns:a16="http://schemas.microsoft.com/office/drawing/2014/main" xmlns="" id="{00000000-0008-0000-0E00-00002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326" name="image18.jpg">
          <a:extLst>
            <a:ext uri="{FF2B5EF4-FFF2-40B4-BE49-F238E27FC236}">
              <a16:creationId xmlns:a16="http://schemas.microsoft.com/office/drawing/2014/main" xmlns="" id="{00000000-0008-0000-0E00-00002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27" name="image2.png">
          <a:extLst>
            <a:ext uri="{FF2B5EF4-FFF2-40B4-BE49-F238E27FC236}">
              <a16:creationId xmlns:a16="http://schemas.microsoft.com/office/drawing/2014/main" xmlns="" id="{00000000-0008-0000-0E00-00002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28" name="image18.jpg">
          <a:extLst>
            <a:ext uri="{FF2B5EF4-FFF2-40B4-BE49-F238E27FC236}">
              <a16:creationId xmlns:a16="http://schemas.microsoft.com/office/drawing/2014/main" xmlns="" id="{00000000-0008-0000-0E00-00003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29" name="image2.png">
          <a:extLst>
            <a:ext uri="{FF2B5EF4-FFF2-40B4-BE49-F238E27FC236}">
              <a16:creationId xmlns:a16="http://schemas.microsoft.com/office/drawing/2014/main" xmlns="" id="{00000000-0008-0000-0E00-00003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30" name="image18.jpg">
          <a:extLst>
            <a:ext uri="{FF2B5EF4-FFF2-40B4-BE49-F238E27FC236}">
              <a16:creationId xmlns:a16="http://schemas.microsoft.com/office/drawing/2014/main" xmlns="" id="{00000000-0008-0000-0E00-00003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31" name="image2.png">
          <a:extLst>
            <a:ext uri="{FF2B5EF4-FFF2-40B4-BE49-F238E27FC236}">
              <a16:creationId xmlns:a16="http://schemas.microsoft.com/office/drawing/2014/main" xmlns="" id="{00000000-0008-0000-0E00-00003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32" name="image18.jpg">
          <a:extLst>
            <a:ext uri="{FF2B5EF4-FFF2-40B4-BE49-F238E27FC236}">
              <a16:creationId xmlns:a16="http://schemas.microsoft.com/office/drawing/2014/main" xmlns="" id="{00000000-0008-0000-0E00-00003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33" name="image2.png">
          <a:extLst>
            <a:ext uri="{FF2B5EF4-FFF2-40B4-BE49-F238E27FC236}">
              <a16:creationId xmlns:a16="http://schemas.microsoft.com/office/drawing/2014/main" xmlns="" id="{00000000-0008-0000-0E00-00003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34" name="image18.jpg">
          <a:extLst>
            <a:ext uri="{FF2B5EF4-FFF2-40B4-BE49-F238E27FC236}">
              <a16:creationId xmlns:a16="http://schemas.microsoft.com/office/drawing/2014/main" xmlns="" id="{00000000-0008-0000-0E00-00003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35" name="image2.png">
          <a:extLst>
            <a:ext uri="{FF2B5EF4-FFF2-40B4-BE49-F238E27FC236}">
              <a16:creationId xmlns:a16="http://schemas.microsoft.com/office/drawing/2014/main" xmlns="" id="{00000000-0008-0000-0E00-00003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36" name="image18.jpg">
          <a:extLst>
            <a:ext uri="{FF2B5EF4-FFF2-40B4-BE49-F238E27FC236}">
              <a16:creationId xmlns:a16="http://schemas.microsoft.com/office/drawing/2014/main" xmlns="" id="{00000000-0008-0000-0E00-00003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37" name="image2.png">
          <a:extLst>
            <a:ext uri="{FF2B5EF4-FFF2-40B4-BE49-F238E27FC236}">
              <a16:creationId xmlns:a16="http://schemas.microsoft.com/office/drawing/2014/main" xmlns="" id="{00000000-0008-0000-0E00-00003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38" name="image18.jpg">
          <a:extLst>
            <a:ext uri="{FF2B5EF4-FFF2-40B4-BE49-F238E27FC236}">
              <a16:creationId xmlns:a16="http://schemas.microsoft.com/office/drawing/2014/main" xmlns="" id="{00000000-0008-0000-0E00-00003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39" name="image2.png">
          <a:extLst>
            <a:ext uri="{FF2B5EF4-FFF2-40B4-BE49-F238E27FC236}">
              <a16:creationId xmlns:a16="http://schemas.microsoft.com/office/drawing/2014/main" xmlns="" id="{00000000-0008-0000-0E00-00003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0" name="image18.jpg">
          <a:extLst>
            <a:ext uri="{FF2B5EF4-FFF2-40B4-BE49-F238E27FC236}">
              <a16:creationId xmlns:a16="http://schemas.microsoft.com/office/drawing/2014/main" xmlns="" id="{00000000-0008-0000-0E00-00003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41" name="image2.png">
          <a:extLst>
            <a:ext uri="{FF2B5EF4-FFF2-40B4-BE49-F238E27FC236}">
              <a16:creationId xmlns:a16="http://schemas.microsoft.com/office/drawing/2014/main" xmlns="" id="{00000000-0008-0000-0E00-00003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42" name="image18.jpg">
          <a:extLst>
            <a:ext uri="{FF2B5EF4-FFF2-40B4-BE49-F238E27FC236}">
              <a16:creationId xmlns:a16="http://schemas.microsoft.com/office/drawing/2014/main" xmlns="" id="{00000000-0008-0000-0E00-00003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43" name="image2.png">
          <a:extLst>
            <a:ext uri="{FF2B5EF4-FFF2-40B4-BE49-F238E27FC236}">
              <a16:creationId xmlns:a16="http://schemas.microsoft.com/office/drawing/2014/main" xmlns="" id="{00000000-0008-0000-0E00-00003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44" name="image18.jpg">
          <a:extLst>
            <a:ext uri="{FF2B5EF4-FFF2-40B4-BE49-F238E27FC236}">
              <a16:creationId xmlns:a16="http://schemas.microsoft.com/office/drawing/2014/main" xmlns="" id="{00000000-0008-0000-0E00-00004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45" name="image2.png">
          <a:extLst>
            <a:ext uri="{FF2B5EF4-FFF2-40B4-BE49-F238E27FC236}">
              <a16:creationId xmlns:a16="http://schemas.microsoft.com/office/drawing/2014/main" xmlns="" id="{00000000-0008-0000-0E00-00004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6" name="image18.jpg">
          <a:extLst>
            <a:ext uri="{FF2B5EF4-FFF2-40B4-BE49-F238E27FC236}">
              <a16:creationId xmlns:a16="http://schemas.microsoft.com/office/drawing/2014/main" xmlns="" id="{00000000-0008-0000-0E00-00004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47" name="image2.png">
          <a:extLst>
            <a:ext uri="{FF2B5EF4-FFF2-40B4-BE49-F238E27FC236}">
              <a16:creationId xmlns:a16="http://schemas.microsoft.com/office/drawing/2014/main" xmlns="" id="{00000000-0008-0000-0E00-00004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8" name="image18.jpg">
          <a:extLst>
            <a:ext uri="{FF2B5EF4-FFF2-40B4-BE49-F238E27FC236}">
              <a16:creationId xmlns:a16="http://schemas.microsoft.com/office/drawing/2014/main" xmlns="" id="{00000000-0008-0000-0E00-00004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49" name="image2.png">
          <a:extLst>
            <a:ext uri="{FF2B5EF4-FFF2-40B4-BE49-F238E27FC236}">
              <a16:creationId xmlns:a16="http://schemas.microsoft.com/office/drawing/2014/main" xmlns="" id="{00000000-0008-0000-0E00-00004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50" name="image18.jpg">
          <a:extLst>
            <a:ext uri="{FF2B5EF4-FFF2-40B4-BE49-F238E27FC236}">
              <a16:creationId xmlns:a16="http://schemas.microsoft.com/office/drawing/2014/main" xmlns="" id="{00000000-0008-0000-0E00-00004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51" name="image2.png">
          <a:extLst>
            <a:ext uri="{FF2B5EF4-FFF2-40B4-BE49-F238E27FC236}">
              <a16:creationId xmlns:a16="http://schemas.microsoft.com/office/drawing/2014/main" xmlns="" id="{00000000-0008-0000-0E00-00004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52" name="image18.jpg">
          <a:extLst>
            <a:ext uri="{FF2B5EF4-FFF2-40B4-BE49-F238E27FC236}">
              <a16:creationId xmlns:a16="http://schemas.microsoft.com/office/drawing/2014/main" xmlns="" id="{00000000-0008-0000-0E00-00004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53" name="image2.png">
          <a:extLst>
            <a:ext uri="{FF2B5EF4-FFF2-40B4-BE49-F238E27FC236}">
              <a16:creationId xmlns:a16="http://schemas.microsoft.com/office/drawing/2014/main" xmlns="" id="{00000000-0008-0000-0E00-00004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54" name="image18.jpg">
          <a:extLst>
            <a:ext uri="{FF2B5EF4-FFF2-40B4-BE49-F238E27FC236}">
              <a16:creationId xmlns:a16="http://schemas.microsoft.com/office/drawing/2014/main" xmlns="" id="{00000000-0008-0000-0E00-00004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55" name="image2.png">
          <a:extLst>
            <a:ext uri="{FF2B5EF4-FFF2-40B4-BE49-F238E27FC236}">
              <a16:creationId xmlns:a16="http://schemas.microsoft.com/office/drawing/2014/main" xmlns="" id="{00000000-0008-0000-0E00-00004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56" name="image18.jpg">
          <a:extLst>
            <a:ext uri="{FF2B5EF4-FFF2-40B4-BE49-F238E27FC236}">
              <a16:creationId xmlns:a16="http://schemas.microsoft.com/office/drawing/2014/main" xmlns="" id="{00000000-0008-0000-0E00-00004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57" name="image2.png">
          <a:extLst>
            <a:ext uri="{FF2B5EF4-FFF2-40B4-BE49-F238E27FC236}">
              <a16:creationId xmlns:a16="http://schemas.microsoft.com/office/drawing/2014/main" xmlns="" id="{00000000-0008-0000-0E00-00004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58" name="image18.jpg">
          <a:extLst>
            <a:ext uri="{FF2B5EF4-FFF2-40B4-BE49-F238E27FC236}">
              <a16:creationId xmlns:a16="http://schemas.microsoft.com/office/drawing/2014/main" xmlns="" id="{00000000-0008-0000-0E00-00004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59" name="image2.png">
          <a:extLst>
            <a:ext uri="{FF2B5EF4-FFF2-40B4-BE49-F238E27FC236}">
              <a16:creationId xmlns:a16="http://schemas.microsoft.com/office/drawing/2014/main" xmlns="" id="{00000000-0008-0000-0E00-00004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60" name="image18.jpg">
          <a:extLst>
            <a:ext uri="{FF2B5EF4-FFF2-40B4-BE49-F238E27FC236}">
              <a16:creationId xmlns:a16="http://schemas.microsoft.com/office/drawing/2014/main" xmlns="" id="{00000000-0008-0000-0E00-00005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61" name="image2.png">
          <a:extLst>
            <a:ext uri="{FF2B5EF4-FFF2-40B4-BE49-F238E27FC236}">
              <a16:creationId xmlns:a16="http://schemas.microsoft.com/office/drawing/2014/main" xmlns="" id="{00000000-0008-0000-0E00-00005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62" name="image18.jpg">
          <a:extLst>
            <a:ext uri="{FF2B5EF4-FFF2-40B4-BE49-F238E27FC236}">
              <a16:creationId xmlns:a16="http://schemas.microsoft.com/office/drawing/2014/main" xmlns="" id="{00000000-0008-0000-0E00-00005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63" name="image2.png">
          <a:extLst>
            <a:ext uri="{FF2B5EF4-FFF2-40B4-BE49-F238E27FC236}">
              <a16:creationId xmlns:a16="http://schemas.microsoft.com/office/drawing/2014/main" xmlns="" id="{00000000-0008-0000-0E00-00005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64" name="image18.jpg">
          <a:extLst>
            <a:ext uri="{FF2B5EF4-FFF2-40B4-BE49-F238E27FC236}">
              <a16:creationId xmlns:a16="http://schemas.microsoft.com/office/drawing/2014/main" xmlns="" id="{00000000-0008-0000-0E00-00005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65" name="image2.png">
          <a:extLst>
            <a:ext uri="{FF2B5EF4-FFF2-40B4-BE49-F238E27FC236}">
              <a16:creationId xmlns:a16="http://schemas.microsoft.com/office/drawing/2014/main" xmlns="" id="{00000000-0008-0000-0E00-00005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66" name="image18.jpg">
          <a:extLst>
            <a:ext uri="{FF2B5EF4-FFF2-40B4-BE49-F238E27FC236}">
              <a16:creationId xmlns:a16="http://schemas.microsoft.com/office/drawing/2014/main" xmlns="" id="{00000000-0008-0000-0E00-00005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67" name="image2.png">
          <a:extLst>
            <a:ext uri="{FF2B5EF4-FFF2-40B4-BE49-F238E27FC236}">
              <a16:creationId xmlns:a16="http://schemas.microsoft.com/office/drawing/2014/main" xmlns="" id="{00000000-0008-0000-0E00-00005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68" name="image18.jpg">
          <a:extLst>
            <a:ext uri="{FF2B5EF4-FFF2-40B4-BE49-F238E27FC236}">
              <a16:creationId xmlns:a16="http://schemas.microsoft.com/office/drawing/2014/main" xmlns="" id="{00000000-0008-0000-0E00-00005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69" name="image2.png">
          <a:extLst>
            <a:ext uri="{FF2B5EF4-FFF2-40B4-BE49-F238E27FC236}">
              <a16:creationId xmlns:a16="http://schemas.microsoft.com/office/drawing/2014/main" xmlns="" id="{00000000-0008-0000-0E00-00005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70" name="image18.jpg">
          <a:extLst>
            <a:ext uri="{FF2B5EF4-FFF2-40B4-BE49-F238E27FC236}">
              <a16:creationId xmlns:a16="http://schemas.microsoft.com/office/drawing/2014/main" xmlns="" id="{00000000-0008-0000-0E00-00005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1" name="image2.png">
          <a:extLst>
            <a:ext uri="{FF2B5EF4-FFF2-40B4-BE49-F238E27FC236}">
              <a16:creationId xmlns:a16="http://schemas.microsoft.com/office/drawing/2014/main" xmlns="" id="{00000000-0008-0000-0E00-00005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72" name="image18.jpg">
          <a:extLst>
            <a:ext uri="{FF2B5EF4-FFF2-40B4-BE49-F238E27FC236}">
              <a16:creationId xmlns:a16="http://schemas.microsoft.com/office/drawing/2014/main" xmlns="" id="{00000000-0008-0000-0E00-00005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3" name="image2.png">
          <a:extLst>
            <a:ext uri="{FF2B5EF4-FFF2-40B4-BE49-F238E27FC236}">
              <a16:creationId xmlns:a16="http://schemas.microsoft.com/office/drawing/2014/main" xmlns="" id="{00000000-0008-0000-0E00-00005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74" name="image18.jpg">
          <a:extLst>
            <a:ext uri="{FF2B5EF4-FFF2-40B4-BE49-F238E27FC236}">
              <a16:creationId xmlns:a16="http://schemas.microsoft.com/office/drawing/2014/main" xmlns="" id="{00000000-0008-0000-0E00-00005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75" name="image2.png">
          <a:extLst>
            <a:ext uri="{FF2B5EF4-FFF2-40B4-BE49-F238E27FC236}">
              <a16:creationId xmlns:a16="http://schemas.microsoft.com/office/drawing/2014/main" xmlns="" id="{00000000-0008-0000-0E00-00005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76" name="image18.jpg">
          <a:extLst>
            <a:ext uri="{FF2B5EF4-FFF2-40B4-BE49-F238E27FC236}">
              <a16:creationId xmlns:a16="http://schemas.microsoft.com/office/drawing/2014/main" xmlns="" id="{00000000-0008-0000-0E00-00006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77" name="image2.png">
          <a:extLst>
            <a:ext uri="{FF2B5EF4-FFF2-40B4-BE49-F238E27FC236}">
              <a16:creationId xmlns:a16="http://schemas.microsoft.com/office/drawing/2014/main" xmlns="" id="{00000000-0008-0000-0E00-00006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78" name="image18.jpg">
          <a:extLst>
            <a:ext uri="{FF2B5EF4-FFF2-40B4-BE49-F238E27FC236}">
              <a16:creationId xmlns:a16="http://schemas.microsoft.com/office/drawing/2014/main" xmlns="" id="{00000000-0008-0000-0E00-00006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9" name="image2.png">
          <a:extLst>
            <a:ext uri="{FF2B5EF4-FFF2-40B4-BE49-F238E27FC236}">
              <a16:creationId xmlns:a16="http://schemas.microsoft.com/office/drawing/2014/main" xmlns="" id="{00000000-0008-0000-0E00-00006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80" name="image18.jpg">
          <a:extLst>
            <a:ext uri="{FF2B5EF4-FFF2-40B4-BE49-F238E27FC236}">
              <a16:creationId xmlns:a16="http://schemas.microsoft.com/office/drawing/2014/main" xmlns="" id="{00000000-0008-0000-0E00-00006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81" name="image2.png">
          <a:extLst>
            <a:ext uri="{FF2B5EF4-FFF2-40B4-BE49-F238E27FC236}">
              <a16:creationId xmlns:a16="http://schemas.microsoft.com/office/drawing/2014/main" xmlns="" id="{00000000-0008-0000-0E00-00006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82" name="image18.jpg">
          <a:extLst>
            <a:ext uri="{FF2B5EF4-FFF2-40B4-BE49-F238E27FC236}">
              <a16:creationId xmlns:a16="http://schemas.microsoft.com/office/drawing/2014/main" xmlns="" id="{00000000-0008-0000-0E00-00006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83" name="image2.png">
          <a:extLst>
            <a:ext uri="{FF2B5EF4-FFF2-40B4-BE49-F238E27FC236}">
              <a16:creationId xmlns:a16="http://schemas.microsoft.com/office/drawing/2014/main" xmlns="" id="{00000000-0008-0000-0E00-00006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84" name="image18.jpg">
          <a:extLst>
            <a:ext uri="{FF2B5EF4-FFF2-40B4-BE49-F238E27FC236}">
              <a16:creationId xmlns:a16="http://schemas.microsoft.com/office/drawing/2014/main" xmlns="" id="{00000000-0008-0000-0E00-00006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85" name="image2.png">
          <a:extLst>
            <a:ext uri="{FF2B5EF4-FFF2-40B4-BE49-F238E27FC236}">
              <a16:creationId xmlns:a16="http://schemas.microsoft.com/office/drawing/2014/main" xmlns="" id="{00000000-0008-0000-0E00-00006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86" name="image18.jpg">
          <a:extLst>
            <a:ext uri="{FF2B5EF4-FFF2-40B4-BE49-F238E27FC236}">
              <a16:creationId xmlns:a16="http://schemas.microsoft.com/office/drawing/2014/main" xmlns="" id="{00000000-0008-0000-0E00-00006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87" name="image2.png">
          <a:extLst>
            <a:ext uri="{FF2B5EF4-FFF2-40B4-BE49-F238E27FC236}">
              <a16:creationId xmlns:a16="http://schemas.microsoft.com/office/drawing/2014/main" xmlns="" id="{00000000-0008-0000-0E00-00006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88" name="image18.jpg">
          <a:extLst>
            <a:ext uri="{FF2B5EF4-FFF2-40B4-BE49-F238E27FC236}">
              <a16:creationId xmlns:a16="http://schemas.microsoft.com/office/drawing/2014/main" xmlns="" id="{00000000-0008-0000-0E00-00006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89" name="image2.png">
          <a:extLst>
            <a:ext uri="{FF2B5EF4-FFF2-40B4-BE49-F238E27FC236}">
              <a16:creationId xmlns:a16="http://schemas.microsoft.com/office/drawing/2014/main" xmlns="" id="{00000000-0008-0000-0E00-00006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90" name="image18.jpg">
          <a:extLst>
            <a:ext uri="{FF2B5EF4-FFF2-40B4-BE49-F238E27FC236}">
              <a16:creationId xmlns:a16="http://schemas.microsoft.com/office/drawing/2014/main" xmlns="" id="{00000000-0008-0000-0E00-00006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91" name="image2.png">
          <a:extLst>
            <a:ext uri="{FF2B5EF4-FFF2-40B4-BE49-F238E27FC236}">
              <a16:creationId xmlns:a16="http://schemas.microsoft.com/office/drawing/2014/main" xmlns="" id="{00000000-0008-0000-0E00-00006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92" name="image18.jpg">
          <a:extLst>
            <a:ext uri="{FF2B5EF4-FFF2-40B4-BE49-F238E27FC236}">
              <a16:creationId xmlns:a16="http://schemas.microsoft.com/office/drawing/2014/main" xmlns="" id="{00000000-0008-0000-0E00-00007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93" name="image2.png">
          <a:extLst>
            <a:ext uri="{FF2B5EF4-FFF2-40B4-BE49-F238E27FC236}">
              <a16:creationId xmlns:a16="http://schemas.microsoft.com/office/drawing/2014/main" xmlns="" id="{00000000-0008-0000-0E00-00007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94" name="image18.jpg">
          <a:extLst>
            <a:ext uri="{FF2B5EF4-FFF2-40B4-BE49-F238E27FC236}">
              <a16:creationId xmlns:a16="http://schemas.microsoft.com/office/drawing/2014/main" xmlns="" id="{00000000-0008-0000-0E00-00007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95" name="image2.png">
          <a:extLst>
            <a:ext uri="{FF2B5EF4-FFF2-40B4-BE49-F238E27FC236}">
              <a16:creationId xmlns:a16="http://schemas.microsoft.com/office/drawing/2014/main" xmlns="" id="{00000000-0008-0000-0E00-00007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96" name="image18.jpg">
          <a:extLst>
            <a:ext uri="{FF2B5EF4-FFF2-40B4-BE49-F238E27FC236}">
              <a16:creationId xmlns:a16="http://schemas.microsoft.com/office/drawing/2014/main" xmlns="" id="{00000000-0008-0000-0E00-00007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97" name="image2.png">
          <a:extLst>
            <a:ext uri="{FF2B5EF4-FFF2-40B4-BE49-F238E27FC236}">
              <a16:creationId xmlns:a16="http://schemas.microsoft.com/office/drawing/2014/main" xmlns="" id="{00000000-0008-0000-0E00-00007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98" name="image18.jpg">
          <a:extLst>
            <a:ext uri="{FF2B5EF4-FFF2-40B4-BE49-F238E27FC236}">
              <a16:creationId xmlns:a16="http://schemas.microsoft.com/office/drawing/2014/main" xmlns="" id="{00000000-0008-0000-0E00-00007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99" name="image2.png">
          <a:extLst>
            <a:ext uri="{FF2B5EF4-FFF2-40B4-BE49-F238E27FC236}">
              <a16:creationId xmlns:a16="http://schemas.microsoft.com/office/drawing/2014/main" xmlns="" id="{00000000-0008-0000-0E00-00007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00" name="image18.jpg">
          <a:extLst>
            <a:ext uri="{FF2B5EF4-FFF2-40B4-BE49-F238E27FC236}">
              <a16:creationId xmlns:a16="http://schemas.microsoft.com/office/drawing/2014/main" xmlns="" id="{00000000-0008-0000-0E00-00007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01" name="image2.png">
          <a:extLst>
            <a:ext uri="{FF2B5EF4-FFF2-40B4-BE49-F238E27FC236}">
              <a16:creationId xmlns:a16="http://schemas.microsoft.com/office/drawing/2014/main" xmlns="" id="{00000000-0008-0000-0E00-00007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02" name="image18.jpg">
          <a:extLst>
            <a:ext uri="{FF2B5EF4-FFF2-40B4-BE49-F238E27FC236}">
              <a16:creationId xmlns:a16="http://schemas.microsoft.com/office/drawing/2014/main" xmlns="" id="{00000000-0008-0000-0E00-00007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03" name="image2.png">
          <a:extLst>
            <a:ext uri="{FF2B5EF4-FFF2-40B4-BE49-F238E27FC236}">
              <a16:creationId xmlns:a16="http://schemas.microsoft.com/office/drawing/2014/main" xmlns="" id="{00000000-0008-0000-0E00-00007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04" name="image18.jpg">
          <a:extLst>
            <a:ext uri="{FF2B5EF4-FFF2-40B4-BE49-F238E27FC236}">
              <a16:creationId xmlns:a16="http://schemas.microsoft.com/office/drawing/2014/main" xmlns="" id="{00000000-0008-0000-0E00-00007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05" name="image2.png">
          <a:extLst>
            <a:ext uri="{FF2B5EF4-FFF2-40B4-BE49-F238E27FC236}">
              <a16:creationId xmlns:a16="http://schemas.microsoft.com/office/drawing/2014/main" xmlns="" id="{00000000-0008-0000-0E00-00007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06" name="image18.jpg">
          <a:extLst>
            <a:ext uri="{FF2B5EF4-FFF2-40B4-BE49-F238E27FC236}">
              <a16:creationId xmlns:a16="http://schemas.microsoft.com/office/drawing/2014/main" xmlns="" id="{00000000-0008-0000-0E00-00007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07" name="image2.png">
          <a:extLst>
            <a:ext uri="{FF2B5EF4-FFF2-40B4-BE49-F238E27FC236}">
              <a16:creationId xmlns:a16="http://schemas.microsoft.com/office/drawing/2014/main" xmlns="" id="{00000000-0008-0000-0E00-00007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08" name="image18.jpg">
          <a:extLst>
            <a:ext uri="{FF2B5EF4-FFF2-40B4-BE49-F238E27FC236}">
              <a16:creationId xmlns:a16="http://schemas.microsoft.com/office/drawing/2014/main" xmlns="" id="{00000000-0008-0000-0E00-00008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09" name="image2.png">
          <a:extLst>
            <a:ext uri="{FF2B5EF4-FFF2-40B4-BE49-F238E27FC236}">
              <a16:creationId xmlns:a16="http://schemas.microsoft.com/office/drawing/2014/main" xmlns="" id="{00000000-0008-0000-0E00-00008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10" name="image18.jpg">
          <a:extLst>
            <a:ext uri="{FF2B5EF4-FFF2-40B4-BE49-F238E27FC236}">
              <a16:creationId xmlns:a16="http://schemas.microsoft.com/office/drawing/2014/main" xmlns="" id="{00000000-0008-0000-0E00-00008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11" name="image2.png">
          <a:extLst>
            <a:ext uri="{FF2B5EF4-FFF2-40B4-BE49-F238E27FC236}">
              <a16:creationId xmlns:a16="http://schemas.microsoft.com/office/drawing/2014/main" xmlns="" id="{00000000-0008-0000-0E00-00008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12" name="image18.jpg">
          <a:extLst>
            <a:ext uri="{FF2B5EF4-FFF2-40B4-BE49-F238E27FC236}">
              <a16:creationId xmlns:a16="http://schemas.microsoft.com/office/drawing/2014/main" xmlns="" id="{00000000-0008-0000-0E00-00008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13" name="image2.png">
          <a:extLst>
            <a:ext uri="{FF2B5EF4-FFF2-40B4-BE49-F238E27FC236}">
              <a16:creationId xmlns:a16="http://schemas.microsoft.com/office/drawing/2014/main" xmlns="" id="{00000000-0008-0000-0E00-00008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14" name="image18.jpg">
          <a:extLst>
            <a:ext uri="{FF2B5EF4-FFF2-40B4-BE49-F238E27FC236}">
              <a16:creationId xmlns:a16="http://schemas.microsoft.com/office/drawing/2014/main" xmlns="" id="{00000000-0008-0000-0E00-00008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15" name="image2.png">
          <a:extLst>
            <a:ext uri="{FF2B5EF4-FFF2-40B4-BE49-F238E27FC236}">
              <a16:creationId xmlns:a16="http://schemas.microsoft.com/office/drawing/2014/main" xmlns="" id="{00000000-0008-0000-0E00-00008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16" name="image18.jpg">
          <a:extLst>
            <a:ext uri="{FF2B5EF4-FFF2-40B4-BE49-F238E27FC236}">
              <a16:creationId xmlns:a16="http://schemas.microsoft.com/office/drawing/2014/main" xmlns="" id="{00000000-0008-0000-0E00-00008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17" name="image2.png">
          <a:extLst>
            <a:ext uri="{FF2B5EF4-FFF2-40B4-BE49-F238E27FC236}">
              <a16:creationId xmlns:a16="http://schemas.microsoft.com/office/drawing/2014/main" xmlns="" id="{00000000-0008-0000-0E00-00008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18" name="image18.jpg">
          <a:extLst>
            <a:ext uri="{FF2B5EF4-FFF2-40B4-BE49-F238E27FC236}">
              <a16:creationId xmlns:a16="http://schemas.microsoft.com/office/drawing/2014/main" xmlns="" id="{00000000-0008-0000-0E00-00008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19" name="image2.png">
          <a:extLst>
            <a:ext uri="{FF2B5EF4-FFF2-40B4-BE49-F238E27FC236}">
              <a16:creationId xmlns:a16="http://schemas.microsoft.com/office/drawing/2014/main" xmlns="" id="{00000000-0008-0000-0E00-00008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0" name="image18.jpg">
          <a:extLst>
            <a:ext uri="{FF2B5EF4-FFF2-40B4-BE49-F238E27FC236}">
              <a16:creationId xmlns:a16="http://schemas.microsoft.com/office/drawing/2014/main" xmlns="" id="{00000000-0008-0000-0E00-00008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21" name="image2.png">
          <a:extLst>
            <a:ext uri="{FF2B5EF4-FFF2-40B4-BE49-F238E27FC236}">
              <a16:creationId xmlns:a16="http://schemas.microsoft.com/office/drawing/2014/main" xmlns="" id="{00000000-0008-0000-0E00-00008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22" name="image18.jpg">
          <a:extLst>
            <a:ext uri="{FF2B5EF4-FFF2-40B4-BE49-F238E27FC236}">
              <a16:creationId xmlns:a16="http://schemas.microsoft.com/office/drawing/2014/main" xmlns="" id="{00000000-0008-0000-0E00-00008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23" name="image2.png">
          <a:extLst>
            <a:ext uri="{FF2B5EF4-FFF2-40B4-BE49-F238E27FC236}">
              <a16:creationId xmlns:a16="http://schemas.microsoft.com/office/drawing/2014/main" xmlns="" id="{00000000-0008-0000-0E00-00008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24" name="image18.jpg">
          <a:extLst>
            <a:ext uri="{FF2B5EF4-FFF2-40B4-BE49-F238E27FC236}">
              <a16:creationId xmlns:a16="http://schemas.microsoft.com/office/drawing/2014/main" xmlns="" id="{00000000-0008-0000-0E00-00009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25" name="image2.png">
          <a:extLst>
            <a:ext uri="{FF2B5EF4-FFF2-40B4-BE49-F238E27FC236}">
              <a16:creationId xmlns:a16="http://schemas.microsoft.com/office/drawing/2014/main" xmlns="" id="{00000000-0008-0000-0E00-00009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6" name="image18.jpg">
          <a:extLst>
            <a:ext uri="{FF2B5EF4-FFF2-40B4-BE49-F238E27FC236}">
              <a16:creationId xmlns:a16="http://schemas.microsoft.com/office/drawing/2014/main" xmlns="" id="{00000000-0008-0000-0E00-00009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27" name="image2.png">
          <a:extLst>
            <a:ext uri="{FF2B5EF4-FFF2-40B4-BE49-F238E27FC236}">
              <a16:creationId xmlns:a16="http://schemas.microsoft.com/office/drawing/2014/main" xmlns="" id="{00000000-0008-0000-0E00-00009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8" name="image18.jpg">
          <a:extLst>
            <a:ext uri="{FF2B5EF4-FFF2-40B4-BE49-F238E27FC236}">
              <a16:creationId xmlns:a16="http://schemas.microsoft.com/office/drawing/2014/main" xmlns="" id="{00000000-0008-0000-0E00-00009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29" name="image2.png">
          <a:extLst>
            <a:ext uri="{FF2B5EF4-FFF2-40B4-BE49-F238E27FC236}">
              <a16:creationId xmlns:a16="http://schemas.microsoft.com/office/drawing/2014/main" xmlns="" id="{00000000-0008-0000-0E00-00009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30" name="image18.jpg">
          <a:extLst>
            <a:ext uri="{FF2B5EF4-FFF2-40B4-BE49-F238E27FC236}">
              <a16:creationId xmlns:a16="http://schemas.microsoft.com/office/drawing/2014/main" xmlns="" id="{00000000-0008-0000-0E00-00009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31" name="image2.png">
          <a:extLst>
            <a:ext uri="{FF2B5EF4-FFF2-40B4-BE49-F238E27FC236}">
              <a16:creationId xmlns:a16="http://schemas.microsoft.com/office/drawing/2014/main" xmlns="" id="{00000000-0008-0000-0E00-00009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32" name="image18.jpg">
          <a:extLst>
            <a:ext uri="{FF2B5EF4-FFF2-40B4-BE49-F238E27FC236}">
              <a16:creationId xmlns:a16="http://schemas.microsoft.com/office/drawing/2014/main" xmlns="" id="{00000000-0008-0000-0E00-00009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33" name="image2.png">
          <a:extLst>
            <a:ext uri="{FF2B5EF4-FFF2-40B4-BE49-F238E27FC236}">
              <a16:creationId xmlns:a16="http://schemas.microsoft.com/office/drawing/2014/main" xmlns="" id="{00000000-0008-0000-0E00-00009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34" name="image18.jpg">
          <a:extLst>
            <a:ext uri="{FF2B5EF4-FFF2-40B4-BE49-F238E27FC236}">
              <a16:creationId xmlns:a16="http://schemas.microsoft.com/office/drawing/2014/main" xmlns="" id="{00000000-0008-0000-0E00-00009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35" name="image2.png">
          <a:extLst>
            <a:ext uri="{FF2B5EF4-FFF2-40B4-BE49-F238E27FC236}">
              <a16:creationId xmlns:a16="http://schemas.microsoft.com/office/drawing/2014/main" xmlns="" id="{00000000-0008-0000-0E00-00009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36" name="image18.jpg">
          <a:extLst>
            <a:ext uri="{FF2B5EF4-FFF2-40B4-BE49-F238E27FC236}">
              <a16:creationId xmlns:a16="http://schemas.microsoft.com/office/drawing/2014/main" xmlns="" id="{00000000-0008-0000-0E00-00009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37" name="image2.png">
          <a:extLst>
            <a:ext uri="{FF2B5EF4-FFF2-40B4-BE49-F238E27FC236}">
              <a16:creationId xmlns:a16="http://schemas.microsoft.com/office/drawing/2014/main" xmlns="" id="{00000000-0008-0000-0E00-00009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38" name="image18.jpg">
          <a:extLst>
            <a:ext uri="{FF2B5EF4-FFF2-40B4-BE49-F238E27FC236}">
              <a16:creationId xmlns:a16="http://schemas.microsoft.com/office/drawing/2014/main" xmlns="" id="{00000000-0008-0000-0E00-00009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39" name="image2.png">
          <a:extLst>
            <a:ext uri="{FF2B5EF4-FFF2-40B4-BE49-F238E27FC236}">
              <a16:creationId xmlns:a16="http://schemas.microsoft.com/office/drawing/2014/main" xmlns="" id="{00000000-0008-0000-0E00-00009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40" name="image18.jpg">
          <a:extLst>
            <a:ext uri="{FF2B5EF4-FFF2-40B4-BE49-F238E27FC236}">
              <a16:creationId xmlns:a16="http://schemas.microsoft.com/office/drawing/2014/main" xmlns="" id="{00000000-0008-0000-0E00-0000A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41" name="image2.png">
          <a:extLst>
            <a:ext uri="{FF2B5EF4-FFF2-40B4-BE49-F238E27FC236}">
              <a16:creationId xmlns:a16="http://schemas.microsoft.com/office/drawing/2014/main" xmlns="" id="{00000000-0008-0000-0E00-0000A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42" name="image18.jpg">
          <a:extLst>
            <a:ext uri="{FF2B5EF4-FFF2-40B4-BE49-F238E27FC236}">
              <a16:creationId xmlns:a16="http://schemas.microsoft.com/office/drawing/2014/main" xmlns="" id="{00000000-0008-0000-0E00-0000A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43" name="image2.png">
          <a:extLst>
            <a:ext uri="{FF2B5EF4-FFF2-40B4-BE49-F238E27FC236}">
              <a16:creationId xmlns:a16="http://schemas.microsoft.com/office/drawing/2014/main" xmlns="" id="{00000000-0008-0000-0E00-0000A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44" name="image18.jpg">
          <a:extLst>
            <a:ext uri="{FF2B5EF4-FFF2-40B4-BE49-F238E27FC236}">
              <a16:creationId xmlns:a16="http://schemas.microsoft.com/office/drawing/2014/main" xmlns="" id="{00000000-0008-0000-0E00-0000A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45" name="image2.png">
          <a:extLst>
            <a:ext uri="{FF2B5EF4-FFF2-40B4-BE49-F238E27FC236}">
              <a16:creationId xmlns:a16="http://schemas.microsoft.com/office/drawing/2014/main" xmlns="" id="{00000000-0008-0000-0E00-0000A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46" name="image18.jpg">
          <a:extLst>
            <a:ext uri="{FF2B5EF4-FFF2-40B4-BE49-F238E27FC236}">
              <a16:creationId xmlns:a16="http://schemas.microsoft.com/office/drawing/2014/main" xmlns="" id="{00000000-0008-0000-0E00-0000A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47" name="image2.png">
          <a:extLst>
            <a:ext uri="{FF2B5EF4-FFF2-40B4-BE49-F238E27FC236}">
              <a16:creationId xmlns:a16="http://schemas.microsoft.com/office/drawing/2014/main" xmlns="" id="{00000000-0008-0000-0E00-0000A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48" name="image18.jpg">
          <a:extLst>
            <a:ext uri="{FF2B5EF4-FFF2-40B4-BE49-F238E27FC236}">
              <a16:creationId xmlns:a16="http://schemas.microsoft.com/office/drawing/2014/main" xmlns="" id="{00000000-0008-0000-0E00-0000A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49" name="image2.png">
          <a:extLst>
            <a:ext uri="{FF2B5EF4-FFF2-40B4-BE49-F238E27FC236}">
              <a16:creationId xmlns:a16="http://schemas.microsoft.com/office/drawing/2014/main" xmlns="" id="{00000000-0008-0000-0E00-0000A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50" name="image18.jpg">
          <a:extLst>
            <a:ext uri="{FF2B5EF4-FFF2-40B4-BE49-F238E27FC236}">
              <a16:creationId xmlns:a16="http://schemas.microsoft.com/office/drawing/2014/main" xmlns="" id="{00000000-0008-0000-0E00-0000A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1" name="image2.png">
          <a:extLst>
            <a:ext uri="{FF2B5EF4-FFF2-40B4-BE49-F238E27FC236}">
              <a16:creationId xmlns:a16="http://schemas.microsoft.com/office/drawing/2014/main" xmlns="" id="{00000000-0008-0000-0E00-0000A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52" name="image18.jpg">
          <a:extLst>
            <a:ext uri="{FF2B5EF4-FFF2-40B4-BE49-F238E27FC236}">
              <a16:creationId xmlns:a16="http://schemas.microsoft.com/office/drawing/2014/main" xmlns="" id="{00000000-0008-0000-0E00-0000A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3" name="image2.png">
          <a:extLst>
            <a:ext uri="{FF2B5EF4-FFF2-40B4-BE49-F238E27FC236}">
              <a16:creationId xmlns:a16="http://schemas.microsoft.com/office/drawing/2014/main" xmlns="" id="{00000000-0008-0000-0E00-0000A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54" name="image18.jpg">
          <a:extLst>
            <a:ext uri="{FF2B5EF4-FFF2-40B4-BE49-F238E27FC236}">
              <a16:creationId xmlns:a16="http://schemas.microsoft.com/office/drawing/2014/main" xmlns="" id="{00000000-0008-0000-0E00-0000A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55" name="image2.png">
          <a:extLst>
            <a:ext uri="{FF2B5EF4-FFF2-40B4-BE49-F238E27FC236}">
              <a16:creationId xmlns:a16="http://schemas.microsoft.com/office/drawing/2014/main" xmlns="" id="{00000000-0008-0000-0E00-0000A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56" name="image18.jpg">
          <a:extLst>
            <a:ext uri="{FF2B5EF4-FFF2-40B4-BE49-F238E27FC236}">
              <a16:creationId xmlns:a16="http://schemas.microsoft.com/office/drawing/2014/main" xmlns="" id="{00000000-0008-0000-0E00-0000B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57" name="image2.png">
          <a:extLst>
            <a:ext uri="{FF2B5EF4-FFF2-40B4-BE49-F238E27FC236}">
              <a16:creationId xmlns:a16="http://schemas.microsoft.com/office/drawing/2014/main" xmlns="" id="{00000000-0008-0000-0E00-0000B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58" name="image18.jpg">
          <a:extLst>
            <a:ext uri="{FF2B5EF4-FFF2-40B4-BE49-F238E27FC236}">
              <a16:creationId xmlns:a16="http://schemas.microsoft.com/office/drawing/2014/main" xmlns="" id="{00000000-0008-0000-0E00-0000B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9" name="image2.png">
          <a:extLst>
            <a:ext uri="{FF2B5EF4-FFF2-40B4-BE49-F238E27FC236}">
              <a16:creationId xmlns:a16="http://schemas.microsoft.com/office/drawing/2014/main" xmlns="" id="{00000000-0008-0000-0E00-0000B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60" name="image18.jpg">
          <a:extLst>
            <a:ext uri="{FF2B5EF4-FFF2-40B4-BE49-F238E27FC236}">
              <a16:creationId xmlns:a16="http://schemas.microsoft.com/office/drawing/2014/main" xmlns="" id="{00000000-0008-0000-0E00-0000B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61" name="image2.png">
          <a:extLst>
            <a:ext uri="{FF2B5EF4-FFF2-40B4-BE49-F238E27FC236}">
              <a16:creationId xmlns:a16="http://schemas.microsoft.com/office/drawing/2014/main" xmlns="" id="{00000000-0008-0000-0E00-0000B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62" name="image18.jpg">
          <a:extLst>
            <a:ext uri="{FF2B5EF4-FFF2-40B4-BE49-F238E27FC236}">
              <a16:creationId xmlns:a16="http://schemas.microsoft.com/office/drawing/2014/main" xmlns="" id="{00000000-0008-0000-0E00-0000B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63" name="image2.png">
          <a:extLst>
            <a:ext uri="{FF2B5EF4-FFF2-40B4-BE49-F238E27FC236}">
              <a16:creationId xmlns:a16="http://schemas.microsoft.com/office/drawing/2014/main" xmlns="" id="{00000000-0008-0000-0E00-0000B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64" name="image18.jpg">
          <a:extLst>
            <a:ext uri="{FF2B5EF4-FFF2-40B4-BE49-F238E27FC236}">
              <a16:creationId xmlns:a16="http://schemas.microsoft.com/office/drawing/2014/main" xmlns="" id="{00000000-0008-0000-0E00-0000B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65" name="image2.png">
          <a:extLst>
            <a:ext uri="{FF2B5EF4-FFF2-40B4-BE49-F238E27FC236}">
              <a16:creationId xmlns:a16="http://schemas.microsoft.com/office/drawing/2014/main" xmlns="" id="{00000000-0008-0000-0E00-0000B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66" name="image18.jpg">
          <a:extLst>
            <a:ext uri="{FF2B5EF4-FFF2-40B4-BE49-F238E27FC236}">
              <a16:creationId xmlns:a16="http://schemas.microsoft.com/office/drawing/2014/main" xmlns="" id="{00000000-0008-0000-0E00-0000B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67" name="image2.png">
          <a:extLst>
            <a:ext uri="{FF2B5EF4-FFF2-40B4-BE49-F238E27FC236}">
              <a16:creationId xmlns:a16="http://schemas.microsoft.com/office/drawing/2014/main" xmlns="" id="{00000000-0008-0000-0E00-0000B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68" name="image18.jpg">
          <a:extLst>
            <a:ext uri="{FF2B5EF4-FFF2-40B4-BE49-F238E27FC236}">
              <a16:creationId xmlns:a16="http://schemas.microsoft.com/office/drawing/2014/main" xmlns="" id="{00000000-0008-0000-0E00-0000B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69" name="image2.png">
          <a:extLst>
            <a:ext uri="{FF2B5EF4-FFF2-40B4-BE49-F238E27FC236}">
              <a16:creationId xmlns:a16="http://schemas.microsoft.com/office/drawing/2014/main" xmlns="" id="{00000000-0008-0000-0E00-0000B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70" name="image18.jpg">
          <a:extLst>
            <a:ext uri="{FF2B5EF4-FFF2-40B4-BE49-F238E27FC236}">
              <a16:creationId xmlns:a16="http://schemas.microsoft.com/office/drawing/2014/main" xmlns="" id="{00000000-0008-0000-0E00-0000B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71" name="image2.png">
          <a:extLst>
            <a:ext uri="{FF2B5EF4-FFF2-40B4-BE49-F238E27FC236}">
              <a16:creationId xmlns:a16="http://schemas.microsoft.com/office/drawing/2014/main" xmlns="" id="{00000000-0008-0000-0E00-0000B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72" name="image18.jpg">
          <a:extLst>
            <a:ext uri="{FF2B5EF4-FFF2-40B4-BE49-F238E27FC236}">
              <a16:creationId xmlns:a16="http://schemas.microsoft.com/office/drawing/2014/main" xmlns="" id="{00000000-0008-0000-0E00-0000C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73" name="image2.png">
          <a:extLst>
            <a:ext uri="{FF2B5EF4-FFF2-40B4-BE49-F238E27FC236}">
              <a16:creationId xmlns:a16="http://schemas.microsoft.com/office/drawing/2014/main" xmlns="" id="{00000000-0008-0000-0E00-0000C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74" name="image18.jpg">
          <a:extLst>
            <a:ext uri="{FF2B5EF4-FFF2-40B4-BE49-F238E27FC236}">
              <a16:creationId xmlns:a16="http://schemas.microsoft.com/office/drawing/2014/main" xmlns="" id="{00000000-0008-0000-0E00-0000C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75" name="image2.png">
          <a:extLst>
            <a:ext uri="{FF2B5EF4-FFF2-40B4-BE49-F238E27FC236}">
              <a16:creationId xmlns:a16="http://schemas.microsoft.com/office/drawing/2014/main" xmlns="" id="{00000000-0008-0000-0E00-0000C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76" name="image18.jpg">
          <a:extLst>
            <a:ext uri="{FF2B5EF4-FFF2-40B4-BE49-F238E27FC236}">
              <a16:creationId xmlns:a16="http://schemas.microsoft.com/office/drawing/2014/main" xmlns="" id="{00000000-0008-0000-0E00-0000C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77" name="image2.png">
          <a:extLst>
            <a:ext uri="{FF2B5EF4-FFF2-40B4-BE49-F238E27FC236}">
              <a16:creationId xmlns:a16="http://schemas.microsoft.com/office/drawing/2014/main" xmlns="" id="{00000000-0008-0000-0E00-0000C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78" name="image18.jpg">
          <a:extLst>
            <a:ext uri="{FF2B5EF4-FFF2-40B4-BE49-F238E27FC236}">
              <a16:creationId xmlns:a16="http://schemas.microsoft.com/office/drawing/2014/main" xmlns="" id="{00000000-0008-0000-0E00-0000C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79" name="image2.png">
          <a:extLst>
            <a:ext uri="{FF2B5EF4-FFF2-40B4-BE49-F238E27FC236}">
              <a16:creationId xmlns:a16="http://schemas.microsoft.com/office/drawing/2014/main" xmlns="" id="{00000000-0008-0000-0E00-0000C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80" name="image18.jpg">
          <a:extLst>
            <a:ext uri="{FF2B5EF4-FFF2-40B4-BE49-F238E27FC236}">
              <a16:creationId xmlns:a16="http://schemas.microsoft.com/office/drawing/2014/main" xmlns="" id="{00000000-0008-0000-0E00-0000C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81" name="image2.png">
          <a:extLst>
            <a:ext uri="{FF2B5EF4-FFF2-40B4-BE49-F238E27FC236}">
              <a16:creationId xmlns:a16="http://schemas.microsoft.com/office/drawing/2014/main" xmlns="" id="{00000000-0008-0000-0E00-0000C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82" name="image18.jpg">
          <a:extLst>
            <a:ext uri="{FF2B5EF4-FFF2-40B4-BE49-F238E27FC236}">
              <a16:creationId xmlns:a16="http://schemas.microsoft.com/office/drawing/2014/main" xmlns="" id="{00000000-0008-0000-0E00-0000C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83" name="image2.png">
          <a:extLst>
            <a:ext uri="{FF2B5EF4-FFF2-40B4-BE49-F238E27FC236}">
              <a16:creationId xmlns:a16="http://schemas.microsoft.com/office/drawing/2014/main" xmlns="" id="{00000000-0008-0000-0E00-0000C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84" name="image18.jpg">
          <a:extLst>
            <a:ext uri="{FF2B5EF4-FFF2-40B4-BE49-F238E27FC236}">
              <a16:creationId xmlns:a16="http://schemas.microsoft.com/office/drawing/2014/main" xmlns="" id="{00000000-0008-0000-0E00-0000C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85" name="image2.png">
          <a:extLst>
            <a:ext uri="{FF2B5EF4-FFF2-40B4-BE49-F238E27FC236}">
              <a16:creationId xmlns:a16="http://schemas.microsoft.com/office/drawing/2014/main" xmlns="" id="{00000000-0008-0000-0E00-0000C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86" name="image18.jpg">
          <a:extLst>
            <a:ext uri="{FF2B5EF4-FFF2-40B4-BE49-F238E27FC236}">
              <a16:creationId xmlns:a16="http://schemas.microsoft.com/office/drawing/2014/main" xmlns="" id="{00000000-0008-0000-0E00-0000C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87" name="image2.png">
          <a:extLst>
            <a:ext uri="{FF2B5EF4-FFF2-40B4-BE49-F238E27FC236}">
              <a16:creationId xmlns:a16="http://schemas.microsoft.com/office/drawing/2014/main" xmlns="" id="{00000000-0008-0000-0E00-0000C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88" name="image18.jpg">
          <a:extLst>
            <a:ext uri="{FF2B5EF4-FFF2-40B4-BE49-F238E27FC236}">
              <a16:creationId xmlns:a16="http://schemas.microsoft.com/office/drawing/2014/main" xmlns="" id="{00000000-0008-0000-0E00-0000D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89" name="image2.png">
          <a:extLst>
            <a:ext uri="{FF2B5EF4-FFF2-40B4-BE49-F238E27FC236}">
              <a16:creationId xmlns:a16="http://schemas.microsoft.com/office/drawing/2014/main" xmlns="" id="{00000000-0008-0000-0E00-0000D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90" name="image18.jpg">
          <a:extLst>
            <a:ext uri="{FF2B5EF4-FFF2-40B4-BE49-F238E27FC236}">
              <a16:creationId xmlns:a16="http://schemas.microsoft.com/office/drawing/2014/main" xmlns="" id="{00000000-0008-0000-0E00-0000D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91" name="image2.png">
          <a:extLst>
            <a:ext uri="{FF2B5EF4-FFF2-40B4-BE49-F238E27FC236}">
              <a16:creationId xmlns:a16="http://schemas.microsoft.com/office/drawing/2014/main" xmlns="" id="{00000000-0008-0000-0E00-0000D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92" name="image18.jpg">
          <a:extLst>
            <a:ext uri="{FF2B5EF4-FFF2-40B4-BE49-F238E27FC236}">
              <a16:creationId xmlns:a16="http://schemas.microsoft.com/office/drawing/2014/main" xmlns="" id="{00000000-0008-0000-0E00-0000D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93" name="image2.png">
          <a:extLst>
            <a:ext uri="{FF2B5EF4-FFF2-40B4-BE49-F238E27FC236}">
              <a16:creationId xmlns:a16="http://schemas.microsoft.com/office/drawing/2014/main" xmlns="" id="{00000000-0008-0000-0E00-0000D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94" name="image18.jpg">
          <a:extLst>
            <a:ext uri="{FF2B5EF4-FFF2-40B4-BE49-F238E27FC236}">
              <a16:creationId xmlns:a16="http://schemas.microsoft.com/office/drawing/2014/main" xmlns="" id="{00000000-0008-0000-0E00-0000D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495" name="image2.png">
          <a:extLst>
            <a:ext uri="{FF2B5EF4-FFF2-40B4-BE49-F238E27FC236}">
              <a16:creationId xmlns:a16="http://schemas.microsoft.com/office/drawing/2014/main" xmlns="" id="{00000000-0008-0000-0E00-0000D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96" name="image18.jpg">
          <a:extLst>
            <a:ext uri="{FF2B5EF4-FFF2-40B4-BE49-F238E27FC236}">
              <a16:creationId xmlns:a16="http://schemas.microsoft.com/office/drawing/2014/main" xmlns="" id="{00000000-0008-0000-0E00-0000D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97" name="image2.png">
          <a:extLst>
            <a:ext uri="{FF2B5EF4-FFF2-40B4-BE49-F238E27FC236}">
              <a16:creationId xmlns:a16="http://schemas.microsoft.com/office/drawing/2014/main" xmlns="" id="{00000000-0008-0000-0E00-0000D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98" name="image18.jpg">
          <a:extLst>
            <a:ext uri="{FF2B5EF4-FFF2-40B4-BE49-F238E27FC236}">
              <a16:creationId xmlns:a16="http://schemas.microsoft.com/office/drawing/2014/main" xmlns="" id="{00000000-0008-0000-0E00-0000D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99" name="image2.png">
          <a:extLst>
            <a:ext uri="{FF2B5EF4-FFF2-40B4-BE49-F238E27FC236}">
              <a16:creationId xmlns:a16="http://schemas.microsoft.com/office/drawing/2014/main" xmlns="" id="{00000000-0008-0000-0E00-0000D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0" name="image18.jpg">
          <a:extLst>
            <a:ext uri="{FF2B5EF4-FFF2-40B4-BE49-F238E27FC236}">
              <a16:creationId xmlns:a16="http://schemas.microsoft.com/office/drawing/2014/main" xmlns="" id="{00000000-0008-0000-0E00-0000D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01" name="image2.png">
          <a:extLst>
            <a:ext uri="{FF2B5EF4-FFF2-40B4-BE49-F238E27FC236}">
              <a16:creationId xmlns:a16="http://schemas.microsoft.com/office/drawing/2014/main" xmlns="" id="{00000000-0008-0000-0E00-0000D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02" name="image18.jpg">
          <a:extLst>
            <a:ext uri="{FF2B5EF4-FFF2-40B4-BE49-F238E27FC236}">
              <a16:creationId xmlns:a16="http://schemas.microsoft.com/office/drawing/2014/main" xmlns="" id="{00000000-0008-0000-0E00-0000D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03" name="image2.png">
          <a:extLst>
            <a:ext uri="{FF2B5EF4-FFF2-40B4-BE49-F238E27FC236}">
              <a16:creationId xmlns:a16="http://schemas.microsoft.com/office/drawing/2014/main" xmlns="" id="{00000000-0008-0000-0E00-0000D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04" name="image18.jpg">
          <a:extLst>
            <a:ext uri="{FF2B5EF4-FFF2-40B4-BE49-F238E27FC236}">
              <a16:creationId xmlns:a16="http://schemas.microsoft.com/office/drawing/2014/main" xmlns="" id="{00000000-0008-0000-0E00-0000E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05" name="image2.png">
          <a:extLst>
            <a:ext uri="{FF2B5EF4-FFF2-40B4-BE49-F238E27FC236}">
              <a16:creationId xmlns:a16="http://schemas.microsoft.com/office/drawing/2014/main" xmlns="" id="{00000000-0008-0000-0E00-0000E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6" name="image18.jpg">
          <a:extLst>
            <a:ext uri="{FF2B5EF4-FFF2-40B4-BE49-F238E27FC236}">
              <a16:creationId xmlns:a16="http://schemas.microsoft.com/office/drawing/2014/main" xmlns="" id="{00000000-0008-0000-0E00-0000E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07" name="image2.png">
          <a:extLst>
            <a:ext uri="{FF2B5EF4-FFF2-40B4-BE49-F238E27FC236}">
              <a16:creationId xmlns:a16="http://schemas.microsoft.com/office/drawing/2014/main" xmlns="" id="{00000000-0008-0000-0E00-0000E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8" name="image18.jpg">
          <a:extLst>
            <a:ext uri="{FF2B5EF4-FFF2-40B4-BE49-F238E27FC236}">
              <a16:creationId xmlns:a16="http://schemas.microsoft.com/office/drawing/2014/main" xmlns="" id="{00000000-0008-0000-0E00-0000E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09" name="image2.png">
          <a:extLst>
            <a:ext uri="{FF2B5EF4-FFF2-40B4-BE49-F238E27FC236}">
              <a16:creationId xmlns:a16="http://schemas.microsoft.com/office/drawing/2014/main" xmlns="" id="{00000000-0008-0000-0E00-0000E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10" name="image18.jpg">
          <a:extLst>
            <a:ext uri="{FF2B5EF4-FFF2-40B4-BE49-F238E27FC236}">
              <a16:creationId xmlns:a16="http://schemas.microsoft.com/office/drawing/2014/main" xmlns="" id="{00000000-0008-0000-0E00-0000E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11" name="image2.png">
          <a:extLst>
            <a:ext uri="{FF2B5EF4-FFF2-40B4-BE49-F238E27FC236}">
              <a16:creationId xmlns:a16="http://schemas.microsoft.com/office/drawing/2014/main" xmlns="" id="{00000000-0008-0000-0E00-0000E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12" name="image18.jpg">
          <a:extLst>
            <a:ext uri="{FF2B5EF4-FFF2-40B4-BE49-F238E27FC236}">
              <a16:creationId xmlns:a16="http://schemas.microsoft.com/office/drawing/2014/main" xmlns="" id="{00000000-0008-0000-0E00-0000E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13" name="image2.png">
          <a:extLst>
            <a:ext uri="{FF2B5EF4-FFF2-40B4-BE49-F238E27FC236}">
              <a16:creationId xmlns:a16="http://schemas.microsoft.com/office/drawing/2014/main" xmlns="" id="{00000000-0008-0000-0E00-0000E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14" name="image18.jpg">
          <a:extLst>
            <a:ext uri="{FF2B5EF4-FFF2-40B4-BE49-F238E27FC236}">
              <a16:creationId xmlns:a16="http://schemas.microsoft.com/office/drawing/2014/main" xmlns="" id="{00000000-0008-0000-0E00-0000E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15" name="image2.png">
          <a:extLst>
            <a:ext uri="{FF2B5EF4-FFF2-40B4-BE49-F238E27FC236}">
              <a16:creationId xmlns:a16="http://schemas.microsoft.com/office/drawing/2014/main" xmlns="" id="{00000000-0008-0000-0E00-0000E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16" name="image18.jpg">
          <a:extLst>
            <a:ext uri="{FF2B5EF4-FFF2-40B4-BE49-F238E27FC236}">
              <a16:creationId xmlns:a16="http://schemas.microsoft.com/office/drawing/2014/main" xmlns="" id="{00000000-0008-0000-0E00-0000E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17" name="image2.png">
          <a:extLst>
            <a:ext uri="{FF2B5EF4-FFF2-40B4-BE49-F238E27FC236}">
              <a16:creationId xmlns:a16="http://schemas.microsoft.com/office/drawing/2014/main" xmlns="" id="{00000000-0008-0000-0E00-0000E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18" name="image18.jpg">
          <a:extLst>
            <a:ext uri="{FF2B5EF4-FFF2-40B4-BE49-F238E27FC236}">
              <a16:creationId xmlns:a16="http://schemas.microsoft.com/office/drawing/2014/main" xmlns="" id="{00000000-0008-0000-0E00-0000E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19" name="image2.png">
          <a:extLst>
            <a:ext uri="{FF2B5EF4-FFF2-40B4-BE49-F238E27FC236}">
              <a16:creationId xmlns:a16="http://schemas.microsoft.com/office/drawing/2014/main" xmlns="" id="{00000000-0008-0000-0E00-0000E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20" name="image18.jpg">
          <a:extLst>
            <a:ext uri="{FF2B5EF4-FFF2-40B4-BE49-F238E27FC236}">
              <a16:creationId xmlns:a16="http://schemas.microsoft.com/office/drawing/2014/main" xmlns="" id="{00000000-0008-0000-0E00-0000F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21" name="image2.png">
          <a:extLst>
            <a:ext uri="{FF2B5EF4-FFF2-40B4-BE49-F238E27FC236}">
              <a16:creationId xmlns:a16="http://schemas.microsoft.com/office/drawing/2014/main" xmlns="" id="{00000000-0008-0000-0E00-0000F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22" name="image18.jpg">
          <a:extLst>
            <a:ext uri="{FF2B5EF4-FFF2-40B4-BE49-F238E27FC236}">
              <a16:creationId xmlns:a16="http://schemas.microsoft.com/office/drawing/2014/main" xmlns="" id="{00000000-0008-0000-0E00-0000F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23" name="image2.png">
          <a:extLst>
            <a:ext uri="{FF2B5EF4-FFF2-40B4-BE49-F238E27FC236}">
              <a16:creationId xmlns:a16="http://schemas.microsoft.com/office/drawing/2014/main" xmlns="" id="{00000000-0008-0000-0E00-0000F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24" name="image18.jpg">
          <a:extLst>
            <a:ext uri="{FF2B5EF4-FFF2-40B4-BE49-F238E27FC236}">
              <a16:creationId xmlns:a16="http://schemas.microsoft.com/office/drawing/2014/main" xmlns="" id="{00000000-0008-0000-0E00-0000F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25" name="image2.png">
          <a:extLst>
            <a:ext uri="{FF2B5EF4-FFF2-40B4-BE49-F238E27FC236}">
              <a16:creationId xmlns:a16="http://schemas.microsoft.com/office/drawing/2014/main" xmlns="" id="{00000000-0008-0000-0E00-0000F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26" name="image18.jpg">
          <a:extLst>
            <a:ext uri="{FF2B5EF4-FFF2-40B4-BE49-F238E27FC236}">
              <a16:creationId xmlns:a16="http://schemas.microsoft.com/office/drawing/2014/main" xmlns="" id="{00000000-0008-0000-0E00-0000F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27" name="image2.png">
          <a:extLst>
            <a:ext uri="{FF2B5EF4-FFF2-40B4-BE49-F238E27FC236}">
              <a16:creationId xmlns:a16="http://schemas.microsoft.com/office/drawing/2014/main" xmlns="" id="{00000000-0008-0000-0E00-0000F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28" name="image18.jpg">
          <a:extLst>
            <a:ext uri="{FF2B5EF4-FFF2-40B4-BE49-F238E27FC236}">
              <a16:creationId xmlns:a16="http://schemas.microsoft.com/office/drawing/2014/main" xmlns="" id="{00000000-0008-0000-0E00-0000F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29" name="image2.png">
          <a:extLst>
            <a:ext uri="{FF2B5EF4-FFF2-40B4-BE49-F238E27FC236}">
              <a16:creationId xmlns:a16="http://schemas.microsoft.com/office/drawing/2014/main" xmlns="" id="{00000000-0008-0000-0E00-0000F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30" name="image18.jpg">
          <a:extLst>
            <a:ext uri="{FF2B5EF4-FFF2-40B4-BE49-F238E27FC236}">
              <a16:creationId xmlns:a16="http://schemas.microsoft.com/office/drawing/2014/main" xmlns="" id="{00000000-0008-0000-0E00-0000F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1" name="image2.png">
          <a:extLst>
            <a:ext uri="{FF2B5EF4-FFF2-40B4-BE49-F238E27FC236}">
              <a16:creationId xmlns:a16="http://schemas.microsoft.com/office/drawing/2014/main" xmlns="" id="{00000000-0008-0000-0E00-0000F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32" name="image18.jpg">
          <a:extLst>
            <a:ext uri="{FF2B5EF4-FFF2-40B4-BE49-F238E27FC236}">
              <a16:creationId xmlns:a16="http://schemas.microsoft.com/office/drawing/2014/main" xmlns="" id="{00000000-0008-0000-0E00-0000F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3" name="image2.png">
          <a:extLst>
            <a:ext uri="{FF2B5EF4-FFF2-40B4-BE49-F238E27FC236}">
              <a16:creationId xmlns:a16="http://schemas.microsoft.com/office/drawing/2014/main" xmlns="" id="{00000000-0008-0000-0E00-0000F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34" name="image18.jpg">
          <a:extLst>
            <a:ext uri="{FF2B5EF4-FFF2-40B4-BE49-F238E27FC236}">
              <a16:creationId xmlns:a16="http://schemas.microsoft.com/office/drawing/2014/main" xmlns="" id="{00000000-0008-0000-0E00-0000F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35" name="image2.png">
          <a:extLst>
            <a:ext uri="{FF2B5EF4-FFF2-40B4-BE49-F238E27FC236}">
              <a16:creationId xmlns:a16="http://schemas.microsoft.com/office/drawing/2014/main" xmlns="" id="{00000000-0008-0000-0E00-0000F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36" name="image18.jpg">
          <a:extLst>
            <a:ext uri="{FF2B5EF4-FFF2-40B4-BE49-F238E27FC236}">
              <a16:creationId xmlns:a16="http://schemas.microsoft.com/office/drawing/2014/main" xmlns="" id="{00000000-0008-0000-0E00-00000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37" name="image2.png">
          <a:extLst>
            <a:ext uri="{FF2B5EF4-FFF2-40B4-BE49-F238E27FC236}">
              <a16:creationId xmlns:a16="http://schemas.microsoft.com/office/drawing/2014/main" xmlns="" id="{00000000-0008-0000-0E00-00000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38" name="image18.jpg">
          <a:extLst>
            <a:ext uri="{FF2B5EF4-FFF2-40B4-BE49-F238E27FC236}">
              <a16:creationId xmlns:a16="http://schemas.microsoft.com/office/drawing/2014/main" xmlns="" id="{00000000-0008-0000-0E00-00000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9" name="image2.png">
          <a:extLst>
            <a:ext uri="{FF2B5EF4-FFF2-40B4-BE49-F238E27FC236}">
              <a16:creationId xmlns:a16="http://schemas.microsoft.com/office/drawing/2014/main" xmlns="" id="{00000000-0008-0000-0E00-00000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40" name="image18.jpg">
          <a:extLst>
            <a:ext uri="{FF2B5EF4-FFF2-40B4-BE49-F238E27FC236}">
              <a16:creationId xmlns:a16="http://schemas.microsoft.com/office/drawing/2014/main" xmlns="" id="{00000000-0008-0000-0E00-00000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41" name="image2.png">
          <a:extLst>
            <a:ext uri="{FF2B5EF4-FFF2-40B4-BE49-F238E27FC236}">
              <a16:creationId xmlns:a16="http://schemas.microsoft.com/office/drawing/2014/main" xmlns="" id="{00000000-0008-0000-0E00-00000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42" name="image18.jpg">
          <a:extLst>
            <a:ext uri="{FF2B5EF4-FFF2-40B4-BE49-F238E27FC236}">
              <a16:creationId xmlns:a16="http://schemas.microsoft.com/office/drawing/2014/main" xmlns="" id="{00000000-0008-0000-0E00-00000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43" name="image2.png">
          <a:extLst>
            <a:ext uri="{FF2B5EF4-FFF2-40B4-BE49-F238E27FC236}">
              <a16:creationId xmlns:a16="http://schemas.microsoft.com/office/drawing/2014/main" xmlns="" id="{00000000-0008-0000-0E00-00000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44" name="image18.jpg">
          <a:extLst>
            <a:ext uri="{FF2B5EF4-FFF2-40B4-BE49-F238E27FC236}">
              <a16:creationId xmlns:a16="http://schemas.microsoft.com/office/drawing/2014/main" xmlns="" id="{00000000-0008-0000-0E00-00000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45" name="image2.png">
          <a:extLst>
            <a:ext uri="{FF2B5EF4-FFF2-40B4-BE49-F238E27FC236}">
              <a16:creationId xmlns:a16="http://schemas.microsoft.com/office/drawing/2014/main" xmlns="" id="{00000000-0008-0000-0E00-00000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46" name="image18.jpg">
          <a:extLst>
            <a:ext uri="{FF2B5EF4-FFF2-40B4-BE49-F238E27FC236}">
              <a16:creationId xmlns:a16="http://schemas.microsoft.com/office/drawing/2014/main" xmlns="" id="{00000000-0008-0000-0E00-00000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47" name="image2.png">
          <a:extLst>
            <a:ext uri="{FF2B5EF4-FFF2-40B4-BE49-F238E27FC236}">
              <a16:creationId xmlns:a16="http://schemas.microsoft.com/office/drawing/2014/main" xmlns="" id="{00000000-0008-0000-0E00-00000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48" name="image18.jpg">
          <a:extLst>
            <a:ext uri="{FF2B5EF4-FFF2-40B4-BE49-F238E27FC236}">
              <a16:creationId xmlns:a16="http://schemas.microsoft.com/office/drawing/2014/main" xmlns="" id="{00000000-0008-0000-0E00-00000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49" name="image2.png">
          <a:extLst>
            <a:ext uri="{FF2B5EF4-FFF2-40B4-BE49-F238E27FC236}">
              <a16:creationId xmlns:a16="http://schemas.microsoft.com/office/drawing/2014/main" xmlns="" id="{00000000-0008-0000-0E00-00000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50" name="image18.jpg">
          <a:extLst>
            <a:ext uri="{FF2B5EF4-FFF2-40B4-BE49-F238E27FC236}">
              <a16:creationId xmlns:a16="http://schemas.microsoft.com/office/drawing/2014/main" xmlns="" id="{00000000-0008-0000-0E00-00000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51" name="image2.png">
          <a:extLst>
            <a:ext uri="{FF2B5EF4-FFF2-40B4-BE49-F238E27FC236}">
              <a16:creationId xmlns:a16="http://schemas.microsoft.com/office/drawing/2014/main" xmlns="" id="{00000000-0008-0000-0E00-00000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52" name="image18.jpg">
          <a:extLst>
            <a:ext uri="{FF2B5EF4-FFF2-40B4-BE49-F238E27FC236}">
              <a16:creationId xmlns:a16="http://schemas.microsoft.com/office/drawing/2014/main" xmlns="" id="{00000000-0008-0000-0E00-00001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53" name="image2.png">
          <a:extLst>
            <a:ext uri="{FF2B5EF4-FFF2-40B4-BE49-F238E27FC236}">
              <a16:creationId xmlns:a16="http://schemas.microsoft.com/office/drawing/2014/main" xmlns="" id="{00000000-0008-0000-0E00-00001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54" name="image18.jpg">
          <a:extLst>
            <a:ext uri="{FF2B5EF4-FFF2-40B4-BE49-F238E27FC236}">
              <a16:creationId xmlns:a16="http://schemas.microsoft.com/office/drawing/2014/main" xmlns="" id="{00000000-0008-0000-0E00-00001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55" name="image2.png">
          <a:extLst>
            <a:ext uri="{FF2B5EF4-FFF2-40B4-BE49-F238E27FC236}">
              <a16:creationId xmlns:a16="http://schemas.microsoft.com/office/drawing/2014/main" xmlns="" id="{00000000-0008-0000-0E00-00001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56" name="image18.jpg">
          <a:extLst>
            <a:ext uri="{FF2B5EF4-FFF2-40B4-BE49-F238E27FC236}">
              <a16:creationId xmlns:a16="http://schemas.microsoft.com/office/drawing/2014/main" xmlns="" id="{00000000-0008-0000-0E00-00001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57" name="image2.png">
          <a:extLst>
            <a:ext uri="{FF2B5EF4-FFF2-40B4-BE49-F238E27FC236}">
              <a16:creationId xmlns:a16="http://schemas.microsoft.com/office/drawing/2014/main" xmlns="" id="{00000000-0008-0000-0E00-00001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58" name="image18.jpg">
          <a:extLst>
            <a:ext uri="{FF2B5EF4-FFF2-40B4-BE49-F238E27FC236}">
              <a16:creationId xmlns:a16="http://schemas.microsoft.com/office/drawing/2014/main" xmlns="" id="{00000000-0008-0000-0E00-00001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59" name="image2.png">
          <a:extLst>
            <a:ext uri="{FF2B5EF4-FFF2-40B4-BE49-F238E27FC236}">
              <a16:creationId xmlns:a16="http://schemas.microsoft.com/office/drawing/2014/main" xmlns="" id="{00000000-0008-0000-0E00-00001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60" name="image18.jpg">
          <a:extLst>
            <a:ext uri="{FF2B5EF4-FFF2-40B4-BE49-F238E27FC236}">
              <a16:creationId xmlns:a16="http://schemas.microsoft.com/office/drawing/2014/main" xmlns="" id="{00000000-0008-0000-0E00-00001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61" name="image2.png">
          <a:extLst>
            <a:ext uri="{FF2B5EF4-FFF2-40B4-BE49-F238E27FC236}">
              <a16:creationId xmlns:a16="http://schemas.microsoft.com/office/drawing/2014/main" xmlns="" id="{00000000-0008-0000-0E00-00001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62" name="image18.jpg">
          <a:extLst>
            <a:ext uri="{FF2B5EF4-FFF2-40B4-BE49-F238E27FC236}">
              <a16:creationId xmlns:a16="http://schemas.microsoft.com/office/drawing/2014/main" xmlns="" id="{00000000-0008-0000-0E00-00001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63" name="image2.png">
          <a:extLst>
            <a:ext uri="{FF2B5EF4-FFF2-40B4-BE49-F238E27FC236}">
              <a16:creationId xmlns:a16="http://schemas.microsoft.com/office/drawing/2014/main" xmlns="" id="{00000000-0008-0000-0E00-00001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64" name="image18.jpg">
          <a:extLst>
            <a:ext uri="{FF2B5EF4-FFF2-40B4-BE49-F238E27FC236}">
              <a16:creationId xmlns:a16="http://schemas.microsoft.com/office/drawing/2014/main" xmlns="" id="{00000000-0008-0000-0E00-00001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65" name="image2.png">
          <a:extLst>
            <a:ext uri="{FF2B5EF4-FFF2-40B4-BE49-F238E27FC236}">
              <a16:creationId xmlns:a16="http://schemas.microsoft.com/office/drawing/2014/main" xmlns="" id="{00000000-0008-0000-0E00-00001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66" name="image18.jpg">
          <a:extLst>
            <a:ext uri="{FF2B5EF4-FFF2-40B4-BE49-F238E27FC236}">
              <a16:creationId xmlns:a16="http://schemas.microsoft.com/office/drawing/2014/main" xmlns="" id="{00000000-0008-0000-0E00-00001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67" name="image2.png">
          <a:extLst>
            <a:ext uri="{FF2B5EF4-FFF2-40B4-BE49-F238E27FC236}">
              <a16:creationId xmlns:a16="http://schemas.microsoft.com/office/drawing/2014/main" xmlns="" id="{00000000-0008-0000-0E00-00001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68" name="image18.jpg">
          <a:extLst>
            <a:ext uri="{FF2B5EF4-FFF2-40B4-BE49-F238E27FC236}">
              <a16:creationId xmlns:a16="http://schemas.microsoft.com/office/drawing/2014/main" xmlns="" id="{00000000-0008-0000-0E00-00002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69" name="image2.png">
          <a:extLst>
            <a:ext uri="{FF2B5EF4-FFF2-40B4-BE49-F238E27FC236}">
              <a16:creationId xmlns:a16="http://schemas.microsoft.com/office/drawing/2014/main" xmlns="" id="{00000000-0008-0000-0E00-00002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70" name="image18.jpg">
          <a:extLst>
            <a:ext uri="{FF2B5EF4-FFF2-40B4-BE49-F238E27FC236}">
              <a16:creationId xmlns:a16="http://schemas.microsoft.com/office/drawing/2014/main" xmlns="" id="{00000000-0008-0000-0E00-00002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71" name="image2.png">
          <a:extLst>
            <a:ext uri="{FF2B5EF4-FFF2-40B4-BE49-F238E27FC236}">
              <a16:creationId xmlns:a16="http://schemas.microsoft.com/office/drawing/2014/main" xmlns="" id="{00000000-0008-0000-0E00-00002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72" name="image18.jpg">
          <a:extLst>
            <a:ext uri="{FF2B5EF4-FFF2-40B4-BE49-F238E27FC236}">
              <a16:creationId xmlns:a16="http://schemas.microsoft.com/office/drawing/2014/main" xmlns="" id="{00000000-0008-0000-0E00-00002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73" name="image2.png">
          <a:extLst>
            <a:ext uri="{FF2B5EF4-FFF2-40B4-BE49-F238E27FC236}">
              <a16:creationId xmlns:a16="http://schemas.microsoft.com/office/drawing/2014/main" xmlns="" id="{00000000-0008-0000-0E00-00002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74" name="image18.jpg">
          <a:extLst>
            <a:ext uri="{FF2B5EF4-FFF2-40B4-BE49-F238E27FC236}">
              <a16:creationId xmlns:a16="http://schemas.microsoft.com/office/drawing/2014/main" xmlns="" id="{00000000-0008-0000-0E00-00002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75" name="image2.png">
          <a:extLst>
            <a:ext uri="{FF2B5EF4-FFF2-40B4-BE49-F238E27FC236}">
              <a16:creationId xmlns:a16="http://schemas.microsoft.com/office/drawing/2014/main" xmlns="" id="{00000000-0008-0000-0E00-00002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76" name="image18.jpg">
          <a:extLst>
            <a:ext uri="{FF2B5EF4-FFF2-40B4-BE49-F238E27FC236}">
              <a16:creationId xmlns:a16="http://schemas.microsoft.com/office/drawing/2014/main" xmlns="" id="{00000000-0008-0000-0E00-00002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77" name="image2.png">
          <a:extLst>
            <a:ext uri="{FF2B5EF4-FFF2-40B4-BE49-F238E27FC236}">
              <a16:creationId xmlns:a16="http://schemas.microsoft.com/office/drawing/2014/main" xmlns="" id="{00000000-0008-0000-0E00-00002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78" name="image18.jpg">
          <a:extLst>
            <a:ext uri="{FF2B5EF4-FFF2-40B4-BE49-F238E27FC236}">
              <a16:creationId xmlns:a16="http://schemas.microsoft.com/office/drawing/2014/main" xmlns="" id="{00000000-0008-0000-0E00-00002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79" name="image2.png">
          <a:extLst>
            <a:ext uri="{FF2B5EF4-FFF2-40B4-BE49-F238E27FC236}">
              <a16:creationId xmlns:a16="http://schemas.microsoft.com/office/drawing/2014/main" xmlns="" id="{00000000-0008-0000-0E00-00002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0" name="image18.jpg">
          <a:extLst>
            <a:ext uri="{FF2B5EF4-FFF2-40B4-BE49-F238E27FC236}">
              <a16:creationId xmlns:a16="http://schemas.microsoft.com/office/drawing/2014/main" xmlns="" id="{00000000-0008-0000-0E00-00002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81" name="image2.png">
          <a:extLst>
            <a:ext uri="{FF2B5EF4-FFF2-40B4-BE49-F238E27FC236}">
              <a16:creationId xmlns:a16="http://schemas.microsoft.com/office/drawing/2014/main" xmlns="" id="{00000000-0008-0000-0E00-00002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82" name="image18.jpg">
          <a:extLst>
            <a:ext uri="{FF2B5EF4-FFF2-40B4-BE49-F238E27FC236}">
              <a16:creationId xmlns:a16="http://schemas.microsoft.com/office/drawing/2014/main" xmlns="" id="{00000000-0008-0000-0E00-00002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83" name="image2.png">
          <a:extLst>
            <a:ext uri="{FF2B5EF4-FFF2-40B4-BE49-F238E27FC236}">
              <a16:creationId xmlns:a16="http://schemas.microsoft.com/office/drawing/2014/main" xmlns="" id="{00000000-0008-0000-0E00-00002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84" name="image18.jpg">
          <a:extLst>
            <a:ext uri="{FF2B5EF4-FFF2-40B4-BE49-F238E27FC236}">
              <a16:creationId xmlns:a16="http://schemas.microsoft.com/office/drawing/2014/main" xmlns="" id="{00000000-0008-0000-0E00-00003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85" name="image2.png">
          <a:extLst>
            <a:ext uri="{FF2B5EF4-FFF2-40B4-BE49-F238E27FC236}">
              <a16:creationId xmlns:a16="http://schemas.microsoft.com/office/drawing/2014/main" xmlns="" id="{00000000-0008-0000-0E00-00003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6" name="image18.jpg">
          <a:extLst>
            <a:ext uri="{FF2B5EF4-FFF2-40B4-BE49-F238E27FC236}">
              <a16:creationId xmlns:a16="http://schemas.microsoft.com/office/drawing/2014/main" xmlns="" id="{00000000-0008-0000-0E00-00003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87" name="image2.png">
          <a:extLst>
            <a:ext uri="{FF2B5EF4-FFF2-40B4-BE49-F238E27FC236}">
              <a16:creationId xmlns:a16="http://schemas.microsoft.com/office/drawing/2014/main" xmlns="" id="{00000000-0008-0000-0E00-00003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8" name="image18.jpg">
          <a:extLst>
            <a:ext uri="{FF2B5EF4-FFF2-40B4-BE49-F238E27FC236}">
              <a16:creationId xmlns:a16="http://schemas.microsoft.com/office/drawing/2014/main" xmlns="" id="{00000000-0008-0000-0E00-00003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89" name="image2.png">
          <a:extLst>
            <a:ext uri="{FF2B5EF4-FFF2-40B4-BE49-F238E27FC236}">
              <a16:creationId xmlns:a16="http://schemas.microsoft.com/office/drawing/2014/main" xmlns="" id="{00000000-0008-0000-0E00-00003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1590" name="Imagem 1589">
          <a:extLst>
            <a:ext uri="{FF2B5EF4-FFF2-40B4-BE49-F238E27FC236}">
              <a16:creationId xmlns:a16="http://schemas.microsoft.com/office/drawing/2014/main" xmlns="" id="{FB584168-B1D2-4397-9720-E844CAF3C7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1591" name="Imagem 1590">
          <a:extLst>
            <a:ext uri="{FF2B5EF4-FFF2-40B4-BE49-F238E27FC236}">
              <a16:creationId xmlns:a16="http://schemas.microsoft.com/office/drawing/2014/main" xmlns="" id="{A856263E-49BD-4372-A8D8-94FD3EBC584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592" name="Imagem 1591">
          <a:extLst>
            <a:ext uri="{FF2B5EF4-FFF2-40B4-BE49-F238E27FC236}">
              <a16:creationId xmlns:a16="http://schemas.microsoft.com/office/drawing/2014/main" xmlns="" id="{74628027-1FDD-45ED-AD4D-533B9A821F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593" name="Imagem 1592">
          <a:extLst>
            <a:ext uri="{FF2B5EF4-FFF2-40B4-BE49-F238E27FC236}">
              <a16:creationId xmlns:a16="http://schemas.microsoft.com/office/drawing/2014/main" xmlns="" id="{D89F044B-CD7F-4DE2-AF05-EF09BDD436E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94" name="Imagem 1593">
          <a:extLst>
            <a:ext uri="{FF2B5EF4-FFF2-40B4-BE49-F238E27FC236}">
              <a16:creationId xmlns:a16="http://schemas.microsoft.com/office/drawing/2014/main" xmlns="" id="{DD1618D1-2B43-4C5D-9E88-6319B23C5C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95" name="Imagem 1594">
          <a:extLst>
            <a:ext uri="{FF2B5EF4-FFF2-40B4-BE49-F238E27FC236}">
              <a16:creationId xmlns:a16="http://schemas.microsoft.com/office/drawing/2014/main" xmlns="" id="{3257A214-E77E-48DD-94F4-465BF27CAA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96" name="Imagem 1595">
          <a:extLst>
            <a:ext uri="{FF2B5EF4-FFF2-40B4-BE49-F238E27FC236}">
              <a16:creationId xmlns:a16="http://schemas.microsoft.com/office/drawing/2014/main" xmlns="" id="{79F6AC97-8358-4910-B18A-969A1DAA70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97" name="Imagem 1596">
          <a:extLst>
            <a:ext uri="{FF2B5EF4-FFF2-40B4-BE49-F238E27FC236}">
              <a16:creationId xmlns:a16="http://schemas.microsoft.com/office/drawing/2014/main" xmlns="" id="{7A7DDCD3-D92B-4E69-991B-D3CCF7FA20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1598" name="Imagem 1597">
          <a:extLst>
            <a:ext uri="{FF2B5EF4-FFF2-40B4-BE49-F238E27FC236}">
              <a16:creationId xmlns:a16="http://schemas.microsoft.com/office/drawing/2014/main" xmlns="" id="{ED7D0ACD-EAB1-491F-A929-11F1256C13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1599" name="Imagem 1598">
          <a:extLst>
            <a:ext uri="{FF2B5EF4-FFF2-40B4-BE49-F238E27FC236}">
              <a16:creationId xmlns:a16="http://schemas.microsoft.com/office/drawing/2014/main" xmlns="" id="{D495FD13-212E-4D98-B0F5-8528208B921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00" name="Imagem 1599">
          <a:extLst>
            <a:ext uri="{FF2B5EF4-FFF2-40B4-BE49-F238E27FC236}">
              <a16:creationId xmlns:a16="http://schemas.microsoft.com/office/drawing/2014/main" xmlns="" id="{E93B0C73-4342-40B8-B550-377D9421253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01" name="Imagem 1600">
          <a:extLst>
            <a:ext uri="{FF2B5EF4-FFF2-40B4-BE49-F238E27FC236}">
              <a16:creationId xmlns:a16="http://schemas.microsoft.com/office/drawing/2014/main" xmlns="" id="{6D235656-F16F-48C2-92CA-E57A30835BB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02" name="Imagem 1601">
          <a:extLst>
            <a:ext uri="{FF2B5EF4-FFF2-40B4-BE49-F238E27FC236}">
              <a16:creationId xmlns:a16="http://schemas.microsoft.com/office/drawing/2014/main" xmlns="" id="{9F6BE722-1414-4BE8-8179-969EFAFC8C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03" name="Imagem 1602">
          <a:extLst>
            <a:ext uri="{FF2B5EF4-FFF2-40B4-BE49-F238E27FC236}">
              <a16:creationId xmlns:a16="http://schemas.microsoft.com/office/drawing/2014/main" xmlns="" id="{DFBFDCD9-CCE0-47F4-ADD2-44590416A5C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04" name="Imagem 1603">
          <a:extLst>
            <a:ext uri="{FF2B5EF4-FFF2-40B4-BE49-F238E27FC236}">
              <a16:creationId xmlns:a16="http://schemas.microsoft.com/office/drawing/2014/main" xmlns="" id="{8A6C6F0B-40AB-4B22-ADFB-ADA3F51887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05" name="Imagem 1604">
          <a:extLst>
            <a:ext uri="{FF2B5EF4-FFF2-40B4-BE49-F238E27FC236}">
              <a16:creationId xmlns:a16="http://schemas.microsoft.com/office/drawing/2014/main" xmlns="" id="{BCA8798A-6D73-4D41-A295-FCB2508BF01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1606" name="Imagem 1605">
          <a:extLst>
            <a:ext uri="{FF2B5EF4-FFF2-40B4-BE49-F238E27FC236}">
              <a16:creationId xmlns:a16="http://schemas.microsoft.com/office/drawing/2014/main" xmlns="" id="{398CB419-3C47-45F8-86AC-A635A442DB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1607" name="Imagem 1606">
          <a:extLst>
            <a:ext uri="{FF2B5EF4-FFF2-40B4-BE49-F238E27FC236}">
              <a16:creationId xmlns:a16="http://schemas.microsoft.com/office/drawing/2014/main" xmlns="" id="{DFF9B1EE-E197-4697-87E3-F2B4543995D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08" name="Imagem 1607">
          <a:extLst>
            <a:ext uri="{FF2B5EF4-FFF2-40B4-BE49-F238E27FC236}">
              <a16:creationId xmlns:a16="http://schemas.microsoft.com/office/drawing/2014/main" xmlns="" id="{E473C2DF-C327-4D13-81FE-47D71AED1B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09" name="Imagem 1608">
          <a:extLst>
            <a:ext uri="{FF2B5EF4-FFF2-40B4-BE49-F238E27FC236}">
              <a16:creationId xmlns:a16="http://schemas.microsoft.com/office/drawing/2014/main" xmlns="" id="{98642D1A-EC23-4844-A65F-48507F3D9C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10" name="Imagem 1609">
          <a:extLst>
            <a:ext uri="{FF2B5EF4-FFF2-40B4-BE49-F238E27FC236}">
              <a16:creationId xmlns:a16="http://schemas.microsoft.com/office/drawing/2014/main" xmlns="" id="{11DBFD27-DF57-49CC-A35B-2F26ACD9D7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11" name="Imagem 1610">
          <a:extLst>
            <a:ext uri="{FF2B5EF4-FFF2-40B4-BE49-F238E27FC236}">
              <a16:creationId xmlns:a16="http://schemas.microsoft.com/office/drawing/2014/main" xmlns="" id="{F5B46274-51B1-4C40-B90C-0317ADB5F7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12" name="Imagem 1611">
          <a:extLst>
            <a:ext uri="{FF2B5EF4-FFF2-40B4-BE49-F238E27FC236}">
              <a16:creationId xmlns:a16="http://schemas.microsoft.com/office/drawing/2014/main" xmlns="" id="{BCE66171-A30D-4DBC-AD39-2234FFEADD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13" name="Imagem 1612">
          <a:extLst>
            <a:ext uri="{FF2B5EF4-FFF2-40B4-BE49-F238E27FC236}">
              <a16:creationId xmlns:a16="http://schemas.microsoft.com/office/drawing/2014/main" xmlns="" id="{2BBC62D9-F8F5-4757-B1C8-79A94ACFF0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1614" name="Imagem 1613">
          <a:extLst>
            <a:ext uri="{FF2B5EF4-FFF2-40B4-BE49-F238E27FC236}">
              <a16:creationId xmlns:a16="http://schemas.microsoft.com/office/drawing/2014/main" xmlns="" id="{56E1F027-D068-4225-B656-2661B66783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1615" name="Imagem 1614">
          <a:extLst>
            <a:ext uri="{FF2B5EF4-FFF2-40B4-BE49-F238E27FC236}">
              <a16:creationId xmlns:a16="http://schemas.microsoft.com/office/drawing/2014/main" xmlns="" id="{22AD0FF7-F64B-4AA6-B120-2E4A9B5D6E3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16" name="Imagem 1615">
          <a:extLst>
            <a:ext uri="{FF2B5EF4-FFF2-40B4-BE49-F238E27FC236}">
              <a16:creationId xmlns:a16="http://schemas.microsoft.com/office/drawing/2014/main" xmlns="" id="{3D162852-808B-4403-ABEB-04A77C10FB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17" name="Imagem 1616">
          <a:extLst>
            <a:ext uri="{FF2B5EF4-FFF2-40B4-BE49-F238E27FC236}">
              <a16:creationId xmlns:a16="http://schemas.microsoft.com/office/drawing/2014/main" xmlns="" id="{4C4855DC-9BEF-405C-8AA5-6CE2C2BB4CF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18" name="Imagem 1617">
          <a:extLst>
            <a:ext uri="{FF2B5EF4-FFF2-40B4-BE49-F238E27FC236}">
              <a16:creationId xmlns:a16="http://schemas.microsoft.com/office/drawing/2014/main" xmlns="" id="{A6D69189-453D-4D08-B2B9-D8B2E2D04F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19" name="Imagem 1618">
          <a:extLst>
            <a:ext uri="{FF2B5EF4-FFF2-40B4-BE49-F238E27FC236}">
              <a16:creationId xmlns:a16="http://schemas.microsoft.com/office/drawing/2014/main" xmlns="" id="{EEA40DE1-5644-4F21-B6B7-EDC373A8571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20" name="Imagem 1619">
          <a:extLst>
            <a:ext uri="{FF2B5EF4-FFF2-40B4-BE49-F238E27FC236}">
              <a16:creationId xmlns:a16="http://schemas.microsoft.com/office/drawing/2014/main" xmlns="" id="{7B20A3CA-9745-4A25-8C5B-871128FECB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21" name="Imagem 1620">
          <a:extLst>
            <a:ext uri="{FF2B5EF4-FFF2-40B4-BE49-F238E27FC236}">
              <a16:creationId xmlns:a16="http://schemas.microsoft.com/office/drawing/2014/main" xmlns="" id="{D1ACA0FA-8EEE-404B-AD65-6E435B92BF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1622" name="Imagem 1621">
          <a:extLst>
            <a:ext uri="{FF2B5EF4-FFF2-40B4-BE49-F238E27FC236}">
              <a16:creationId xmlns:a16="http://schemas.microsoft.com/office/drawing/2014/main" xmlns="" id="{21E9CFFD-7C4B-4DE3-9582-77C9BD03EC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948</xdr:rowOff>
    </xdr:to>
    <xdr:pic>
      <xdr:nvPicPr>
        <xdr:cNvPr id="1623" name="Imagem 1622">
          <a:extLst>
            <a:ext uri="{FF2B5EF4-FFF2-40B4-BE49-F238E27FC236}">
              <a16:creationId xmlns:a16="http://schemas.microsoft.com/office/drawing/2014/main" xmlns="" id="{575DC0D0-05CB-4D2A-BC2A-39D27F655FE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24" name="Imagem 1623">
          <a:extLst>
            <a:ext uri="{FF2B5EF4-FFF2-40B4-BE49-F238E27FC236}">
              <a16:creationId xmlns:a16="http://schemas.microsoft.com/office/drawing/2014/main" xmlns="" id="{63C96445-4525-4436-9F4E-9909014D74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25" name="Imagem 1624">
          <a:extLst>
            <a:ext uri="{FF2B5EF4-FFF2-40B4-BE49-F238E27FC236}">
              <a16:creationId xmlns:a16="http://schemas.microsoft.com/office/drawing/2014/main" xmlns="" id="{F30AC555-E01A-4E58-8228-6D588A5E519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26" name="Imagem 1625">
          <a:extLst>
            <a:ext uri="{FF2B5EF4-FFF2-40B4-BE49-F238E27FC236}">
              <a16:creationId xmlns:a16="http://schemas.microsoft.com/office/drawing/2014/main" xmlns="" id="{7739CF38-21A1-4378-BAE0-D2B02AEF36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27" name="Imagem 1626">
          <a:extLst>
            <a:ext uri="{FF2B5EF4-FFF2-40B4-BE49-F238E27FC236}">
              <a16:creationId xmlns:a16="http://schemas.microsoft.com/office/drawing/2014/main" xmlns="" id="{7850C9A8-84F2-4E16-AE83-3323D906D48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28" name="Imagem 1627">
          <a:extLst>
            <a:ext uri="{FF2B5EF4-FFF2-40B4-BE49-F238E27FC236}">
              <a16:creationId xmlns:a16="http://schemas.microsoft.com/office/drawing/2014/main" xmlns="" id="{AD09AE32-702F-4A1F-8A2F-DF292742F5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29" name="Imagem 1628">
          <a:extLst>
            <a:ext uri="{FF2B5EF4-FFF2-40B4-BE49-F238E27FC236}">
              <a16:creationId xmlns:a16="http://schemas.microsoft.com/office/drawing/2014/main" xmlns="" id="{B951FA82-2C84-4FEE-95BF-77583110A3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1630" name="Imagem 1629">
          <a:extLst>
            <a:ext uri="{FF2B5EF4-FFF2-40B4-BE49-F238E27FC236}">
              <a16:creationId xmlns:a16="http://schemas.microsoft.com/office/drawing/2014/main" xmlns="" id="{789BE44A-43E2-4B3D-BAEC-7E4EE48A8E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948</xdr:rowOff>
    </xdr:to>
    <xdr:pic>
      <xdr:nvPicPr>
        <xdr:cNvPr id="1631" name="Imagem 1630">
          <a:extLst>
            <a:ext uri="{FF2B5EF4-FFF2-40B4-BE49-F238E27FC236}">
              <a16:creationId xmlns:a16="http://schemas.microsoft.com/office/drawing/2014/main" xmlns="" id="{71D4F326-9987-4365-B180-30CC2F11E2A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32" name="Imagem 1631">
          <a:extLst>
            <a:ext uri="{FF2B5EF4-FFF2-40B4-BE49-F238E27FC236}">
              <a16:creationId xmlns:a16="http://schemas.microsoft.com/office/drawing/2014/main" xmlns="" id="{4FB72ECE-C9A2-4E3A-9FAA-83897183F8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33" name="Imagem 1632">
          <a:extLst>
            <a:ext uri="{FF2B5EF4-FFF2-40B4-BE49-F238E27FC236}">
              <a16:creationId xmlns:a16="http://schemas.microsoft.com/office/drawing/2014/main" xmlns="" id="{B37B75DC-3E1E-403A-BB92-7E322E37E40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34" name="Imagem 1633">
          <a:extLst>
            <a:ext uri="{FF2B5EF4-FFF2-40B4-BE49-F238E27FC236}">
              <a16:creationId xmlns:a16="http://schemas.microsoft.com/office/drawing/2014/main" xmlns="" id="{7927C1A8-5EF6-48FC-98D8-113D772A1B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35" name="Imagem 1634">
          <a:extLst>
            <a:ext uri="{FF2B5EF4-FFF2-40B4-BE49-F238E27FC236}">
              <a16:creationId xmlns:a16="http://schemas.microsoft.com/office/drawing/2014/main" xmlns="" id="{4C0E665F-E8DD-42C2-9CBB-6F5F2494FE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36" name="Imagem 1635">
          <a:extLst>
            <a:ext uri="{FF2B5EF4-FFF2-40B4-BE49-F238E27FC236}">
              <a16:creationId xmlns:a16="http://schemas.microsoft.com/office/drawing/2014/main" xmlns="" id="{7DE603F2-8A08-485F-B83E-D3E2D310BC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37" name="Imagem 1636">
          <a:extLst>
            <a:ext uri="{FF2B5EF4-FFF2-40B4-BE49-F238E27FC236}">
              <a16:creationId xmlns:a16="http://schemas.microsoft.com/office/drawing/2014/main" xmlns="" id="{6D32E1C1-5776-4E11-A1DF-89EE3C2B5C7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1638" name="Imagem 1637">
          <a:extLst>
            <a:ext uri="{FF2B5EF4-FFF2-40B4-BE49-F238E27FC236}">
              <a16:creationId xmlns:a16="http://schemas.microsoft.com/office/drawing/2014/main" xmlns="" id="{0FAF14D0-570C-4AA2-AA5A-EF08B32754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948</xdr:rowOff>
    </xdr:to>
    <xdr:pic>
      <xdr:nvPicPr>
        <xdr:cNvPr id="1639" name="Imagem 1638">
          <a:extLst>
            <a:ext uri="{FF2B5EF4-FFF2-40B4-BE49-F238E27FC236}">
              <a16:creationId xmlns:a16="http://schemas.microsoft.com/office/drawing/2014/main" xmlns="" id="{5288E6B1-8EC6-4262-B3AA-45FF9E94A4F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40" name="Imagem 1639">
          <a:extLst>
            <a:ext uri="{FF2B5EF4-FFF2-40B4-BE49-F238E27FC236}">
              <a16:creationId xmlns:a16="http://schemas.microsoft.com/office/drawing/2014/main" xmlns="" id="{8C615EFC-C9C1-49D1-9609-FDC48A8A91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41" name="Imagem 1640">
          <a:extLst>
            <a:ext uri="{FF2B5EF4-FFF2-40B4-BE49-F238E27FC236}">
              <a16:creationId xmlns:a16="http://schemas.microsoft.com/office/drawing/2014/main" xmlns="" id="{37D23DFE-A5D2-413E-BF2A-85A4694FAD5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42" name="Imagem 1641">
          <a:extLst>
            <a:ext uri="{FF2B5EF4-FFF2-40B4-BE49-F238E27FC236}">
              <a16:creationId xmlns:a16="http://schemas.microsoft.com/office/drawing/2014/main" xmlns="" id="{E6D66658-F57C-4527-961F-C27183A72F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43" name="Imagem 1642">
          <a:extLst>
            <a:ext uri="{FF2B5EF4-FFF2-40B4-BE49-F238E27FC236}">
              <a16:creationId xmlns:a16="http://schemas.microsoft.com/office/drawing/2014/main" xmlns="" id="{2F8A2D86-1734-4AAD-B772-4B55796D974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44" name="Imagem 1643">
          <a:extLst>
            <a:ext uri="{FF2B5EF4-FFF2-40B4-BE49-F238E27FC236}">
              <a16:creationId xmlns:a16="http://schemas.microsoft.com/office/drawing/2014/main" xmlns="" id="{F8CCC360-4C4C-4B3E-AE6C-405875275C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45" name="Imagem 1644">
          <a:extLst>
            <a:ext uri="{FF2B5EF4-FFF2-40B4-BE49-F238E27FC236}">
              <a16:creationId xmlns:a16="http://schemas.microsoft.com/office/drawing/2014/main" xmlns="" id="{51B4142C-86CA-4A8F-9DC2-8ABBBB2CB5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1646" name="Imagem 1645">
          <a:extLst>
            <a:ext uri="{FF2B5EF4-FFF2-40B4-BE49-F238E27FC236}">
              <a16:creationId xmlns:a16="http://schemas.microsoft.com/office/drawing/2014/main" xmlns="" id="{E426928E-052C-43C5-B113-8A49FB5B4C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948</xdr:rowOff>
    </xdr:to>
    <xdr:pic>
      <xdr:nvPicPr>
        <xdr:cNvPr id="1647" name="Imagem 1646">
          <a:extLst>
            <a:ext uri="{FF2B5EF4-FFF2-40B4-BE49-F238E27FC236}">
              <a16:creationId xmlns:a16="http://schemas.microsoft.com/office/drawing/2014/main" xmlns="" id="{6000CE3D-3429-423C-BB44-A53FAD768CF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48" name="Imagem 1647">
          <a:extLst>
            <a:ext uri="{FF2B5EF4-FFF2-40B4-BE49-F238E27FC236}">
              <a16:creationId xmlns:a16="http://schemas.microsoft.com/office/drawing/2014/main" xmlns="" id="{2BAEC5DF-CBFD-4790-9A86-AA195B2954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49" name="Imagem 1648">
          <a:extLst>
            <a:ext uri="{FF2B5EF4-FFF2-40B4-BE49-F238E27FC236}">
              <a16:creationId xmlns:a16="http://schemas.microsoft.com/office/drawing/2014/main" xmlns="" id="{9CF1CBE4-E5C3-4517-83DE-7ACEFF02F3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50" name="Imagem 1649">
          <a:extLst>
            <a:ext uri="{FF2B5EF4-FFF2-40B4-BE49-F238E27FC236}">
              <a16:creationId xmlns:a16="http://schemas.microsoft.com/office/drawing/2014/main" xmlns="" id="{53E41DC8-723D-4883-BC28-76837622B9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51" name="Imagem 1650">
          <a:extLst>
            <a:ext uri="{FF2B5EF4-FFF2-40B4-BE49-F238E27FC236}">
              <a16:creationId xmlns:a16="http://schemas.microsoft.com/office/drawing/2014/main" xmlns="" id="{3792B6FE-0010-4313-8640-C94C88B4D8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52" name="Imagem 1651">
          <a:extLst>
            <a:ext uri="{FF2B5EF4-FFF2-40B4-BE49-F238E27FC236}">
              <a16:creationId xmlns:a16="http://schemas.microsoft.com/office/drawing/2014/main" xmlns="" id="{6F4A7E32-E18B-464B-B44A-6038117F47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53" name="Imagem 1652">
          <a:extLst>
            <a:ext uri="{FF2B5EF4-FFF2-40B4-BE49-F238E27FC236}">
              <a16:creationId xmlns:a16="http://schemas.microsoft.com/office/drawing/2014/main" xmlns="" id="{3AC681D9-A83A-4D83-AEDC-235B39EB434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1654" name="Imagem 1653">
          <a:extLst>
            <a:ext uri="{FF2B5EF4-FFF2-40B4-BE49-F238E27FC236}">
              <a16:creationId xmlns:a16="http://schemas.microsoft.com/office/drawing/2014/main" xmlns="" id="{5B69EE89-086D-4624-B6A6-86625958AA5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655" name="Imagem 1654">
          <a:extLst>
            <a:ext uri="{FF2B5EF4-FFF2-40B4-BE49-F238E27FC236}">
              <a16:creationId xmlns:a16="http://schemas.microsoft.com/office/drawing/2014/main" xmlns="" id="{2C52B2A4-1B20-4ACA-82FD-922D1B18138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56" name="Imagem 1655">
          <a:extLst>
            <a:ext uri="{FF2B5EF4-FFF2-40B4-BE49-F238E27FC236}">
              <a16:creationId xmlns:a16="http://schemas.microsoft.com/office/drawing/2014/main" xmlns="" id="{AE2B82ED-9238-45C3-A003-4B2C5A195B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57" name="Imagem 1656">
          <a:extLst>
            <a:ext uri="{FF2B5EF4-FFF2-40B4-BE49-F238E27FC236}">
              <a16:creationId xmlns:a16="http://schemas.microsoft.com/office/drawing/2014/main" xmlns="" id="{3FA60353-AA6D-41E0-A93D-880F154FA78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58" name="Imagem 1657">
          <a:extLst>
            <a:ext uri="{FF2B5EF4-FFF2-40B4-BE49-F238E27FC236}">
              <a16:creationId xmlns:a16="http://schemas.microsoft.com/office/drawing/2014/main" xmlns="" id="{4951176B-7801-46F3-B8A3-A4CA69F099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59" name="Imagem 1658">
          <a:extLst>
            <a:ext uri="{FF2B5EF4-FFF2-40B4-BE49-F238E27FC236}">
              <a16:creationId xmlns:a16="http://schemas.microsoft.com/office/drawing/2014/main" xmlns="" id="{2ABCF6F1-C764-4C74-983F-5EFE473360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60" name="Imagem 1659">
          <a:extLst>
            <a:ext uri="{FF2B5EF4-FFF2-40B4-BE49-F238E27FC236}">
              <a16:creationId xmlns:a16="http://schemas.microsoft.com/office/drawing/2014/main" xmlns="" id="{C764F554-DEDF-4151-B469-1A3D374208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61" name="Imagem 1660">
          <a:extLst>
            <a:ext uri="{FF2B5EF4-FFF2-40B4-BE49-F238E27FC236}">
              <a16:creationId xmlns:a16="http://schemas.microsoft.com/office/drawing/2014/main" xmlns="" id="{4361B187-0419-4E98-BFAA-8B60F44794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1662" name="Imagem 1661">
          <a:extLst>
            <a:ext uri="{FF2B5EF4-FFF2-40B4-BE49-F238E27FC236}">
              <a16:creationId xmlns:a16="http://schemas.microsoft.com/office/drawing/2014/main" xmlns="" id="{7748B214-8A84-4799-AB52-0C2860A204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663" name="Imagem 1662">
          <a:extLst>
            <a:ext uri="{FF2B5EF4-FFF2-40B4-BE49-F238E27FC236}">
              <a16:creationId xmlns:a16="http://schemas.microsoft.com/office/drawing/2014/main" xmlns="" id="{883CFEFF-D691-4A12-AA18-9F9E1D3A44E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64" name="Imagem 1663">
          <a:extLst>
            <a:ext uri="{FF2B5EF4-FFF2-40B4-BE49-F238E27FC236}">
              <a16:creationId xmlns:a16="http://schemas.microsoft.com/office/drawing/2014/main" xmlns="" id="{71CE45F6-1C8F-4748-BD8D-4FBB8E5FAB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65" name="Imagem 1664">
          <a:extLst>
            <a:ext uri="{FF2B5EF4-FFF2-40B4-BE49-F238E27FC236}">
              <a16:creationId xmlns:a16="http://schemas.microsoft.com/office/drawing/2014/main" xmlns="" id="{73432DFF-1AB5-4648-A3EE-20218B57797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66" name="Imagem 1665">
          <a:extLst>
            <a:ext uri="{FF2B5EF4-FFF2-40B4-BE49-F238E27FC236}">
              <a16:creationId xmlns:a16="http://schemas.microsoft.com/office/drawing/2014/main" xmlns="" id="{B5A17F7B-ED5F-4A29-AB34-9A7786BB0D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67" name="Imagem 1666">
          <a:extLst>
            <a:ext uri="{FF2B5EF4-FFF2-40B4-BE49-F238E27FC236}">
              <a16:creationId xmlns:a16="http://schemas.microsoft.com/office/drawing/2014/main" xmlns="" id="{34A218A3-94DA-430F-AD94-8D1120197B6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68" name="Imagem 1667">
          <a:extLst>
            <a:ext uri="{FF2B5EF4-FFF2-40B4-BE49-F238E27FC236}">
              <a16:creationId xmlns:a16="http://schemas.microsoft.com/office/drawing/2014/main" xmlns="" id="{3C1F9045-C05B-4745-83A2-6F42D724E7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69" name="Imagem 1668">
          <a:extLst>
            <a:ext uri="{FF2B5EF4-FFF2-40B4-BE49-F238E27FC236}">
              <a16:creationId xmlns:a16="http://schemas.microsoft.com/office/drawing/2014/main" xmlns="" id="{70714666-464C-4D8C-B88E-D37A7244EA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1670" name="Imagem 1669">
          <a:extLst>
            <a:ext uri="{FF2B5EF4-FFF2-40B4-BE49-F238E27FC236}">
              <a16:creationId xmlns:a16="http://schemas.microsoft.com/office/drawing/2014/main" xmlns="" id="{E83D4760-E476-49D5-9207-1DBE3EF8923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671" name="Imagem 1670">
          <a:extLst>
            <a:ext uri="{FF2B5EF4-FFF2-40B4-BE49-F238E27FC236}">
              <a16:creationId xmlns:a16="http://schemas.microsoft.com/office/drawing/2014/main" xmlns="" id="{0F604B28-8CB7-4B0A-BB77-C9129B523F6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72" name="Imagem 1671">
          <a:extLst>
            <a:ext uri="{FF2B5EF4-FFF2-40B4-BE49-F238E27FC236}">
              <a16:creationId xmlns:a16="http://schemas.microsoft.com/office/drawing/2014/main" xmlns="" id="{C35DA1B5-8B83-4A91-8B3A-36B0E2523D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73" name="Imagem 1672">
          <a:extLst>
            <a:ext uri="{FF2B5EF4-FFF2-40B4-BE49-F238E27FC236}">
              <a16:creationId xmlns:a16="http://schemas.microsoft.com/office/drawing/2014/main" xmlns="" id="{6E8F2DB9-81F2-4FB8-B667-6DB33121EF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74" name="Imagem 1673">
          <a:extLst>
            <a:ext uri="{FF2B5EF4-FFF2-40B4-BE49-F238E27FC236}">
              <a16:creationId xmlns:a16="http://schemas.microsoft.com/office/drawing/2014/main" xmlns="" id="{3B77F713-BD55-4B53-B766-F89EEC6896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75" name="Imagem 1674">
          <a:extLst>
            <a:ext uri="{FF2B5EF4-FFF2-40B4-BE49-F238E27FC236}">
              <a16:creationId xmlns:a16="http://schemas.microsoft.com/office/drawing/2014/main" xmlns="" id="{BB851DD0-3AD6-48BE-971A-A6267C02FF5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76" name="Imagem 1675">
          <a:extLst>
            <a:ext uri="{FF2B5EF4-FFF2-40B4-BE49-F238E27FC236}">
              <a16:creationId xmlns:a16="http://schemas.microsoft.com/office/drawing/2014/main" xmlns="" id="{BB32985E-886A-44A3-A9A3-6B8D8DAEE67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77" name="Imagem 1676">
          <a:extLst>
            <a:ext uri="{FF2B5EF4-FFF2-40B4-BE49-F238E27FC236}">
              <a16:creationId xmlns:a16="http://schemas.microsoft.com/office/drawing/2014/main" xmlns="" id="{71E1A920-552E-48D8-BE7B-54C28AB481E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1678" name="Imagem 1677">
          <a:extLst>
            <a:ext uri="{FF2B5EF4-FFF2-40B4-BE49-F238E27FC236}">
              <a16:creationId xmlns:a16="http://schemas.microsoft.com/office/drawing/2014/main" xmlns="" id="{09EE082D-319D-488E-96D5-F2075CAD1C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679" name="Imagem 1678">
          <a:extLst>
            <a:ext uri="{FF2B5EF4-FFF2-40B4-BE49-F238E27FC236}">
              <a16:creationId xmlns:a16="http://schemas.microsoft.com/office/drawing/2014/main" xmlns="" id="{36D0DC04-057F-4573-9382-37A50D2F74F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80" name="Imagem 1679">
          <a:extLst>
            <a:ext uri="{FF2B5EF4-FFF2-40B4-BE49-F238E27FC236}">
              <a16:creationId xmlns:a16="http://schemas.microsoft.com/office/drawing/2014/main" xmlns="" id="{594A1221-638C-4BCE-98F3-375E69DDD5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81" name="Imagem 1680">
          <a:extLst>
            <a:ext uri="{FF2B5EF4-FFF2-40B4-BE49-F238E27FC236}">
              <a16:creationId xmlns:a16="http://schemas.microsoft.com/office/drawing/2014/main" xmlns="" id="{EBA1D8E1-0701-4340-A71F-8FF4C031EFB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82" name="Imagem 1681">
          <a:extLst>
            <a:ext uri="{FF2B5EF4-FFF2-40B4-BE49-F238E27FC236}">
              <a16:creationId xmlns:a16="http://schemas.microsoft.com/office/drawing/2014/main" xmlns="" id="{A792613C-3BA1-449B-B076-17CD3DCFF5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83" name="Imagem 1682">
          <a:extLst>
            <a:ext uri="{FF2B5EF4-FFF2-40B4-BE49-F238E27FC236}">
              <a16:creationId xmlns:a16="http://schemas.microsoft.com/office/drawing/2014/main" xmlns="" id="{859E9ED5-D2CB-47BB-8CC4-6BAF8DA3DFB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84" name="Imagem 1683">
          <a:extLst>
            <a:ext uri="{FF2B5EF4-FFF2-40B4-BE49-F238E27FC236}">
              <a16:creationId xmlns:a16="http://schemas.microsoft.com/office/drawing/2014/main" xmlns="" id="{E362C898-5E29-44D4-8DA5-5F861DDFE1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85" name="Imagem 1684">
          <a:extLst>
            <a:ext uri="{FF2B5EF4-FFF2-40B4-BE49-F238E27FC236}">
              <a16:creationId xmlns:a16="http://schemas.microsoft.com/office/drawing/2014/main" xmlns="" id="{9D8C2CB6-935D-4691-9C96-9B61E22667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1686" name="Imagem 1685">
          <a:extLst>
            <a:ext uri="{FF2B5EF4-FFF2-40B4-BE49-F238E27FC236}">
              <a16:creationId xmlns:a16="http://schemas.microsoft.com/office/drawing/2014/main" xmlns="" id="{E21B9872-DB4C-4F64-A407-EBD6366714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687" name="Imagem 1686">
          <a:extLst>
            <a:ext uri="{FF2B5EF4-FFF2-40B4-BE49-F238E27FC236}">
              <a16:creationId xmlns:a16="http://schemas.microsoft.com/office/drawing/2014/main" xmlns="" id="{425EA9A0-E72A-4EFA-8FE7-6EC5DD804B9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88" name="Imagem 1687">
          <a:extLst>
            <a:ext uri="{FF2B5EF4-FFF2-40B4-BE49-F238E27FC236}">
              <a16:creationId xmlns:a16="http://schemas.microsoft.com/office/drawing/2014/main" xmlns="" id="{A1DACACA-CF1D-471C-8066-FA48FDD5FE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89" name="Imagem 1688">
          <a:extLst>
            <a:ext uri="{FF2B5EF4-FFF2-40B4-BE49-F238E27FC236}">
              <a16:creationId xmlns:a16="http://schemas.microsoft.com/office/drawing/2014/main" xmlns="" id="{E3E91360-A6FD-4678-A52D-478685C3B8D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90" name="Imagem 1689">
          <a:extLst>
            <a:ext uri="{FF2B5EF4-FFF2-40B4-BE49-F238E27FC236}">
              <a16:creationId xmlns:a16="http://schemas.microsoft.com/office/drawing/2014/main" xmlns="" id="{0B66CA48-B1D2-4FC8-84D1-804F611952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91" name="Imagem 1690">
          <a:extLst>
            <a:ext uri="{FF2B5EF4-FFF2-40B4-BE49-F238E27FC236}">
              <a16:creationId xmlns:a16="http://schemas.microsoft.com/office/drawing/2014/main" xmlns="" id="{465FDA99-BD0A-44C4-A8FA-621F88181A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92" name="Imagem 1691">
          <a:extLst>
            <a:ext uri="{FF2B5EF4-FFF2-40B4-BE49-F238E27FC236}">
              <a16:creationId xmlns:a16="http://schemas.microsoft.com/office/drawing/2014/main" xmlns="" id="{A7B01B08-BF64-498F-B72A-89245EF828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93" name="Imagem 1692">
          <a:extLst>
            <a:ext uri="{FF2B5EF4-FFF2-40B4-BE49-F238E27FC236}">
              <a16:creationId xmlns:a16="http://schemas.microsoft.com/office/drawing/2014/main" xmlns="" id="{5D3E3A15-7723-47D6-A2E2-445CED4C7DB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1694" name="Imagem 1693">
          <a:extLst>
            <a:ext uri="{FF2B5EF4-FFF2-40B4-BE49-F238E27FC236}">
              <a16:creationId xmlns:a16="http://schemas.microsoft.com/office/drawing/2014/main" xmlns="" id="{BA161A74-DDD7-462B-8F64-45F43DD335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695" name="Imagem 1694">
          <a:extLst>
            <a:ext uri="{FF2B5EF4-FFF2-40B4-BE49-F238E27FC236}">
              <a16:creationId xmlns:a16="http://schemas.microsoft.com/office/drawing/2014/main" xmlns="" id="{E6232E30-F2A4-4EF9-9268-0D39A81A550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96" name="Imagem 1695">
          <a:extLst>
            <a:ext uri="{FF2B5EF4-FFF2-40B4-BE49-F238E27FC236}">
              <a16:creationId xmlns:a16="http://schemas.microsoft.com/office/drawing/2014/main" xmlns="" id="{CBD48DCE-AB86-4761-9E98-AB4EE57254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97" name="Imagem 1696">
          <a:extLst>
            <a:ext uri="{FF2B5EF4-FFF2-40B4-BE49-F238E27FC236}">
              <a16:creationId xmlns:a16="http://schemas.microsoft.com/office/drawing/2014/main" xmlns="" id="{46E4ECA4-020C-4871-9472-EC615DF2AC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98" name="Imagem 1697">
          <a:extLst>
            <a:ext uri="{FF2B5EF4-FFF2-40B4-BE49-F238E27FC236}">
              <a16:creationId xmlns:a16="http://schemas.microsoft.com/office/drawing/2014/main" xmlns="" id="{F3B5384D-E599-4C7E-AC01-DB0C93E5B9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99" name="Imagem 1698">
          <a:extLst>
            <a:ext uri="{FF2B5EF4-FFF2-40B4-BE49-F238E27FC236}">
              <a16:creationId xmlns:a16="http://schemas.microsoft.com/office/drawing/2014/main" xmlns="" id="{5BFE9D75-CEB8-4503-82D9-EFD2A82DE6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00" name="Imagem 1699">
          <a:extLst>
            <a:ext uri="{FF2B5EF4-FFF2-40B4-BE49-F238E27FC236}">
              <a16:creationId xmlns:a16="http://schemas.microsoft.com/office/drawing/2014/main" xmlns="" id="{40D485F4-9CDA-4E52-BD81-7EAF9C7964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01" name="Imagem 1700">
          <a:extLst>
            <a:ext uri="{FF2B5EF4-FFF2-40B4-BE49-F238E27FC236}">
              <a16:creationId xmlns:a16="http://schemas.microsoft.com/office/drawing/2014/main" xmlns="" id="{100DA2B5-6686-4421-BE57-5B5AF1745DA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1702" name="Imagem 1701">
          <a:extLst>
            <a:ext uri="{FF2B5EF4-FFF2-40B4-BE49-F238E27FC236}">
              <a16:creationId xmlns:a16="http://schemas.microsoft.com/office/drawing/2014/main" xmlns="" id="{F006C6E0-5345-43F9-A0F0-5BC79B328F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703" name="Imagem 1702">
          <a:extLst>
            <a:ext uri="{FF2B5EF4-FFF2-40B4-BE49-F238E27FC236}">
              <a16:creationId xmlns:a16="http://schemas.microsoft.com/office/drawing/2014/main" xmlns="" id="{7EB03506-E2DF-4AAE-817A-E6476915385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04" name="Imagem 1703">
          <a:extLst>
            <a:ext uri="{FF2B5EF4-FFF2-40B4-BE49-F238E27FC236}">
              <a16:creationId xmlns:a16="http://schemas.microsoft.com/office/drawing/2014/main" xmlns="" id="{E77FE056-F173-476A-85CE-1ECEF8960B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05" name="Imagem 1704">
          <a:extLst>
            <a:ext uri="{FF2B5EF4-FFF2-40B4-BE49-F238E27FC236}">
              <a16:creationId xmlns:a16="http://schemas.microsoft.com/office/drawing/2014/main" xmlns="" id="{2CDD5F27-31D8-494F-97F8-76815B58CAE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06" name="Imagem 1705">
          <a:extLst>
            <a:ext uri="{FF2B5EF4-FFF2-40B4-BE49-F238E27FC236}">
              <a16:creationId xmlns:a16="http://schemas.microsoft.com/office/drawing/2014/main" xmlns="" id="{F0C43CE4-A729-433F-B83E-B993BE71EC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07" name="Imagem 1706">
          <a:extLst>
            <a:ext uri="{FF2B5EF4-FFF2-40B4-BE49-F238E27FC236}">
              <a16:creationId xmlns:a16="http://schemas.microsoft.com/office/drawing/2014/main" xmlns="" id="{2A373AB8-5288-4308-ADBF-496DD172135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08" name="Imagem 1707">
          <a:extLst>
            <a:ext uri="{FF2B5EF4-FFF2-40B4-BE49-F238E27FC236}">
              <a16:creationId xmlns:a16="http://schemas.microsoft.com/office/drawing/2014/main" xmlns="" id="{84067DD1-5AD4-46ED-AD20-8BCB562E68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09" name="Imagem 1708">
          <a:extLst>
            <a:ext uri="{FF2B5EF4-FFF2-40B4-BE49-F238E27FC236}">
              <a16:creationId xmlns:a16="http://schemas.microsoft.com/office/drawing/2014/main" xmlns="" id="{38B5FCEE-E4DE-4128-9582-0842E99E84B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1710" name="Imagem 1709">
          <a:extLst>
            <a:ext uri="{FF2B5EF4-FFF2-40B4-BE49-F238E27FC236}">
              <a16:creationId xmlns:a16="http://schemas.microsoft.com/office/drawing/2014/main" xmlns="" id="{4826EC70-FD0C-4E94-8057-162CE52717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711" name="Imagem 1710">
          <a:extLst>
            <a:ext uri="{FF2B5EF4-FFF2-40B4-BE49-F238E27FC236}">
              <a16:creationId xmlns:a16="http://schemas.microsoft.com/office/drawing/2014/main" xmlns="" id="{DFFA5A3F-1010-4127-B201-A2C45389FF6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12" name="Imagem 1711">
          <a:extLst>
            <a:ext uri="{FF2B5EF4-FFF2-40B4-BE49-F238E27FC236}">
              <a16:creationId xmlns:a16="http://schemas.microsoft.com/office/drawing/2014/main" xmlns="" id="{E55C8C91-9962-4F5E-A3D7-ADD8256B99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13" name="Imagem 1712">
          <a:extLst>
            <a:ext uri="{FF2B5EF4-FFF2-40B4-BE49-F238E27FC236}">
              <a16:creationId xmlns:a16="http://schemas.microsoft.com/office/drawing/2014/main" xmlns="" id="{A1E40EC5-6443-48BA-A567-FCEEAF5E24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14" name="Imagem 1713">
          <a:extLst>
            <a:ext uri="{FF2B5EF4-FFF2-40B4-BE49-F238E27FC236}">
              <a16:creationId xmlns:a16="http://schemas.microsoft.com/office/drawing/2014/main" xmlns="" id="{28266ADA-F52E-4CC7-9DF5-7478073B86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15" name="Imagem 1714">
          <a:extLst>
            <a:ext uri="{FF2B5EF4-FFF2-40B4-BE49-F238E27FC236}">
              <a16:creationId xmlns:a16="http://schemas.microsoft.com/office/drawing/2014/main" xmlns="" id="{75125AF9-77A8-40B2-A0DF-08A243BC9A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16" name="Imagem 1715">
          <a:extLst>
            <a:ext uri="{FF2B5EF4-FFF2-40B4-BE49-F238E27FC236}">
              <a16:creationId xmlns:a16="http://schemas.microsoft.com/office/drawing/2014/main" xmlns="" id="{72A76A91-94C6-4AAC-8BC4-6CEA8C7523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17" name="Imagem 1716">
          <a:extLst>
            <a:ext uri="{FF2B5EF4-FFF2-40B4-BE49-F238E27FC236}">
              <a16:creationId xmlns:a16="http://schemas.microsoft.com/office/drawing/2014/main" xmlns="" id="{9B327161-38E6-4EF7-9256-A158CCEBF1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1718" name="Imagem 1717">
          <a:extLst>
            <a:ext uri="{FF2B5EF4-FFF2-40B4-BE49-F238E27FC236}">
              <a16:creationId xmlns:a16="http://schemas.microsoft.com/office/drawing/2014/main" xmlns="" id="{126AFAFC-9193-4492-BDC1-6E5DF3A02C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719" name="Imagem 1718">
          <a:extLst>
            <a:ext uri="{FF2B5EF4-FFF2-40B4-BE49-F238E27FC236}">
              <a16:creationId xmlns:a16="http://schemas.microsoft.com/office/drawing/2014/main" xmlns="" id="{F375BAA4-35F7-437A-BA4C-E20CA026F4D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20" name="Imagem 1719">
          <a:extLst>
            <a:ext uri="{FF2B5EF4-FFF2-40B4-BE49-F238E27FC236}">
              <a16:creationId xmlns:a16="http://schemas.microsoft.com/office/drawing/2014/main" xmlns="" id="{468ACAF1-AE37-48C9-840D-632B28B6FF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21" name="Imagem 1720">
          <a:extLst>
            <a:ext uri="{FF2B5EF4-FFF2-40B4-BE49-F238E27FC236}">
              <a16:creationId xmlns:a16="http://schemas.microsoft.com/office/drawing/2014/main" xmlns="" id="{931B7C03-DD8A-476B-98DA-A3E19C5030A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22" name="Imagem 1721">
          <a:extLst>
            <a:ext uri="{FF2B5EF4-FFF2-40B4-BE49-F238E27FC236}">
              <a16:creationId xmlns:a16="http://schemas.microsoft.com/office/drawing/2014/main" xmlns="" id="{163F0F31-421B-43FB-9F87-0AAC5D408F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23" name="Imagem 1722">
          <a:extLst>
            <a:ext uri="{FF2B5EF4-FFF2-40B4-BE49-F238E27FC236}">
              <a16:creationId xmlns:a16="http://schemas.microsoft.com/office/drawing/2014/main" xmlns="" id="{34C8A23D-2272-4113-B185-DFF9676EA1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24" name="Imagem 1723">
          <a:extLst>
            <a:ext uri="{FF2B5EF4-FFF2-40B4-BE49-F238E27FC236}">
              <a16:creationId xmlns:a16="http://schemas.microsoft.com/office/drawing/2014/main" xmlns="" id="{7192E3ED-59A1-4A22-A7F6-CD3007B2DF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25" name="Imagem 1724">
          <a:extLst>
            <a:ext uri="{FF2B5EF4-FFF2-40B4-BE49-F238E27FC236}">
              <a16:creationId xmlns:a16="http://schemas.microsoft.com/office/drawing/2014/main" xmlns="" id="{FDFB9EC3-F36E-4CD0-BEAA-563C3D1F1A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1726" name="Imagem 1725">
          <a:extLst>
            <a:ext uri="{FF2B5EF4-FFF2-40B4-BE49-F238E27FC236}">
              <a16:creationId xmlns:a16="http://schemas.microsoft.com/office/drawing/2014/main" xmlns="" id="{EA3BE426-8A54-49DE-80AD-87DDED5AF8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727" name="Imagem 1726">
          <a:extLst>
            <a:ext uri="{FF2B5EF4-FFF2-40B4-BE49-F238E27FC236}">
              <a16:creationId xmlns:a16="http://schemas.microsoft.com/office/drawing/2014/main" xmlns="" id="{315D4528-0858-4F6E-B4BF-E73F7F2E16E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28" name="Imagem 1727">
          <a:extLst>
            <a:ext uri="{FF2B5EF4-FFF2-40B4-BE49-F238E27FC236}">
              <a16:creationId xmlns:a16="http://schemas.microsoft.com/office/drawing/2014/main" xmlns="" id="{A9608D66-5A3E-4333-AC5C-EA6BD43355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29" name="Imagem 1728">
          <a:extLst>
            <a:ext uri="{FF2B5EF4-FFF2-40B4-BE49-F238E27FC236}">
              <a16:creationId xmlns:a16="http://schemas.microsoft.com/office/drawing/2014/main" xmlns="" id="{3AE26BF9-49AC-4CE9-AED5-EB94675D86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30" name="Imagem 1729">
          <a:extLst>
            <a:ext uri="{FF2B5EF4-FFF2-40B4-BE49-F238E27FC236}">
              <a16:creationId xmlns:a16="http://schemas.microsoft.com/office/drawing/2014/main" xmlns="" id="{07314D58-8D25-4F01-897B-4ECE091FE9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31" name="Imagem 1730">
          <a:extLst>
            <a:ext uri="{FF2B5EF4-FFF2-40B4-BE49-F238E27FC236}">
              <a16:creationId xmlns:a16="http://schemas.microsoft.com/office/drawing/2014/main" xmlns="" id="{568EA411-EE6F-4D30-8B86-6FB35AE767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32" name="Imagem 1731">
          <a:extLst>
            <a:ext uri="{FF2B5EF4-FFF2-40B4-BE49-F238E27FC236}">
              <a16:creationId xmlns:a16="http://schemas.microsoft.com/office/drawing/2014/main" xmlns="" id="{CC96AC74-DC3E-4577-8D12-CE0AA32941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33" name="Imagem 1732">
          <a:extLst>
            <a:ext uri="{FF2B5EF4-FFF2-40B4-BE49-F238E27FC236}">
              <a16:creationId xmlns:a16="http://schemas.microsoft.com/office/drawing/2014/main" xmlns="" id="{C19B11C7-99AC-48D4-A8E4-DD39364FD48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1734" name="Imagem 1733">
          <a:extLst>
            <a:ext uri="{FF2B5EF4-FFF2-40B4-BE49-F238E27FC236}">
              <a16:creationId xmlns:a16="http://schemas.microsoft.com/office/drawing/2014/main" xmlns="" id="{306CD6D3-6E22-48FB-A7E1-C429F6F196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735" name="Imagem 1734">
          <a:extLst>
            <a:ext uri="{FF2B5EF4-FFF2-40B4-BE49-F238E27FC236}">
              <a16:creationId xmlns:a16="http://schemas.microsoft.com/office/drawing/2014/main" xmlns="" id="{4A55BE59-A7D5-4B74-9F86-331547C9BA7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36" name="Imagem 1735">
          <a:extLst>
            <a:ext uri="{FF2B5EF4-FFF2-40B4-BE49-F238E27FC236}">
              <a16:creationId xmlns:a16="http://schemas.microsoft.com/office/drawing/2014/main" xmlns="" id="{DA8DDA1E-E062-4148-AB93-E062C77E61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37" name="Imagem 1736">
          <a:extLst>
            <a:ext uri="{FF2B5EF4-FFF2-40B4-BE49-F238E27FC236}">
              <a16:creationId xmlns:a16="http://schemas.microsoft.com/office/drawing/2014/main" xmlns="" id="{D34652AB-071E-4895-84EF-BC05F2A9FEB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38" name="Imagem 1737">
          <a:extLst>
            <a:ext uri="{FF2B5EF4-FFF2-40B4-BE49-F238E27FC236}">
              <a16:creationId xmlns:a16="http://schemas.microsoft.com/office/drawing/2014/main" xmlns="" id="{7692B68D-6E09-40C8-8717-62A243D34B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39" name="Imagem 1738">
          <a:extLst>
            <a:ext uri="{FF2B5EF4-FFF2-40B4-BE49-F238E27FC236}">
              <a16:creationId xmlns:a16="http://schemas.microsoft.com/office/drawing/2014/main" xmlns="" id="{D80A1F2D-3CFA-479A-A7ED-D15D409075E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40" name="Imagem 1739">
          <a:extLst>
            <a:ext uri="{FF2B5EF4-FFF2-40B4-BE49-F238E27FC236}">
              <a16:creationId xmlns:a16="http://schemas.microsoft.com/office/drawing/2014/main" xmlns="" id="{96AD5E14-1BC1-4444-9974-31A128D461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41" name="Imagem 1740">
          <a:extLst>
            <a:ext uri="{FF2B5EF4-FFF2-40B4-BE49-F238E27FC236}">
              <a16:creationId xmlns:a16="http://schemas.microsoft.com/office/drawing/2014/main" xmlns="" id="{2128CE3D-B5C7-4D92-BBEF-D55693E9F9E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1742" name="Imagem 1741">
          <a:extLst>
            <a:ext uri="{FF2B5EF4-FFF2-40B4-BE49-F238E27FC236}">
              <a16:creationId xmlns:a16="http://schemas.microsoft.com/office/drawing/2014/main" xmlns="" id="{66115E46-0423-4F83-9DCF-331D8ED104D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743" name="Imagem 1742">
          <a:extLst>
            <a:ext uri="{FF2B5EF4-FFF2-40B4-BE49-F238E27FC236}">
              <a16:creationId xmlns:a16="http://schemas.microsoft.com/office/drawing/2014/main" xmlns="" id="{ECCDD745-753B-448E-B330-175E1674873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44" name="Imagem 1743">
          <a:extLst>
            <a:ext uri="{FF2B5EF4-FFF2-40B4-BE49-F238E27FC236}">
              <a16:creationId xmlns:a16="http://schemas.microsoft.com/office/drawing/2014/main" xmlns="" id="{40100A02-A1C6-4425-8CE6-E5E52A8317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45" name="Imagem 1744">
          <a:extLst>
            <a:ext uri="{FF2B5EF4-FFF2-40B4-BE49-F238E27FC236}">
              <a16:creationId xmlns:a16="http://schemas.microsoft.com/office/drawing/2014/main" xmlns="" id="{5923031C-2BB5-492E-B11A-CD95DF13DC9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46" name="Imagem 1745">
          <a:extLst>
            <a:ext uri="{FF2B5EF4-FFF2-40B4-BE49-F238E27FC236}">
              <a16:creationId xmlns:a16="http://schemas.microsoft.com/office/drawing/2014/main" xmlns="" id="{92AE7947-C412-4335-83F1-FF363A3190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47" name="Imagem 1746">
          <a:extLst>
            <a:ext uri="{FF2B5EF4-FFF2-40B4-BE49-F238E27FC236}">
              <a16:creationId xmlns:a16="http://schemas.microsoft.com/office/drawing/2014/main" xmlns="" id="{057010CA-9826-4E99-9735-40E2492AE9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48" name="Imagem 1747">
          <a:extLst>
            <a:ext uri="{FF2B5EF4-FFF2-40B4-BE49-F238E27FC236}">
              <a16:creationId xmlns:a16="http://schemas.microsoft.com/office/drawing/2014/main" xmlns="" id="{271C6357-D624-4797-8005-31F6199A36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49" name="Imagem 1748">
          <a:extLst>
            <a:ext uri="{FF2B5EF4-FFF2-40B4-BE49-F238E27FC236}">
              <a16:creationId xmlns:a16="http://schemas.microsoft.com/office/drawing/2014/main" xmlns="" id="{EB3EC71F-D295-41D8-94F1-97A6BDA41E8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1750" name="Imagem 1749">
          <a:extLst>
            <a:ext uri="{FF2B5EF4-FFF2-40B4-BE49-F238E27FC236}">
              <a16:creationId xmlns:a16="http://schemas.microsoft.com/office/drawing/2014/main" xmlns="" id="{C809A44F-3CED-4C37-83F4-114675B243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1751" name="Imagem 1750">
          <a:extLst>
            <a:ext uri="{FF2B5EF4-FFF2-40B4-BE49-F238E27FC236}">
              <a16:creationId xmlns:a16="http://schemas.microsoft.com/office/drawing/2014/main" xmlns="" id="{131C20F0-2239-42C9-9E07-020571B655C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52" name="Imagem 1751">
          <a:extLst>
            <a:ext uri="{FF2B5EF4-FFF2-40B4-BE49-F238E27FC236}">
              <a16:creationId xmlns:a16="http://schemas.microsoft.com/office/drawing/2014/main" xmlns="" id="{DFA0F9CF-50B3-4F2C-9C6A-963FDCD1FD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53" name="Imagem 1752">
          <a:extLst>
            <a:ext uri="{FF2B5EF4-FFF2-40B4-BE49-F238E27FC236}">
              <a16:creationId xmlns:a16="http://schemas.microsoft.com/office/drawing/2014/main" xmlns="" id="{A033760D-6F1D-4976-9C9A-23AABBE1FC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54" name="Imagem 1753">
          <a:extLst>
            <a:ext uri="{FF2B5EF4-FFF2-40B4-BE49-F238E27FC236}">
              <a16:creationId xmlns:a16="http://schemas.microsoft.com/office/drawing/2014/main" xmlns="" id="{A9A22D00-5651-4852-BE0D-312F7CA69D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55" name="Imagem 1754">
          <a:extLst>
            <a:ext uri="{FF2B5EF4-FFF2-40B4-BE49-F238E27FC236}">
              <a16:creationId xmlns:a16="http://schemas.microsoft.com/office/drawing/2014/main" xmlns="" id="{A1CAB34E-D6A6-405B-B534-3D7F1364E1F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56" name="Imagem 1755">
          <a:extLst>
            <a:ext uri="{FF2B5EF4-FFF2-40B4-BE49-F238E27FC236}">
              <a16:creationId xmlns:a16="http://schemas.microsoft.com/office/drawing/2014/main" xmlns="" id="{F17EF37C-5383-4C04-B860-FA27DE6349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57" name="Imagem 1756">
          <a:extLst>
            <a:ext uri="{FF2B5EF4-FFF2-40B4-BE49-F238E27FC236}">
              <a16:creationId xmlns:a16="http://schemas.microsoft.com/office/drawing/2014/main" xmlns="" id="{0325741B-7E81-4D7E-8663-173D6D40B11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1758" name="Imagem 1757">
          <a:extLst>
            <a:ext uri="{FF2B5EF4-FFF2-40B4-BE49-F238E27FC236}">
              <a16:creationId xmlns:a16="http://schemas.microsoft.com/office/drawing/2014/main" xmlns="" id="{D25D7FEE-2233-477F-B4D6-F673F39D02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1759" name="Imagem 1758">
          <a:extLst>
            <a:ext uri="{FF2B5EF4-FFF2-40B4-BE49-F238E27FC236}">
              <a16:creationId xmlns:a16="http://schemas.microsoft.com/office/drawing/2014/main" xmlns="" id="{57484298-4857-4F9C-953B-841D2F9E9D3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60" name="Imagem 1759">
          <a:extLst>
            <a:ext uri="{FF2B5EF4-FFF2-40B4-BE49-F238E27FC236}">
              <a16:creationId xmlns:a16="http://schemas.microsoft.com/office/drawing/2014/main" xmlns="" id="{F58C7975-F4A3-4A78-8629-6C9A39D3B9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61" name="Imagem 1760">
          <a:extLst>
            <a:ext uri="{FF2B5EF4-FFF2-40B4-BE49-F238E27FC236}">
              <a16:creationId xmlns:a16="http://schemas.microsoft.com/office/drawing/2014/main" xmlns="" id="{7A0A691D-3475-472F-AC5D-98FB74E5862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62" name="Imagem 1761">
          <a:extLst>
            <a:ext uri="{FF2B5EF4-FFF2-40B4-BE49-F238E27FC236}">
              <a16:creationId xmlns:a16="http://schemas.microsoft.com/office/drawing/2014/main" xmlns="" id="{F8FD2BFF-DE6E-49C2-A1FE-F22C5DD2E7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63" name="Imagem 1762">
          <a:extLst>
            <a:ext uri="{FF2B5EF4-FFF2-40B4-BE49-F238E27FC236}">
              <a16:creationId xmlns:a16="http://schemas.microsoft.com/office/drawing/2014/main" xmlns="" id="{E6584BD6-BA08-4377-B6AF-E4C3D6E6F8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64" name="Imagem 1763">
          <a:extLst>
            <a:ext uri="{FF2B5EF4-FFF2-40B4-BE49-F238E27FC236}">
              <a16:creationId xmlns:a16="http://schemas.microsoft.com/office/drawing/2014/main" xmlns="" id="{76E8CC5F-B09C-418C-8D89-23DF6A43EC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65" name="Imagem 1764">
          <a:extLst>
            <a:ext uri="{FF2B5EF4-FFF2-40B4-BE49-F238E27FC236}">
              <a16:creationId xmlns:a16="http://schemas.microsoft.com/office/drawing/2014/main" xmlns="" id="{F2D1A879-427A-4A23-8DD5-2996EBFE82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1766" name="Imagem 1765">
          <a:extLst>
            <a:ext uri="{FF2B5EF4-FFF2-40B4-BE49-F238E27FC236}">
              <a16:creationId xmlns:a16="http://schemas.microsoft.com/office/drawing/2014/main" xmlns="" id="{70F615B7-DDDA-43D1-A49C-BE08F87E5B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1767" name="Imagem 1766">
          <a:extLst>
            <a:ext uri="{FF2B5EF4-FFF2-40B4-BE49-F238E27FC236}">
              <a16:creationId xmlns:a16="http://schemas.microsoft.com/office/drawing/2014/main" xmlns="" id="{BC65787E-1CA8-4584-BE7F-F3B0CA191E0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68" name="Imagem 1767">
          <a:extLst>
            <a:ext uri="{FF2B5EF4-FFF2-40B4-BE49-F238E27FC236}">
              <a16:creationId xmlns:a16="http://schemas.microsoft.com/office/drawing/2014/main" xmlns="" id="{3977A393-D3D5-41A6-A052-20D39092DC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69" name="Imagem 1768">
          <a:extLst>
            <a:ext uri="{FF2B5EF4-FFF2-40B4-BE49-F238E27FC236}">
              <a16:creationId xmlns:a16="http://schemas.microsoft.com/office/drawing/2014/main" xmlns="" id="{DD4499A1-318D-4BAC-A5DE-C2483205BF4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70" name="Imagem 1769">
          <a:extLst>
            <a:ext uri="{FF2B5EF4-FFF2-40B4-BE49-F238E27FC236}">
              <a16:creationId xmlns:a16="http://schemas.microsoft.com/office/drawing/2014/main" xmlns="" id="{3262A304-7221-44DD-84DA-09A436056F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71" name="Imagem 1770">
          <a:extLst>
            <a:ext uri="{FF2B5EF4-FFF2-40B4-BE49-F238E27FC236}">
              <a16:creationId xmlns:a16="http://schemas.microsoft.com/office/drawing/2014/main" xmlns="" id="{E5027D6E-E3D2-42E7-BD42-4A41121CB42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72" name="Imagem 1771">
          <a:extLst>
            <a:ext uri="{FF2B5EF4-FFF2-40B4-BE49-F238E27FC236}">
              <a16:creationId xmlns:a16="http://schemas.microsoft.com/office/drawing/2014/main" xmlns="" id="{80C9CCA0-0E8E-4342-8076-5397951EA4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73" name="Imagem 1772">
          <a:extLst>
            <a:ext uri="{FF2B5EF4-FFF2-40B4-BE49-F238E27FC236}">
              <a16:creationId xmlns:a16="http://schemas.microsoft.com/office/drawing/2014/main" xmlns="" id="{D2EBA04F-A405-4B29-8F23-180DC8E8BE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1774" name="Imagem 1773">
          <a:extLst>
            <a:ext uri="{FF2B5EF4-FFF2-40B4-BE49-F238E27FC236}">
              <a16:creationId xmlns:a16="http://schemas.microsoft.com/office/drawing/2014/main" xmlns="" id="{2C339F52-E5CA-4689-B16F-A7B2EE05CE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1775" name="Imagem 1774">
          <a:extLst>
            <a:ext uri="{FF2B5EF4-FFF2-40B4-BE49-F238E27FC236}">
              <a16:creationId xmlns:a16="http://schemas.microsoft.com/office/drawing/2014/main" xmlns="" id="{741D8650-F4E6-452B-B2DC-0A0BCB37DF3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76" name="Imagem 1775">
          <a:extLst>
            <a:ext uri="{FF2B5EF4-FFF2-40B4-BE49-F238E27FC236}">
              <a16:creationId xmlns:a16="http://schemas.microsoft.com/office/drawing/2014/main" xmlns="" id="{25626C1A-8128-493F-AD8B-45A344E68A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77" name="Imagem 1776">
          <a:extLst>
            <a:ext uri="{FF2B5EF4-FFF2-40B4-BE49-F238E27FC236}">
              <a16:creationId xmlns:a16="http://schemas.microsoft.com/office/drawing/2014/main" xmlns="" id="{06EF8EB1-1716-4006-8E6F-048F219CE2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78" name="Imagem 1777">
          <a:extLst>
            <a:ext uri="{FF2B5EF4-FFF2-40B4-BE49-F238E27FC236}">
              <a16:creationId xmlns:a16="http://schemas.microsoft.com/office/drawing/2014/main" xmlns="" id="{5C56B04A-8520-441B-ACBB-8836A445CF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79" name="Imagem 1778">
          <a:extLst>
            <a:ext uri="{FF2B5EF4-FFF2-40B4-BE49-F238E27FC236}">
              <a16:creationId xmlns:a16="http://schemas.microsoft.com/office/drawing/2014/main" xmlns="" id="{16415FCE-A596-4DAF-AB05-A42D6927CC0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80" name="Imagem 1779">
          <a:extLst>
            <a:ext uri="{FF2B5EF4-FFF2-40B4-BE49-F238E27FC236}">
              <a16:creationId xmlns:a16="http://schemas.microsoft.com/office/drawing/2014/main" xmlns="" id="{DE392573-6516-45E3-A09E-1BAB02B5DE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81" name="Imagem 1780">
          <a:extLst>
            <a:ext uri="{FF2B5EF4-FFF2-40B4-BE49-F238E27FC236}">
              <a16:creationId xmlns:a16="http://schemas.microsoft.com/office/drawing/2014/main" xmlns="" id="{5CFC29A2-9C4C-4C48-B11D-87B8EDD10F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1782" name="Imagem 1781">
          <a:extLst>
            <a:ext uri="{FF2B5EF4-FFF2-40B4-BE49-F238E27FC236}">
              <a16:creationId xmlns:a16="http://schemas.microsoft.com/office/drawing/2014/main" xmlns="" id="{B98A15FC-9375-4064-8CDE-935D377BC2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1783" name="Imagem 1782">
          <a:extLst>
            <a:ext uri="{FF2B5EF4-FFF2-40B4-BE49-F238E27FC236}">
              <a16:creationId xmlns:a16="http://schemas.microsoft.com/office/drawing/2014/main" xmlns="" id="{425A8129-113C-442B-8B93-458C2716957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84" name="Imagem 1783">
          <a:extLst>
            <a:ext uri="{FF2B5EF4-FFF2-40B4-BE49-F238E27FC236}">
              <a16:creationId xmlns:a16="http://schemas.microsoft.com/office/drawing/2014/main" xmlns="" id="{BB79E647-0107-4770-B278-2BF1E26FB7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85" name="Imagem 1784">
          <a:extLst>
            <a:ext uri="{FF2B5EF4-FFF2-40B4-BE49-F238E27FC236}">
              <a16:creationId xmlns:a16="http://schemas.microsoft.com/office/drawing/2014/main" xmlns="" id="{4E8BFEA4-1021-4EB5-9291-F96CF1D83F4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86" name="Imagem 1785">
          <a:extLst>
            <a:ext uri="{FF2B5EF4-FFF2-40B4-BE49-F238E27FC236}">
              <a16:creationId xmlns:a16="http://schemas.microsoft.com/office/drawing/2014/main" xmlns="" id="{B1F514E0-8EFC-4CCE-AF18-3F44C82853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87" name="Imagem 1786">
          <a:extLst>
            <a:ext uri="{FF2B5EF4-FFF2-40B4-BE49-F238E27FC236}">
              <a16:creationId xmlns:a16="http://schemas.microsoft.com/office/drawing/2014/main" xmlns="" id="{960BB199-CA95-4B0A-BBA3-940287BC9CD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88" name="Imagem 1787">
          <a:extLst>
            <a:ext uri="{FF2B5EF4-FFF2-40B4-BE49-F238E27FC236}">
              <a16:creationId xmlns:a16="http://schemas.microsoft.com/office/drawing/2014/main" xmlns="" id="{4426ABF4-9B86-464F-93AB-44EB0818DD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89" name="Imagem 1788">
          <a:extLst>
            <a:ext uri="{FF2B5EF4-FFF2-40B4-BE49-F238E27FC236}">
              <a16:creationId xmlns:a16="http://schemas.microsoft.com/office/drawing/2014/main" xmlns="" id="{7AD90880-6580-4FFF-B876-1FA389902E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1790" name="Imagem 1789">
          <a:extLst>
            <a:ext uri="{FF2B5EF4-FFF2-40B4-BE49-F238E27FC236}">
              <a16:creationId xmlns:a16="http://schemas.microsoft.com/office/drawing/2014/main" xmlns="" id="{43820250-E015-4D1D-A2D1-E7B5100640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1791" name="Imagem 1790">
          <a:extLst>
            <a:ext uri="{FF2B5EF4-FFF2-40B4-BE49-F238E27FC236}">
              <a16:creationId xmlns:a16="http://schemas.microsoft.com/office/drawing/2014/main" xmlns="" id="{CCD24249-0D14-46E6-A779-CFA220FBCE6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92" name="Imagem 1791">
          <a:extLst>
            <a:ext uri="{FF2B5EF4-FFF2-40B4-BE49-F238E27FC236}">
              <a16:creationId xmlns:a16="http://schemas.microsoft.com/office/drawing/2014/main" xmlns="" id="{36B7742E-0A9D-4D5D-AE96-5B9A159D81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93" name="Imagem 1792">
          <a:extLst>
            <a:ext uri="{FF2B5EF4-FFF2-40B4-BE49-F238E27FC236}">
              <a16:creationId xmlns:a16="http://schemas.microsoft.com/office/drawing/2014/main" xmlns="" id="{8690690D-550A-4885-A73A-BC14B65A22F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94" name="Imagem 1793">
          <a:extLst>
            <a:ext uri="{FF2B5EF4-FFF2-40B4-BE49-F238E27FC236}">
              <a16:creationId xmlns:a16="http://schemas.microsoft.com/office/drawing/2014/main" xmlns="" id="{0CFB543F-DC97-448B-A3C2-63D24A6BD1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95" name="Imagem 1794">
          <a:extLst>
            <a:ext uri="{FF2B5EF4-FFF2-40B4-BE49-F238E27FC236}">
              <a16:creationId xmlns:a16="http://schemas.microsoft.com/office/drawing/2014/main" xmlns="" id="{2DFAA12D-61F4-42A7-8D6E-A1193A2151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96" name="Imagem 1795">
          <a:extLst>
            <a:ext uri="{FF2B5EF4-FFF2-40B4-BE49-F238E27FC236}">
              <a16:creationId xmlns:a16="http://schemas.microsoft.com/office/drawing/2014/main" xmlns="" id="{E37EFD07-8047-4249-8809-8FFBCF0116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97" name="Imagem 1796">
          <a:extLst>
            <a:ext uri="{FF2B5EF4-FFF2-40B4-BE49-F238E27FC236}">
              <a16:creationId xmlns:a16="http://schemas.microsoft.com/office/drawing/2014/main" xmlns="" id="{B21EC883-0E93-4D8D-B770-EAAE0FE9E3E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1798" name="Imagem 1797">
          <a:extLst>
            <a:ext uri="{FF2B5EF4-FFF2-40B4-BE49-F238E27FC236}">
              <a16:creationId xmlns:a16="http://schemas.microsoft.com/office/drawing/2014/main" xmlns="" id="{12CF0EEA-F1B9-4119-97DD-1889775530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1799" name="Imagem 1798">
          <a:extLst>
            <a:ext uri="{FF2B5EF4-FFF2-40B4-BE49-F238E27FC236}">
              <a16:creationId xmlns:a16="http://schemas.microsoft.com/office/drawing/2014/main" xmlns="" id="{2A8F2F07-9EA8-49AC-81A5-A97A7C196DF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00" name="Imagem 1799">
          <a:extLst>
            <a:ext uri="{FF2B5EF4-FFF2-40B4-BE49-F238E27FC236}">
              <a16:creationId xmlns:a16="http://schemas.microsoft.com/office/drawing/2014/main" xmlns="" id="{1E6DE3E0-EB6F-41A6-B0FE-CA9C03D43F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01" name="Imagem 1800">
          <a:extLst>
            <a:ext uri="{FF2B5EF4-FFF2-40B4-BE49-F238E27FC236}">
              <a16:creationId xmlns:a16="http://schemas.microsoft.com/office/drawing/2014/main" xmlns="" id="{885CB9F4-E6BE-4884-A7ED-597E846605C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02" name="Imagem 1801">
          <a:extLst>
            <a:ext uri="{FF2B5EF4-FFF2-40B4-BE49-F238E27FC236}">
              <a16:creationId xmlns:a16="http://schemas.microsoft.com/office/drawing/2014/main" xmlns="" id="{65A8DB69-3150-4C13-8351-1F9D95A1AC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03" name="Imagem 1802">
          <a:extLst>
            <a:ext uri="{FF2B5EF4-FFF2-40B4-BE49-F238E27FC236}">
              <a16:creationId xmlns:a16="http://schemas.microsoft.com/office/drawing/2014/main" xmlns="" id="{F8FC9AFF-2009-4EA4-8DA2-3902BD82279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04" name="Imagem 1803">
          <a:extLst>
            <a:ext uri="{FF2B5EF4-FFF2-40B4-BE49-F238E27FC236}">
              <a16:creationId xmlns:a16="http://schemas.microsoft.com/office/drawing/2014/main" xmlns="" id="{893EA2F6-63B2-4D84-9DBE-41E30AEAD1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05" name="Imagem 1804">
          <a:extLst>
            <a:ext uri="{FF2B5EF4-FFF2-40B4-BE49-F238E27FC236}">
              <a16:creationId xmlns:a16="http://schemas.microsoft.com/office/drawing/2014/main" xmlns="" id="{7B293985-B4B2-48B8-ADE8-8A586499C1D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1806" name="Imagem 1805">
          <a:extLst>
            <a:ext uri="{FF2B5EF4-FFF2-40B4-BE49-F238E27FC236}">
              <a16:creationId xmlns:a16="http://schemas.microsoft.com/office/drawing/2014/main" xmlns="" id="{587933D4-C720-4B76-BC6A-36D62458AD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1807" name="Imagem 1806">
          <a:extLst>
            <a:ext uri="{FF2B5EF4-FFF2-40B4-BE49-F238E27FC236}">
              <a16:creationId xmlns:a16="http://schemas.microsoft.com/office/drawing/2014/main" xmlns="" id="{CEF62CF6-45FA-4444-88F3-67A4F5D6E41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08" name="Imagem 1807">
          <a:extLst>
            <a:ext uri="{FF2B5EF4-FFF2-40B4-BE49-F238E27FC236}">
              <a16:creationId xmlns:a16="http://schemas.microsoft.com/office/drawing/2014/main" xmlns="" id="{BD4C3E37-AEBC-4BEB-8902-C280AC9A4A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09" name="Imagem 1808">
          <a:extLst>
            <a:ext uri="{FF2B5EF4-FFF2-40B4-BE49-F238E27FC236}">
              <a16:creationId xmlns:a16="http://schemas.microsoft.com/office/drawing/2014/main" xmlns="" id="{1BF05363-A210-4127-94DA-75D0BC3E21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10" name="Imagem 1809">
          <a:extLst>
            <a:ext uri="{FF2B5EF4-FFF2-40B4-BE49-F238E27FC236}">
              <a16:creationId xmlns:a16="http://schemas.microsoft.com/office/drawing/2014/main" xmlns="" id="{D0CCCC3E-6789-4848-A370-15A99EAF88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11" name="Imagem 1810">
          <a:extLst>
            <a:ext uri="{FF2B5EF4-FFF2-40B4-BE49-F238E27FC236}">
              <a16:creationId xmlns:a16="http://schemas.microsoft.com/office/drawing/2014/main" xmlns="" id="{9418D833-19C9-46E3-B0F5-9B06C5F39E1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12" name="Imagem 1811">
          <a:extLst>
            <a:ext uri="{FF2B5EF4-FFF2-40B4-BE49-F238E27FC236}">
              <a16:creationId xmlns:a16="http://schemas.microsoft.com/office/drawing/2014/main" xmlns="" id="{07DA6A35-8770-41F8-9AA9-87BF90465A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13" name="Imagem 1812">
          <a:extLst>
            <a:ext uri="{FF2B5EF4-FFF2-40B4-BE49-F238E27FC236}">
              <a16:creationId xmlns:a16="http://schemas.microsoft.com/office/drawing/2014/main" xmlns="" id="{0743F197-B01B-4EAE-BCEA-C7BF2773D3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1814" name="Imagem 1813">
          <a:extLst>
            <a:ext uri="{FF2B5EF4-FFF2-40B4-BE49-F238E27FC236}">
              <a16:creationId xmlns:a16="http://schemas.microsoft.com/office/drawing/2014/main" xmlns="" id="{6B24426D-0520-497D-9A62-4A28711BA4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815" name="Imagem 1814">
          <a:extLst>
            <a:ext uri="{FF2B5EF4-FFF2-40B4-BE49-F238E27FC236}">
              <a16:creationId xmlns:a16="http://schemas.microsoft.com/office/drawing/2014/main" xmlns="" id="{F68FC973-5B06-4CB3-BEE2-7BD95A98CF2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16" name="Imagem 1815">
          <a:extLst>
            <a:ext uri="{FF2B5EF4-FFF2-40B4-BE49-F238E27FC236}">
              <a16:creationId xmlns:a16="http://schemas.microsoft.com/office/drawing/2014/main" xmlns="" id="{0ADCEF16-06DA-4E41-AFCA-1193B12005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17" name="Imagem 1816">
          <a:extLst>
            <a:ext uri="{FF2B5EF4-FFF2-40B4-BE49-F238E27FC236}">
              <a16:creationId xmlns:a16="http://schemas.microsoft.com/office/drawing/2014/main" xmlns="" id="{63D23F3D-5508-4869-BBF4-FCC8E7DEB6A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18" name="Imagem 1817">
          <a:extLst>
            <a:ext uri="{FF2B5EF4-FFF2-40B4-BE49-F238E27FC236}">
              <a16:creationId xmlns:a16="http://schemas.microsoft.com/office/drawing/2014/main" xmlns="" id="{0D3FE41E-960C-49AC-AE8F-B156930FE5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19" name="Imagem 1818">
          <a:extLst>
            <a:ext uri="{FF2B5EF4-FFF2-40B4-BE49-F238E27FC236}">
              <a16:creationId xmlns:a16="http://schemas.microsoft.com/office/drawing/2014/main" xmlns="" id="{92679CFD-8FB2-4440-8C22-228991E7CA6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20" name="Imagem 1819">
          <a:extLst>
            <a:ext uri="{FF2B5EF4-FFF2-40B4-BE49-F238E27FC236}">
              <a16:creationId xmlns:a16="http://schemas.microsoft.com/office/drawing/2014/main" xmlns="" id="{FFF67744-592C-451E-AB78-1A380538E2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21" name="Imagem 1820">
          <a:extLst>
            <a:ext uri="{FF2B5EF4-FFF2-40B4-BE49-F238E27FC236}">
              <a16:creationId xmlns:a16="http://schemas.microsoft.com/office/drawing/2014/main" xmlns="" id="{BF73CCE9-C188-4955-B505-D90A3F1D15E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1822" name="Imagem 1821">
          <a:extLst>
            <a:ext uri="{FF2B5EF4-FFF2-40B4-BE49-F238E27FC236}">
              <a16:creationId xmlns:a16="http://schemas.microsoft.com/office/drawing/2014/main" xmlns="" id="{8AEE84F3-4717-4D50-AEDC-910B910CBD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823" name="Imagem 1822">
          <a:extLst>
            <a:ext uri="{FF2B5EF4-FFF2-40B4-BE49-F238E27FC236}">
              <a16:creationId xmlns:a16="http://schemas.microsoft.com/office/drawing/2014/main" xmlns="" id="{0D8D4EBF-EAE9-4A30-83A2-E795B9B8A47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24" name="Imagem 1823">
          <a:extLst>
            <a:ext uri="{FF2B5EF4-FFF2-40B4-BE49-F238E27FC236}">
              <a16:creationId xmlns:a16="http://schemas.microsoft.com/office/drawing/2014/main" xmlns="" id="{9D9BA2F8-3EB3-43E4-AB97-788CC8260F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25" name="Imagem 1824">
          <a:extLst>
            <a:ext uri="{FF2B5EF4-FFF2-40B4-BE49-F238E27FC236}">
              <a16:creationId xmlns:a16="http://schemas.microsoft.com/office/drawing/2014/main" xmlns="" id="{B679581E-49A1-4413-ADA9-C6D5919ED9B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26" name="Imagem 1825">
          <a:extLst>
            <a:ext uri="{FF2B5EF4-FFF2-40B4-BE49-F238E27FC236}">
              <a16:creationId xmlns:a16="http://schemas.microsoft.com/office/drawing/2014/main" xmlns="" id="{E5CB2326-B505-4D80-9E65-F379B46BB1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27" name="Imagem 1826">
          <a:extLst>
            <a:ext uri="{FF2B5EF4-FFF2-40B4-BE49-F238E27FC236}">
              <a16:creationId xmlns:a16="http://schemas.microsoft.com/office/drawing/2014/main" xmlns="" id="{506F225F-D060-4944-BACE-BEAEBCBB6B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28" name="Imagem 1827">
          <a:extLst>
            <a:ext uri="{FF2B5EF4-FFF2-40B4-BE49-F238E27FC236}">
              <a16:creationId xmlns:a16="http://schemas.microsoft.com/office/drawing/2014/main" xmlns="" id="{194A033E-4DDF-4192-AF82-DCF034F6DA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29" name="Imagem 1828">
          <a:extLst>
            <a:ext uri="{FF2B5EF4-FFF2-40B4-BE49-F238E27FC236}">
              <a16:creationId xmlns:a16="http://schemas.microsoft.com/office/drawing/2014/main" xmlns="" id="{B2C6AEA8-D4F7-4A16-8CE1-9E44AE26F1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1830" name="Imagem 1829">
          <a:extLst>
            <a:ext uri="{FF2B5EF4-FFF2-40B4-BE49-F238E27FC236}">
              <a16:creationId xmlns:a16="http://schemas.microsoft.com/office/drawing/2014/main" xmlns="" id="{283EF774-8CED-44D9-B94A-00B12FDB04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831" name="Imagem 1830">
          <a:extLst>
            <a:ext uri="{FF2B5EF4-FFF2-40B4-BE49-F238E27FC236}">
              <a16:creationId xmlns:a16="http://schemas.microsoft.com/office/drawing/2014/main" xmlns="" id="{D1970129-9902-4CA5-BA07-9D57766C8C3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32" name="Imagem 1831">
          <a:extLst>
            <a:ext uri="{FF2B5EF4-FFF2-40B4-BE49-F238E27FC236}">
              <a16:creationId xmlns:a16="http://schemas.microsoft.com/office/drawing/2014/main" xmlns="" id="{918735EC-7050-4312-8A7F-B385FEB253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33" name="Imagem 1832">
          <a:extLst>
            <a:ext uri="{FF2B5EF4-FFF2-40B4-BE49-F238E27FC236}">
              <a16:creationId xmlns:a16="http://schemas.microsoft.com/office/drawing/2014/main" xmlns="" id="{D116A95D-A625-42EE-92C7-C5E1E0B8B87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34" name="Imagem 1833">
          <a:extLst>
            <a:ext uri="{FF2B5EF4-FFF2-40B4-BE49-F238E27FC236}">
              <a16:creationId xmlns:a16="http://schemas.microsoft.com/office/drawing/2014/main" xmlns="" id="{6355A647-159D-45F3-A6E5-92033B1205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35" name="Imagem 1834">
          <a:extLst>
            <a:ext uri="{FF2B5EF4-FFF2-40B4-BE49-F238E27FC236}">
              <a16:creationId xmlns:a16="http://schemas.microsoft.com/office/drawing/2014/main" xmlns="" id="{22EDBA0A-9B4E-4047-B121-96E6B86BF4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36" name="Imagem 1835">
          <a:extLst>
            <a:ext uri="{FF2B5EF4-FFF2-40B4-BE49-F238E27FC236}">
              <a16:creationId xmlns:a16="http://schemas.microsoft.com/office/drawing/2014/main" xmlns="" id="{CAAC1031-2D39-4D1B-82D7-DE2F07BE01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37" name="Imagem 1836">
          <a:extLst>
            <a:ext uri="{FF2B5EF4-FFF2-40B4-BE49-F238E27FC236}">
              <a16:creationId xmlns:a16="http://schemas.microsoft.com/office/drawing/2014/main" xmlns="" id="{C35CD371-4BEF-4E23-9A6C-DAE84A40DC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1838" name="Imagem 1837">
          <a:extLst>
            <a:ext uri="{FF2B5EF4-FFF2-40B4-BE49-F238E27FC236}">
              <a16:creationId xmlns:a16="http://schemas.microsoft.com/office/drawing/2014/main" xmlns="" id="{A2870C89-5BE8-4984-B8A1-754817BB5D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839" name="Imagem 1838">
          <a:extLst>
            <a:ext uri="{FF2B5EF4-FFF2-40B4-BE49-F238E27FC236}">
              <a16:creationId xmlns:a16="http://schemas.microsoft.com/office/drawing/2014/main" xmlns="" id="{832B2431-DAC4-4654-B6FE-FBD93C487E3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40" name="Imagem 1839">
          <a:extLst>
            <a:ext uri="{FF2B5EF4-FFF2-40B4-BE49-F238E27FC236}">
              <a16:creationId xmlns:a16="http://schemas.microsoft.com/office/drawing/2014/main" xmlns="" id="{9F861490-D60B-4599-9799-B484C2F792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41" name="Imagem 1840">
          <a:extLst>
            <a:ext uri="{FF2B5EF4-FFF2-40B4-BE49-F238E27FC236}">
              <a16:creationId xmlns:a16="http://schemas.microsoft.com/office/drawing/2014/main" xmlns="" id="{02B5844E-D564-442F-8DDA-A8E198F6261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42" name="Imagem 1841">
          <a:extLst>
            <a:ext uri="{FF2B5EF4-FFF2-40B4-BE49-F238E27FC236}">
              <a16:creationId xmlns:a16="http://schemas.microsoft.com/office/drawing/2014/main" xmlns="" id="{2D803647-776D-4E8B-87AE-A9E9BB7DA1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43" name="Imagem 1842">
          <a:extLst>
            <a:ext uri="{FF2B5EF4-FFF2-40B4-BE49-F238E27FC236}">
              <a16:creationId xmlns:a16="http://schemas.microsoft.com/office/drawing/2014/main" xmlns="" id="{45D8BF85-31BA-445E-A0C0-6A866B6DB16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44" name="Imagem 1843">
          <a:extLst>
            <a:ext uri="{FF2B5EF4-FFF2-40B4-BE49-F238E27FC236}">
              <a16:creationId xmlns:a16="http://schemas.microsoft.com/office/drawing/2014/main" xmlns="" id="{D8376269-284B-44FA-928F-71CA54E924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45" name="Imagem 1844">
          <a:extLst>
            <a:ext uri="{FF2B5EF4-FFF2-40B4-BE49-F238E27FC236}">
              <a16:creationId xmlns:a16="http://schemas.microsoft.com/office/drawing/2014/main" xmlns="" id="{75595EE7-6509-4803-865F-50D9EE1673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48508</xdr:rowOff>
    </xdr:to>
    <xdr:pic>
      <xdr:nvPicPr>
        <xdr:cNvPr id="1846" name="Imagem 1845">
          <a:extLst>
            <a:ext uri="{FF2B5EF4-FFF2-40B4-BE49-F238E27FC236}">
              <a16:creationId xmlns:a16="http://schemas.microsoft.com/office/drawing/2014/main" xmlns="" id="{FBB864DE-7B29-452C-8BC2-CF4CC7C884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49456</xdr:rowOff>
    </xdr:to>
    <xdr:pic>
      <xdr:nvPicPr>
        <xdr:cNvPr id="1847" name="Imagem 1846">
          <a:extLst>
            <a:ext uri="{FF2B5EF4-FFF2-40B4-BE49-F238E27FC236}">
              <a16:creationId xmlns:a16="http://schemas.microsoft.com/office/drawing/2014/main" xmlns="" id="{ECE5485F-41BE-44A1-87F4-06F7A6CF9F1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48" name="Imagem 1847">
          <a:extLst>
            <a:ext uri="{FF2B5EF4-FFF2-40B4-BE49-F238E27FC236}">
              <a16:creationId xmlns:a16="http://schemas.microsoft.com/office/drawing/2014/main" xmlns="" id="{4449F537-E7D9-4BAF-8342-CCB8DD28A1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49" name="Imagem 1848">
          <a:extLst>
            <a:ext uri="{FF2B5EF4-FFF2-40B4-BE49-F238E27FC236}">
              <a16:creationId xmlns:a16="http://schemas.microsoft.com/office/drawing/2014/main" xmlns="" id="{2ADDD1B2-8A09-4F27-B556-35C8177B80E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50" name="Imagem 1849">
          <a:extLst>
            <a:ext uri="{FF2B5EF4-FFF2-40B4-BE49-F238E27FC236}">
              <a16:creationId xmlns:a16="http://schemas.microsoft.com/office/drawing/2014/main" xmlns="" id="{30FC8230-11CA-4A7C-9033-4B21944FB8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51" name="Imagem 1850">
          <a:extLst>
            <a:ext uri="{FF2B5EF4-FFF2-40B4-BE49-F238E27FC236}">
              <a16:creationId xmlns:a16="http://schemas.microsoft.com/office/drawing/2014/main" xmlns="" id="{30820EC9-91C5-4DB2-B068-5DD4B9B3B6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52" name="Imagem 1851">
          <a:extLst>
            <a:ext uri="{FF2B5EF4-FFF2-40B4-BE49-F238E27FC236}">
              <a16:creationId xmlns:a16="http://schemas.microsoft.com/office/drawing/2014/main" xmlns="" id="{4FC32F84-DC4C-472D-8813-2DAD3334D1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53" name="Imagem 1852">
          <a:extLst>
            <a:ext uri="{FF2B5EF4-FFF2-40B4-BE49-F238E27FC236}">
              <a16:creationId xmlns:a16="http://schemas.microsoft.com/office/drawing/2014/main" xmlns="" id="{B977C160-8CD6-4312-ADD5-D4C6EAF1CA4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48508</xdr:rowOff>
    </xdr:to>
    <xdr:pic>
      <xdr:nvPicPr>
        <xdr:cNvPr id="1854" name="Imagem 1853">
          <a:extLst>
            <a:ext uri="{FF2B5EF4-FFF2-40B4-BE49-F238E27FC236}">
              <a16:creationId xmlns:a16="http://schemas.microsoft.com/office/drawing/2014/main" xmlns="" id="{1840106D-61B7-423F-9634-A062AABB4F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49456</xdr:rowOff>
    </xdr:to>
    <xdr:pic>
      <xdr:nvPicPr>
        <xdr:cNvPr id="1855" name="Imagem 1854">
          <a:extLst>
            <a:ext uri="{FF2B5EF4-FFF2-40B4-BE49-F238E27FC236}">
              <a16:creationId xmlns:a16="http://schemas.microsoft.com/office/drawing/2014/main" xmlns="" id="{D7B53A58-73F7-4470-A4F7-9E308058FA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56" name="Imagem 1855">
          <a:extLst>
            <a:ext uri="{FF2B5EF4-FFF2-40B4-BE49-F238E27FC236}">
              <a16:creationId xmlns:a16="http://schemas.microsoft.com/office/drawing/2014/main" xmlns="" id="{FBA5C47F-6B3D-4EA2-9C56-D001815F9E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57" name="Imagem 1856">
          <a:extLst>
            <a:ext uri="{FF2B5EF4-FFF2-40B4-BE49-F238E27FC236}">
              <a16:creationId xmlns:a16="http://schemas.microsoft.com/office/drawing/2014/main" xmlns="" id="{5B5ABB40-D664-4741-9B76-82DCC9FA8B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58" name="Imagem 1857">
          <a:extLst>
            <a:ext uri="{FF2B5EF4-FFF2-40B4-BE49-F238E27FC236}">
              <a16:creationId xmlns:a16="http://schemas.microsoft.com/office/drawing/2014/main" xmlns="" id="{352144EE-040C-4BA4-B410-A308DFB9FD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59" name="Imagem 1858">
          <a:extLst>
            <a:ext uri="{FF2B5EF4-FFF2-40B4-BE49-F238E27FC236}">
              <a16:creationId xmlns:a16="http://schemas.microsoft.com/office/drawing/2014/main" xmlns="" id="{0CF9D74A-1BCA-4F9A-A04D-E9CC1CA7C3E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60" name="Imagem 1859">
          <a:extLst>
            <a:ext uri="{FF2B5EF4-FFF2-40B4-BE49-F238E27FC236}">
              <a16:creationId xmlns:a16="http://schemas.microsoft.com/office/drawing/2014/main" xmlns="" id="{1BB5F538-2FEC-4DE7-9FAD-8B9FBFC9A7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61" name="Imagem 1860">
          <a:extLst>
            <a:ext uri="{FF2B5EF4-FFF2-40B4-BE49-F238E27FC236}">
              <a16:creationId xmlns:a16="http://schemas.microsoft.com/office/drawing/2014/main" xmlns="" id="{4DA1C40A-BFA1-4FE1-AC0B-19FF1426B8E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862" name="Imagem 1861">
          <a:extLst>
            <a:ext uri="{FF2B5EF4-FFF2-40B4-BE49-F238E27FC236}">
              <a16:creationId xmlns:a16="http://schemas.microsoft.com/office/drawing/2014/main" xmlns="" id="{7EE2153C-7876-48F5-9560-626FDE5E21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863" name="Imagem 1862">
          <a:extLst>
            <a:ext uri="{FF2B5EF4-FFF2-40B4-BE49-F238E27FC236}">
              <a16:creationId xmlns:a16="http://schemas.microsoft.com/office/drawing/2014/main" xmlns="" id="{FFD8DC49-E6C3-4DCD-84BD-CA32496D80D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64" name="Imagem 1863">
          <a:extLst>
            <a:ext uri="{FF2B5EF4-FFF2-40B4-BE49-F238E27FC236}">
              <a16:creationId xmlns:a16="http://schemas.microsoft.com/office/drawing/2014/main" xmlns="" id="{27C0C3DA-904F-4F70-BC3A-A845469B0C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65" name="Imagem 1864">
          <a:extLst>
            <a:ext uri="{FF2B5EF4-FFF2-40B4-BE49-F238E27FC236}">
              <a16:creationId xmlns:a16="http://schemas.microsoft.com/office/drawing/2014/main" xmlns="" id="{B471F139-8C57-4449-904D-2E9FC83B21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66" name="Imagem 1865">
          <a:extLst>
            <a:ext uri="{FF2B5EF4-FFF2-40B4-BE49-F238E27FC236}">
              <a16:creationId xmlns:a16="http://schemas.microsoft.com/office/drawing/2014/main" xmlns="" id="{D5D797D0-9FCA-4EC7-A56B-4EBE847BAF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67" name="Imagem 1866">
          <a:extLst>
            <a:ext uri="{FF2B5EF4-FFF2-40B4-BE49-F238E27FC236}">
              <a16:creationId xmlns:a16="http://schemas.microsoft.com/office/drawing/2014/main" xmlns="" id="{FB11A53F-1670-40CE-9DE1-5C093C80054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68" name="Imagem 1867">
          <a:extLst>
            <a:ext uri="{FF2B5EF4-FFF2-40B4-BE49-F238E27FC236}">
              <a16:creationId xmlns:a16="http://schemas.microsoft.com/office/drawing/2014/main" xmlns="" id="{F071505C-F8F9-4367-8146-3BE9BAC820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69" name="Imagem 1868">
          <a:extLst>
            <a:ext uri="{FF2B5EF4-FFF2-40B4-BE49-F238E27FC236}">
              <a16:creationId xmlns:a16="http://schemas.microsoft.com/office/drawing/2014/main" xmlns="" id="{3F07069E-571E-4F8C-8E56-E69426EB876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870" name="Imagem 1869">
          <a:extLst>
            <a:ext uri="{FF2B5EF4-FFF2-40B4-BE49-F238E27FC236}">
              <a16:creationId xmlns:a16="http://schemas.microsoft.com/office/drawing/2014/main" xmlns="" id="{886959AA-7E63-4417-83F7-D48C2B8B4B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871" name="Imagem 1870">
          <a:extLst>
            <a:ext uri="{FF2B5EF4-FFF2-40B4-BE49-F238E27FC236}">
              <a16:creationId xmlns:a16="http://schemas.microsoft.com/office/drawing/2014/main" xmlns="" id="{981E3A1C-737D-4AE1-B21A-E39415AAF46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72" name="Imagem 1871">
          <a:extLst>
            <a:ext uri="{FF2B5EF4-FFF2-40B4-BE49-F238E27FC236}">
              <a16:creationId xmlns:a16="http://schemas.microsoft.com/office/drawing/2014/main" xmlns="" id="{4D43704D-5D99-42D6-A8B3-D98DF8C5D5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73" name="Imagem 1872">
          <a:extLst>
            <a:ext uri="{FF2B5EF4-FFF2-40B4-BE49-F238E27FC236}">
              <a16:creationId xmlns:a16="http://schemas.microsoft.com/office/drawing/2014/main" xmlns="" id="{6580A0EF-5D3A-447B-9534-4B60F34A35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74" name="Imagem 1873">
          <a:extLst>
            <a:ext uri="{FF2B5EF4-FFF2-40B4-BE49-F238E27FC236}">
              <a16:creationId xmlns:a16="http://schemas.microsoft.com/office/drawing/2014/main" xmlns="" id="{F8682BCD-35EA-4EB2-BFB8-7A829897EF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75" name="Imagem 1874">
          <a:extLst>
            <a:ext uri="{FF2B5EF4-FFF2-40B4-BE49-F238E27FC236}">
              <a16:creationId xmlns:a16="http://schemas.microsoft.com/office/drawing/2014/main" xmlns="" id="{4A9F841B-7003-4D6D-982A-8F1745D0446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76" name="Imagem 1875">
          <a:extLst>
            <a:ext uri="{FF2B5EF4-FFF2-40B4-BE49-F238E27FC236}">
              <a16:creationId xmlns:a16="http://schemas.microsoft.com/office/drawing/2014/main" xmlns="" id="{7B37F675-650E-4DCE-A17C-6D191ED2AB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77" name="Imagem 1876">
          <a:extLst>
            <a:ext uri="{FF2B5EF4-FFF2-40B4-BE49-F238E27FC236}">
              <a16:creationId xmlns:a16="http://schemas.microsoft.com/office/drawing/2014/main" xmlns="" id="{4EA4DC90-6B08-46BF-AF3C-6034AD5FCE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48508</xdr:rowOff>
    </xdr:to>
    <xdr:pic>
      <xdr:nvPicPr>
        <xdr:cNvPr id="1878" name="Imagem 1877">
          <a:extLst>
            <a:ext uri="{FF2B5EF4-FFF2-40B4-BE49-F238E27FC236}">
              <a16:creationId xmlns:a16="http://schemas.microsoft.com/office/drawing/2014/main" xmlns="" id="{D091701B-F473-40B7-800B-EA079CE928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49456</xdr:rowOff>
    </xdr:to>
    <xdr:pic>
      <xdr:nvPicPr>
        <xdr:cNvPr id="1879" name="Imagem 1878">
          <a:extLst>
            <a:ext uri="{FF2B5EF4-FFF2-40B4-BE49-F238E27FC236}">
              <a16:creationId xmlns:a16="http://schemas.microsoft.com/office/drawing/2014/main" xmlns="" id="{A1CD8FC1-9357-419F-BF79-CFD53BC9DF2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80" name="Imagem 1879">
          <a:extLst>
            <a:ext uri="{FF2B5EF4-FFF2-40B4-BE49-F238E27FC236}">
              <a16:creationId xmlns:a16="http://schemas.microsoft.com/office/drawing/2014/main" xmlns="" id="{8F72DB7C-E8E3-41DA-B36F-2A6C176109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81" name="Imagem 1880">
          <a:extLst>
            <a:ext uri="{FF2B5EF4-FFF2-40B4-BE49-F238E27FC236}">
              <a16:creationId xmlns:a16="http://schemas.microsoft.com/office/drawing/2014/main" xmlns="" id="{F7CF72AC-2E00-402B-9C73-515E02C82A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82" name="Imagem 1881">
          <a:extLst>
            <a:ext uri="{FF2B5EF4-FFF2-40B4-BE49-F238E27FC236}">
              <a16:creationId xmlns:a16="http://schemas.microsoft.com/office/drawing/2014/main" xmlns="" id="{C7B443BE-ABD9-45D4-97EC-133E3284D3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83" name="Imagem 1882">
          <a:extLst>
            <a:ext uri="{FF2B5EF4-FFF2-40B4-BE49-F238E27FC236}">
              <a16:creationId xmlns:a16="http://schemas.microsoft.com/office/drawing/2014/main" xmlns="" id="{ED8F9ACE-CFE7-440A-8EB6-88F59C8B850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84" name="Imagem 1883">
          <a:extLst>
            <a:ext uri="{FF2B5EF4-FFF2-40B4-BE49-F238E27FC236}">
              <a16:creationId xmlns:a16="http://schemas.microsoft.com/office/drawing/2014/main" xmlns="" id="{B032C897-70AE-4755-9510-CC36BBCD55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85" name="Imagem 1884">
          <a:extLst>
            <a:ext uri="{FF2B5EF4-FFF2-40B4-BE49-F238E27FC236}">
              <a16:creationId xmlns:a16="http://schemas.microsoft.com/office/drawing/2014/main" xmlns="" id="{20B948AE-17E8-4507-B1D8-C31D469DA3F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48508</xdr:rowOff>
    </xdr:to>
    <xdr:pic>
      <xdr:nvPicPr>
        <xdr:cNvPr id="1886" name="Imagem 1885">
          <a:extLst>
            <a:ext uri="{FF2B5EF4-FFF2-40B4-BE49-F238E27FC236}">
              <a16:creationId xmlns:a16="http://schemas.microsoft.com/office/drawing/2014/main" xmlns="" id="{1299994C-AFB7-44E9-8740-D8CE9D1793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49456</xdr:rowOff>
    </xdr:to>
    <xdr:pic>
      <xdr:nvPicPr>
        <xdr:cNvPr id="1887" name="Imagem 1886">
          <a:extLst>
            <a:ext uri="{FF2B5EF4-FFF2-40B4-BE49-F238E27FC236}">
              <a16:creationId xmlns:a16="http://schemas.microsoft.com/office/drawing/2014/main" xmlns="" id="{6996C564-68F9-43F0-89E5-26597596048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88" name="Imagem 1887">
          <a:extLst>
            <a:ext uri="{FF2B5EF4-FFF2-40B4-BE49-F238E27FC236}">
              <a16:creationId xmlns:a16="http://schemas.microsoft.com/office/drawing/2014/main" xmlns="" id="{B16BDDC2-B0DA-4C05-A806-640214A8C8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89" name="Imagem 1888">
          <a:extLst>
            <a:ext uri="{FF2B5EF4-FFF2-40B4-BE49-F238E27FC236}">
              <a16:creationId xmlns:a16="http://schemas.microsoft.com/office/drawing/2014/main" xmlns="" id="{2063541A-43C8-4706-98BB-B6CB413C95B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90" name="Imagem 1889">
          <a:extLst>
            <a:ext uri="{FF2B5EF4-FFF2-40B4-BE49-F238E27FC236}">
              <a16:creationId xmlns:a16="http://schemas.microsoft.com/office/drawing/2014/main" xmlns="" id="{0F2AC9F8-EFDF-446B-8549-76BE87737D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91" name="Imagem 1890">
          <a:extLst>
            <a:ext uri="{FF2B5EF4-FFF2-40B4-BE49-F238E27FC236}">
              <a16:creationId xmlns:a16="http://schemas.microsoft.com/office/drawing/2014/main" xmlns="" id="{E2D01AD2-7033-4F43-88A9-BA3E5AEF13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92" name="Imagem 1891">
          <a:extLst>
            <a:ext uri="{FF2B5EF4-FFF2-40B4-BE49-F238E27FC236}">
              <a16:creationId xmlns:a16="http://schemas.microsoft.com/office/drawing/2014/main" xmlns="" id="{EB1225F7-7512-4C85-A2E8-0EADA5A592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93" name="Imagem 1892">
          <a:extLst>
            <a:ext uri="{FF2B5EF4-FFF2-40B4-BE49-F238E27FC236}">
              <a16:creationId xmlns:a16="http://schemas.microsoft.com/office/drawing/2014/main" xmlns="" id="{A2F04C94-82A0-4935-A898-3327ADFCCCF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894" name="Imagem 1893">
          <a:extLst>
            <a:ext uri="{FF2B5EF4-FFF2-40B4-BE49-F238E27FC236}">
              <a16:creationId xmlns:a16="http://schemas.microsoft.com/office/drawing/2014/main" xmlns="" id="{9363B9B2-F511-44D7-B120-CA84C5B7F7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895" name="Imagem 1894">
          <a:extLst>
            <a:ext uri="{FF2B5EF4-FFF2-40B4-BE49-F238E27FC236}">
              <a16:creationId xmlns:a16="http://schemas.microsoft.com/office/drawing/2014/main" xmlns="" id="{40D3171D-062B-4CF0-9684-86832DA72F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96" name="Imagem 1895">
          <a:extLst>
            <a:ext uri="{FF2B5EF4-FFF2-40B4-BE49-F238E27FC236}">
              <a16:creationId xmlns:a16="http://schemas.microsoft.com/office/drawing/2014/main" xmlns="" id="{410666C9-0BBE-4728-B99A-22F61819B2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97" name="Imagem 1896">
          <a:extLst>
            <a:ext uri="{FF2B5EF4-FFF2-40B4-BE49-F238E27FC236}">
              <a16:creationId xmlns:a16="http://schemas.microsoft.com/office/drawing/2014/main" xmlns="" id="{4DD8FD66-29CE-48ED-9277-22B4581952D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98" name="Imagem 1897">
          <a:extLst>
            <a:ext uri="{FF2B5EF4-FFF2-40B4-BE49-F238E27FC236}">
              <a16:creationId xmlns:a16="http://schemas.microsoft.com/office/drawing/2014/main" xmlns="" id="{27005404-78BB-4033-8D2C-03A3133320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99" name="Imagem 1898">
          <a:extLst>
            <a:ext uri="{FF2B5EF4-FFF2-40B4-BE49-F238E27FC236}">
              <a16:creationId xmlns:a16="http://schemas.microsoft.com/office/drawing/2014/main" xmlns="" id="{9E38940F-C59B-4B20-A339-A40FF592D9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00" name="Imagem 1899">
          <a:extLst>
            <a:ext uri="{FF2B5EF4-FFF2-40B4-BE49-F238E27FC236}">
              <a16:creationId xmlns:a16="http://schemas.microsoft.com/office/drawing/2014/main" xmlns="" id="{BD492BA2-A601-4289-ACAB-F73FC8E309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01" name="Imagem 1900">
          <a:extLst>
            <a:ext uri="{FF2B5EF4-FFF2-40B4-BE49-F238E27FC236}">
              <a16:creationId xmlns:a16="http://schemas.microsoft.com/office/drawing/2014/main" xmlns="" id="{ADE3A64F-1C5E-487C-A307-4DFF5FA32A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902" name="Imagem 1901">
          <a:extLst>
            <a:ext uri="{FF2B5EF4-FFF2-40B4-BE49-F238E27FC236}">
              <a16:creationId xmlns:a16="http://schemas.microsoft.com/office/drawing/2014/main" xmlns="" id="{4399CD2D-F43B-41A0-B836-BDB52C66BF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903" name="Imagem 1902">
          <a:extLst>
            <a:ext uri="{FF2B5EF4-FFF2-40B4-BE49-F238E27FC236}">
              <a16:creationId xmlns:a16="http://schemas.microsoft.com/office/drawing/2014/main" xmlns="" id="{48B29B71-BE37-4C80-9838-C76AD35DBF7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04" name="Imagem 1903">
          <a:extLst>
            <a:ext uri="{FF2B5EF4-FFF2-40B4-BE49-F238E27FC236}">
              <a16:creationId xmlns:a16="http://schemas.microsoft.com/office/drawing/2014/main" xmlns="" id="{6A004C6A-ABAC-4F75-8046-CCD21EACAD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05" name="Imagem 1904">
          <a:extLst>
            <a:ext uri="{FF2B5EF4-FFF2-40B4-BE49-F238E27FC236}">
              <a16:creationId xmlns:a16="http://schemas.microsoft.com/office/drawing/2014/main" xmlns="" id="{11E1E6D6-63F0-457E-A6E6-5945BAFABBA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06" name="Imagem 1905">
          <a:extLst>
            <a:ext uri="{FF2B5EF4-FFF2-40B4-BE49-F238E27FC236}">
              <a16:creationId xmlns:a16="http://schemas.microsoft.com/office/drawing/2014/main" xmlns="" id="{C6491C80-D297-4A90-874C-627C232E98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07" name="Imagem 1906">
          <a:extLst>
            <a:ext uri="{FF2B5EF4-FFF2-40B4-BE49-F238E27FC236}">
              <a16:creationId xmlns:a16="http://schemas.microsoft.com/office/drawing/2014/main" xmlns="" id="{3757862E-6EDA-4E66-A5BA-7FE8FBC250D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08" name="Imagem 1907">
          <a:extLst>
            <a:ext uri="{FF2B5EF4-FFF2-40B4-BE49-F238E27FC236}">
              <a16:creationId xmlns:a16="http://schemas.microsoft.com/office/drawing/2014/main" xmlns="" id="{80441B1B-15CB-4E6C-A67F-9BAC7BA594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09" name="Imagem 1908">
          <a:extLst>
            <a:ext uri="{FF2B5EF4-FFF2-40B4-BE49-F238E27FC236}">
              <a16:creationId xmlns:a16="http://schemas.microsoft.com/office/drawing/2014/main" xmlns="" id="{2AD31020-9464-4B0D-8A69-23E89FC9DCA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48508</xdr:rowOff>
    </xdr:to>
    <xdr:pic>
      <xdr:nvPicPr>
        <xdr:cNvPr id="1910" name="Imagem 1909">
          <a:extLst>
            <a:ext uri="{FF2B5EF4-FFF2-40B4-BE49-F238E27FC236}">
              <a16:creationId xmlns:a16="http://schemas.microsoft.com/office/drawing/2014/main" xmlns="" id="{E8C4CE77-10A6-43A5-8030-9F8B65BC58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49456</xdr:rowOff>
    </xdr:to>
    <xdr:pic>
      <xdr:nvPicPr>
        <xdr:cNvPr id="1911" name="Imagem 1910">
          <a:extLst>
            <a:ext uri="{FF2B5EF4-FFF2-40B4-BE49-F238E27FC236}">
              <a16:creationId xmlns:a16="http://schemas.microsoft.com/office/drawing/2014/main" xmlns="" id="{1763DC9E-91CC-47B9-8A8B-1CAD4D390CF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12" name="Imagem 1911">
          <a:extLst>
            <a:ext uri="{FF2B5EF4-FFF2-40B4-BE49-F238E27FC236}">
              <a16:creationId xmlns:a16="http://schemas.microsoft.com/office/drawing/2014/main" xmlns="" id="{70F52417-FDA3-48C3-8E0D-62DA83A250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13" name="Imagem 1912">
          <a:extLst>
            <a:ext uri="{FF2B5EF4-FFF2-40B4-BE49-F238E27FC236}">
              <a16:creationId xmlns:a16="http://schemas.microsoft.com/office/drawing/2014/main" xmlns="" id="{2EAD3CAB-AC94-4A43-964F-9BCDC4BE550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14" name="Imagem 1913">
          <a:extLst>
            <a:ext uri="{FF2B5EF4-FFF2-40B4-BE49-F238E27FC236}">
              <a16:creationId xmlns:a16="http://schemas.microsoft.com/office/drawing/2014/main" xmlns="" id="{92F1AC71-FEC9-40A8-B4C6-6ECA23351B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15" name="Imagem 1914">
          <a:extLst>
            <a:ext uri="{FF2B5EF4-FFF2-40B4-BE49-F238E27FC236}">
              <a16:creationId xmlns:a16="http://schemas.microsoft.com/office/drawing/2014/main" xmlns="" id="{498A03AD-D634-472D-9D7A-3CBF7D9BA74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16" name="Imagem 1915">
          <a:extLst>
            <a:ext uri="{FF2B5EF4-FFF2-40B4-BE49-F238E27FC236}">
              <a16:creationId xmlns:a16="http://schemas.microsoft.com/office/drawing/2014/main" xmlns="" id="{2FD3E33C-F0F5-4B87-95AE-8A4ABD13C7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17" name="Imagem 1916">
          <a:extLst>
            <a:ext uri="{FF2B5EF4-FFF2-40B4-BE49-F238E27FC236}">
              <a16:creationId xmlns:a16="http://schemas.microsoft.com/office/drawing/2014/main" xmlns="" id="{87FC77BC-469E-4E09-81C2-5EAF3FEFF3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48508</xdr:rowOff>
    </xdr:to>
    <xdr:pic>
      <xdr:nvPicPr>
        <xdr:cNvPr id="1918" name="Imagem 1917">
          <a:extLst>
            <a:ext uri="{FF2B5EF4-FFF2-40B4-BE49-F238E27FC236}">
              <a16:creationId xmlns:a16="http://schemas.microsoft.com/office/drawing/2014/main" xmlns="" id="{B9F80470-D96A-443B-A11E-996E595CF6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49456</xdr:rowOff>
    </xdr:to>
    <xdr:pic>
      <xdr:nvPicPr>
        <xdr:cNvPr id="1919" name="Imagem 1918">
          <a:extLst>
            <a:ext uri="{FF2B5EF4-FFF2-40B4-BE49-F238E27FC236}">
              <a16:creationId xmlns:a16="http://schemas.microsoft.com/office/drawing/2014/main" xmlns="" id="{884B6802-AFB8-416E-8398-DBC139DED80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20" name="Imagem 1919">
          <a:extLst>
            <a:ext uri="{FF2B5EF4-FFF2-40B4-BE49-F238E27FC236}">
              <a16:creationId xmlns:a16="http://schemas.microsoft.com/office/drawing/2014/main" xmlns="" id="{9BF8F702-BF9A-4FEB-92EA-E0F10A5C94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21" name="Imagem 1920">
          <a:extLst>
            <a:ext uri="{FF2B5EF4-FFF2-40B4-BE49-F238E27FC236}">
              <a16:creationId xmlns:a16="http://schemas.microsoft.com/office/drawing/2014/main" xmlns="" id="{FF0576BC-0044-4FC4-8273-4C47608264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22" name="Imagem 1921">
          <a:extLst>
            <a:ext uri="{FF2B5EF4-FFF2-40B4-BE49-F238E27FC236}">
              <a16:creationId xmlns:a16="http://schemas.microsoft.com/office/drawing/2014/main" xmlns="" id="{6F5454B8-47C4-4324-A4C3-2313F0D60A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23" name="Imagem 1922">
          <a:extLst>
            <a:ext uri="{FF2B5EF4-FFF2-40B4-BE49-F238E27FC236}">
              <a16:creationId xmlns:a16="http://schemas.microsoft.com/office/drawing/2014/main" xmlns="" id="{DE0B0137-9832-40B9-9D96-2C6E6E6475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24" name="Imagem 1923">
          <a:extLst>
            <a:ext uri="{FF2B5EF4-FFF2-40B4-BE49-F238E27FC236}">
              <a16:creationId xmlns:a16="http://schemas.microsoft.com/office/drawing/2014/main" xmlns="" id="{58705454-E594-4F2B-AAC7-8BADD3F91F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25" name="Imagem 1924">
          <a:extLst>
            <a:ext uri="{FF2B5EF4-FFF2-40B4-BE49-F238E27FC236}">
              <a16:creationId xmlns:a16="http://schemas.microsoft.com/office/drawing/2014/main" xmlns="" id="{B214802E-6B85-4BF0-BFB2-03FB3F29630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926" name="Imagem 1925">
          <a:extLst>
            <a:ext uri="{FF2B5EF4-FFF2-40B4-BE49-F238E27FC236}">
              <a16:creationId xmlns:a16="http://schemas.microsoft.com/office/drawing/2014/main" xmlns="" id="{68CA46DA-E1B1-4716-8F82-06FD6F1014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927" name="Imagem 1926">
          <a:extLst>
            <a:ext uri="{FF2B5EF4-FFF2-40B4-BE49-F238E27FC236}">
              <a16:creationId xmlns:a16="http://schemas.microsoft.com/office/drawing/2014/main" xmlns="" id="{13BFDB5D-2543-4E95-AA6E-7410209A67C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28" name="Imagem 1927">
          <a:extLst>
            <a:ext uri="{FF2B5EF4-FFF2-40B4-BE49-F238E27FC236}">
              <a16:creationId xmlns:a16="http://schemas.microsoft.com/office/drawing/2014/main" xmlns="" id="{B7BE49EB-F072-4088-9D0C-CE41C9A420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29" name="Imagem 1928">
          <a:extLst>
            <a:ext uri="{FF2B5EF4-FFF2-40B4-BE49-F238E27FC236}">
              <a16:creationId xmlns:a16="http://schemas.microsoft.com/office/drawing/2014/main" xmlns="" id="{1F502AB6-042A-4B87-A9A7-403E487FDB3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30" name="Imagem 1929">
          <a:extLst>
            <a:ext uri="{FF2B5EF4-FFF2-40B4-BE49-F238E27FC236}">
              <a16:creationId xmlns:a16="http://schemas.microsoft.com/office/drawing/2014/main" xmlns="" id="{EDAC941B-7DC0-44D7-9F3E-00388ED301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31" name="Imagem 1930">
          <a:extLst>
            <a:ext uri="{FF2B5EF4-FFF2-40B4-BE49-F238E27FC236}">
              <a16:creationId xmlns:a16="http://schemas.microsoft.com/office/drawing/2014/main" xmlns="" id="{A17212B7-A8D6-4D0D-944E-3DBCB75DE0A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32" name="Imagem 1931">
          <a:extLst>
            <a:ext uri="{FF2B5EF4-FFF2-40B4-BE49-F238E27FC236}">
              <a16:creationId xmlns:a16="http://schemas.microsoft.com/office/drawing/2014/main" xmlns="" id="{23C7AD25-27A5-4940-A833-9523D7858E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33" name="Imagem 1932">
          <a:extLst>
            <a:ext uri="{FF2B5EF4-FFF2-40B4-BE49-F238E27FC236}">
              <a16:creationId xmlns:a16="http://schemas.microsoft.com/office/drawing/2014/main" xmlns="" id="{0DDA7A7E-7848-449A-97D7-7294127A50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934" name="Imagem 1933">
          <a:extLst>
            <a:ext uri="{FF2B5EF4-FFF2-40B4-BE49-F238E27FC236}">
              <a16:creationId xmlns:a16="http://schemas.microsoft.com/office/drawing/2014/main" xmlns="" id="{7B703E6C-8A8D-4672-8DE7-B62E586862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935" name="Imagem 1934">
          <a:extLst>
            <a:ext uri="{FF2B5EF4-FFF2-40B4-BE49-F238E27FC236}">
              <a16:creationId xmlns:a16="http://schemas.microsoft.com/office/drawing/2014/main" xmlns="" id="{A4F140CE-7B17-46B5-8536-C0BA8104B9F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36" name="Imagem 1935">
          <a:extLst>
            <a:ext uri="{FF2B5EF4-FFF2-40B4-BE49-F238E27FC236}">
              <a16:creationId xmlns:a16="http://schemas.microsoft.com/office/drawing/2014/main" xmlns="" id="{96DED8CD-3855-439F-ADAA-F0D178B1AC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37" name="Imagem 1936">
          <a:extLst>
            <a:ext uri="{FF2B5EF4-FFF2-40B4-BE49-F238E27FC236}">
              <a16:creationId xmlns:a16="http://schemas.microsoft.com/office/drawing/2014/main" xmlns="" id="{FDDFEC11-7F75-444E-8A0A-907E072E1C3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38" name="Imagem 1937">
          <a:extLst>
            <a:ext uri="{FF2B5EF4-FFF2-40B4-BE49-F238E27FC236}">
              <a16:creationId xmlns:a16="http://schemas.microsoft.com/office/drawing/2014/main" xmlns="" id="{FC4C6DB1-724B-4146-B341-9915A798F6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39" name="Imagem 1938">
          <a:extLst>
            <a:ext uri="{FF2B5EF4-FFF2-40B4-BE49-F238E27FC236}">
              <a16:creationId xmlns:a16="http://schemas.microsoft.com/office/drawing/2014/main" xmlns="" id="{AAD39392-85A4-4FD5-8722-BCB30AE71B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40" name="Imagem 1939">
          <a:extLst>
            <a:ext uri="{FF2B5EF4-FFF2-40B4-BE49-F238E27FC236}">
              <a16:creationId xmlns:a16="http://schemas.microsoft.com/office/drawing/2014/main" xmlns="" id="{0C6B7CE3-798D-4C3F-A44B-9213F49D6E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41" name="Imagem 1940">
          <a:extLst>
            <a:ext uri="{FF2B5EF4-FFF2-40B4-BE49-F238E27FC236}">
              <a16:creationId xmlns:a16="http://schemas.microsoft.com/office/drawing/2014/main" xmlns="" id="{57A1E5BC-CC37-43C1-B886-1CCCC3A3330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47671</xdr:rowOff>
    </xdr:to>
    <xdr:pic>
      <xdr:nvPicPr>
        <xdr:cNvPr id="1942" name="Imagem 1941">
          <a:extLst>
            <a:ext uri="{FF2B5EF4-FFF2-40B4-BE49-F238E27FC236}">
              <a16:creationId xmlns:a16="http://schemas.microsoft.com/office/drawing/2014/main" xmlns="" id="{22A0B5C1-5967-4588-8D22-2BBFE71935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48619</xdr:rowOff>
    </xdr:to>
    <xdr:pic>
      <xdr:nvPicPr>
        <xdr:cNvPr id="1943" name="Imagem 1942">
          <a:extLst>
            <a:ext uri="{FF2B5EF4-FFF2-40B4-BE49-F238E27FC236}">
              <a16:creationId xmlns:a16="http://schemas.microsoft.com/office/drawing/2014/main" xmlns="" id="{699248E8-2805-4254-BAEF-AD91E2EBDD0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44" name="Imagem 1943">
          <a:extLst>
            <a:ext uri="{FF2B5EF4-FFF2-40B4-BE49-F238E27FC236}">
              <a16:creationId xmlns:a16="http://schemas.microsoft.com/office/drawing/2014/main" xmlns="" id="{4439D615-5AB9-4DF5-89A4-28D31059F8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45" name="Imagem 1944">
          <a:extLst>
            <a:ext uri="{FF2B5EF4-FFF2-40B4-BE49-F238E27FC236}">
              <a16:creationId xmlns:a16="http://schemas.microsoft.com/office/drawing/2014/main" xmlns="" id="{2777409E-F03E-4D3A-8B91-39F873CB05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46" name="Imagem 1945">
          <a:extLst>
            <a:ext uri="{FF2B5EF4-FFF2-40B4-BE49-F238E27FC236}">
              <a16:creationId xmlns:a16="http://schemas.microsoft.com/office/drawing/2014/main" xmlns="" id="{B59F0F80-62D3-4AC4-92AC-EA84EF73EB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47" name="Imagem 1946">
          <a:extLst>
            <a:ext uri="{FF2B5EF4-FFF2-40B4-BE49-F238E27FC236}">
              <a16:creationId xmlns:a16="http://schemas.microsoft.com/office/drawing/2014/main" xmlns="" id="{80EBB402-E96C-480C-8BF8-DE1E31F23A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48" name="Imagem 1947">
          <a:extLst>
            <a:ext uri="{FF2B5EF4-FFF2-40B4-BE49-F238E27FC236}">
              <a16:creationId xmlns:a16="http://schemas.microsoft.com/office/drawing/2014/main" xmlns="" id="{2B10684A-4713-41FA-8CC7-334BD64CC6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49" name="Imagem 1948">
          <a:extLst>
            <a:ext uri="{FF2B5EF4-FFF2-40B4-BE49-F238E27FC236}">
              <a16:creationId xmlns:a16="http://schemas.microsoft.com/office/drawing/2014/main" xmlns="" id="{D29B6A47-5479-40B0-9FCA-AE016A83C7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47671</xdr:rowOff>
    </xdr:to>
    <xdr:pic>
      <xdr:nvPicPr>
        <xdr:cNvPr id="1950" name="Imagem 1949">
          <a:extLst>
            <a:ext uri="{FF2B5EF4-FFF2-40B4-BE49-F238E27FC236}">
              <a16:creationId xmlns:a16="http://schemas.microsoft.com/office/drawing/2014/main" xmlns="" id="{A62C3EDD-846D-4285-A78D-BBC3994E12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48619</xdr:rowOff>
    </xdr:to>
    <xdr:pic>
      <xdr:nvPicPr>
        <xdr:cNvPr id="1951" name="Imagem 1950">
          <a:extLst>
            <a:ext uri="{FF2B5EF4-FFF2-40B4-BE49-F238E27FC236}">
              <a16:creationId xmlns:a16="http://schemas.microsoft.com/office/drawing/2014/main" xmlns="" id="{AE8200CE-FC93-42EA-B69C-B363324CA8F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52" name="Imagem 1951">
          <a:extLst>
            <a:ext uri="{FF2B5EF4-FFF2-40B4-BE49-F238E27FC236}">
              <a16:creationId xmlns:a16="http://schemas.microsoft.com/office/drawing/2014/main" xmlns="" id="{6C637AF6-99DD-48FC-AAB7-8FB82B8528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53" name="Imagem 1952">
          <a:extLst>
            <a:ext uri="{FF2B5EF4-FFF2-40B4-BE49-F238E27FC236}">
              <a16:creationId xmlns:a16="http://schemas.microsoft.com/office/drawing/2014/main" xmlns="" id="{5FA27DBF-2E4E-420E-8C01-A0188D8437C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54" name="Imagem 1953">
          <a:extLst>
            <a:ext uri="{FF2B5EF4-FFF2-40B4-BE49-F238E27FC236}">
              <a16:creationId xmlns:a16="http://schemas.microsoft.com/office/drawing/2014/main" xmlns="" id="{8DB08FC6-DF53-4B9D-A4E7-F7CC6BED60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55" name="Imagem 1954">
          <a:extLst>
            <a:ext uri="{FF2B5EF4-FFF2-40B4-BE49-F238E27FC236}">
              <a16:creationId xmlns:a16="http://schemas.microsoft.com/office/drawing/2014/main" xmlns="" id="{15DE54B5-F38F-4913-A1FB-0AE1DD88101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56" name="Imagem 1955">
          <a:extLst>
            <a:ext uri="{FF2B5EF4-FFF2-40B4-BE49-F238E27FC236}">
              <a16:creationId xmlns:a16="http://schemas.microsoft.com/office/drawing/2014/main" xmlns="" id="{6CDB3EE1-4623-4DBF-8440-F6054266F8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57" name="Imagem 1956">
          <a:extLst>
            <a:ext uri="{FF2B5EF4-FFF2-40B4-BE49-F238E27FC236}">
              <a16:creationId xmlns:a16="http://schemas.microsoft.com/office/drawing/2014/main" xmlns="" id="{DD08BF70-8B29-449E-96AC-E527D9F529A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47671</xdr:rowOff>
    </xdr:to>
    <xdr:pic>
      <xdr:nvPicPr>
        <xdr:cNvPr id="1958" name="Imagem 1957">
          <a:extLst>
            <a:ext uri="{FF2B5EF4-FFF2-40B4-BE49-F238E27FC236}">
              <a16:creationId xmlns:a16="http://schemas.microsoft.com/office/drawing/2014/main" xmlns="" id="{10CCD246-C01A-4B9A-AFB8-E00EC39533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48619</xdr:rowOff>
    </xdr:to>
    <xdr:pic>
      <xdr:nvPicPr>
        <xdr:cNvPr id="1959" name="Imagem 1958">
          <a:extLst>
            <a:ext uri="{FF2B5EF4-FFF2-40B4-BE49-F238E27FC236}">
              <a16:creationId xmlns:a16="http://schemas.microsoft.com/office/drawing/2014/main" xmlns="" id="{2A53CE5C-523D-4332-9DB3-03251569517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60" name="Imagem 1959">
          <a:extLst>
            <a:ext uri="{FF2B5EF4-FFF2-40B4-BE49-F238E27FC236}">
              <a16:creationId xmlns:a16="http://schemas.microsoft.com/office/drawing/2014/main" xmlns="" id="{24DD9E7B-B2B9-4771-9F92-3E1AB69EC2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61" name="Imagem 1960">
          <a:extLst>
            <a:ext uri="{FF2B5EF4-FFF2-40B4-BE49-F238E27FC236}">
              <a16:creationId xmlns:a16="http://schemas.microsoft.com/office/drawing/2014/main" xmlns="" id="{A96C5C91-1807-4E6A-9BDF-46D9A8AB149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62" name="Imagem 1961">
          <a:extLst>
            <a:ext uri="{FF2B5EF4-FFF2-40B4-BE49-F238E27FC236}">
              <a16:creationId xmlns:a16="http://schemas.microsoft.com/office/drawing/2014/main" xmlns="" id="{1D7A6EB7-8D1E-466D-8CB6-2F3D5F8203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63" name="Imagem 1962">
          <a:extLst>
            <a:ext uri="{FF2B5EF4-FFF2-40B4-BE49-F238E27FC236}">
              <a16:creationId xmlns:a16="http://schemas.microsoft.com/office/drawing/2014/main" xmlns="" id="{D918E489-03F0-47D8-880C-DCCC9F599D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64" name="Imagem 1963">
          <a:extLst>
            <a:ext uri="{FF2B5EF4-FFF2-40B4-BE49-F238E27FC236}">
              <a16:creationId xmlns:a16="http://schemas.microsoft.com/office/drawing/2014/main" xmlns="" id="{8DEC2466-6C76-473C-8259-556BCD193A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65" name="Imagem 1964">
          <a:extLst>
            <a:ext uri="{FF2B5EF4-FFF2-40B4-BE49-F238E27FC236}">
              <a16:creationId xmlns:a16="http://schemas.microsoft.com/office/drawing/2014/main" xmlns="" id="{4AACACC0-DBB1-4B2D-86FA-E20E2681DC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47671</xdr:rowOff>
    </xdr:to>
    <xdr:pic>
      <xdr:nvPicPr>
        <xdr:cNvPr id="1966" name="Imagem 1965">
          <a:extLst>
            <a:ext uri="{FF2B5EF4-FFF2-40B4-BE49-F238E27FC236}">
              <a16:creationId xmlns:a16="http://schemas.microsoft.com/office/drawing/2014/main" xmlns="" id="{EA0D36BE-A5C4-46C4-9E93-4561BBBFCF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48619</xdr:rowOff>
    </xdr:to>
    <xdr:pic>
      <xdr:nvPicPr>
        <xdr:cNvPr id="1967" name="Imagem 1966">
          <a:extLst>
            <a:ext uri="{FF2B5EF4-FFF2-40B4-BE49-F238E27FC236}">
              <a16:creationId xmlns:a16="http://schemas.microsoft.com/office/drawing/2014/main" xmlns="" id="{37F6F816-D78F-4B7C-992A-20519F0730C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68" name="Imagem 1967">
          <a:extLst>
            <a:ext uri="{FF2B5EF4-FFF2-40B4-BE49-F238E27FC236}">
              <a16:creationId xmlns:a16="http://schemas.microsoft.com/office/drawing/2014/main" xmlns="" id="{0C071EC5-EC14-4D02-AB71-1DC5628580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69" name="Imagem 1968">
          <a:extLst>
            <a:ext uri="{FF2B5EF4-FFF2-40B4-BE49-F238E27FC236}">
              <a16:creationId xmlns:a16="http://schemas.microsoft.com/office/drawing/2014/main" xmlns="" id="{87F6F8B8-4C7A-486A-BB21-9F0372C22C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70" name="Imagem 1969">
          <a:extLst>
            <a:ext uri="{FF2B5EF4-FFF2-40B4-BE49-F238E27FC236}">
              <a16:creationId xmlns:a16="http://schemas.microsoft.com/office/drawing/2014/main" xmlns="" id="{3BD93D69-B3D9-4985-935B-44869498B4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71" name="Imagem 1970">
          <a:extLst>
            <a:ext uri="{FF2B5EF4-FFF2-40B4-BE49-F238E27FC236}">
              <a16:creationId xmlns:a16="http://schemas.microsoft.com/office/drawing/2014/main" xmlns="" id="{47EEE37D-0836-4437-B25D-2F05571AAD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72" name="Imagem 1971">
          <a:extLst>
            <a:ext uri="{FF2B5EF4-FFF2-40B4-BE49-F238E27FC236}">
              <a16:creationId xmlns:a16="http://schemas.microsoft.com/office/drawing/2014/main" xmlns="" id="{2AFBAFAF-7FD2-459B-B05C-2ECFCD300C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73" name="Imagem 1972">
          <a:extLst>
            <a:ext uri="{FF2B5EF4-FFF2-40B4-BE49-F238E27FC236}">
              <a16:creationId xmlns:a16="http://schemas.microsoft.com/office/drawing/2014/main" xmlns="" id="{D68C3072-FBA5-4719-828A-A434F6C5E0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1974" name="Imagem 1973">
          <a:extLst>
            <a:ext uri="{FF2B5EF4-FFF2-40B4-BE49-F238E27FC236}">
              <a16:creationId xmlns:a16="http://schemas.microsoft.com/office/drawing/2014/main" xmlns="" id="{B27C09D9-8DD1-41C8-A220-75965B1C05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975" name="Imagem 1974">
          <a:extLst>
            <a:ext uri="{FF2B5EF4-FFF2-40B4-BE49-F238E27FC236}">
              <a16:creationId xmlns:a16="http://schemas.microsoft.com/office/drawing/2014/main" xmlns="" id="{48966C83-3775-4FC6-ACC6-1856B08E462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76" name="Imagem 1975">
          <a:extLst>
            <a:ext uri="{FF2B5EF4-FFF2-40B4-BE49-F238E27FC236}">
              <a16:creationId xmlns:a16="http://schemas.microsoft.com/office/drawing/2014/main" xmlns="" id="{496ED2ED-9752-4496-A0AA-FF8B4B96C1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77" name="Imagem 1976">
          <a:extLst>
            <a:ext uri="{FF2B5EF4-FFF2-40B4-BE49-F238E27FC236}">
              <a16:creationId xmlns:a16="http://schemas.microsoft.com/office/drawing/2014/main" xmlns="" id="{294489BE-E31E-4467-A3E0-E792F5BF52D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78" name="Imagem 1977">
          <a:extLst>
            <a:ext uri="{FF2B5EF4-FFF2-40B4-BE49-F238E27FC236}">
              <a16:creationId xmlns:a16="http://schemas.microsoft.com/office/drawing/2014/main" xmlns="" id="{46F6C4D7-1672-445F-8FA9-B6E6D340CC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79" name="Imagem 1978">
          <a:extLst>
            <a:ext uri="{FF2B5EF4-FFF2-40B4-BE49-F238E27FC236}">
              <a16:creationId xmlns:a16="http://schemas.microsoft.com/office/drawing/2014/main" xmlns="" id="{4F9CBCBD-D58C-4FA9-9E1D-50FEC4B41B5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80" name="Imagem 1979">
          <a:extLst>
            <a:ext uri="{FF2B5EF4-FFF2-40B4-BE49-F238E27FC236}">
              <a16:creationId xmlns:a16="http://schemas.microsoft.com/office/drawing/2014/main" xmlns="" id="{448C781D-8166-48B2-83A3-949F11498F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81" name="Imagem 1980">
          <a:extLst>
            <a:ext uri="{FF2B5EF4-FFF2-40B4-BE49-F238E27FC236}">
              <a16:creationId xmlns:a16="http://schemas.microsoft.com/office/drawing/2014/main" xmlns="" id="{3B83C9F6-E847-4FC8-A11D-EEE5D13E140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1982" name="Imagem 1981">
          <a:extLst>
            <a:ext uri="{FF2B5EF4-FFF2-40B4-BE49-F238E27FC236}">
              <a16:creationId xmlns:a16="http://schemas.microsoft.com/office/drawing/2014/main" xmlns="" id="{9125EFDB-F339-4FFA-93FF-D38182D184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983" name="Imagem 1982">
          <a:extLst>
            <a:ext uri="{FF2B5EF4-FFF2-40B4-BE49-F238E27FC236}">
              <a16:creationId xmlns:a16="http://schemas.microsoft.com/office/drawing/2014/main" xmlns="" id="{1E5A57ED-6F53-4CBF-83B3-75A4F81EA35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84" name="Imagem 1983">
          <a:extLst>
            <a:ext uri="{FF2B5EF4-FFF2-40B4-BE49-F238E27FC236}">
              <a16:creationId xmlns:a16="http://schemas.microsoft.com/office/drawing/2014/main" xmlns="" id="{58F88A62-847F-427F-AFF1-FEACD8C500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85" name="Imagem 1984">
          <a:extLst>
            <a:ext uri="{FF2B5EF4-FFF2-40B4-BE49-F238E27FC236}">
              <a16:creationId xmlns:a16="http://schemas.microsoft.com/office/drawing/2014/main" xmlns="" id="{A0FD2AD8-B4B0-4C6D-9E0B-21CA46AD4B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86" name="Imagem 1985">
          <a:extLst>
            <a:ext uri="{FF2B5EF4-FFF2-40B4-BE49-F238E27FC236}">
              <a16:creationId xmlns:a16="http://schemas.microsoft.com/office/drawing/2014/main" xmlns="" id="{2A29333A-EE82-45B5-96CD-FE74BB7AA9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87" name="Imagem 1986">
          <a:extLst>
            <a:ext uri="{FF2B5EF4-FFF2-40B4-BE49-F238E27FC236}">
              <a16:creationId xmlns:a16="http://schemas.microsoft.com/office/drawing/2014/main" xmlns="" id="{690C2966-50DA-479C-99DF-6EFE7DC42D2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88" name="Imagem 1987">
          <a:extLst>
            <a:ext uri="{FF2B5EF4-FFF2-40B4-BE49-F238E27FC236}">
              <a16:creationId xmlns:a16="http://schemas.microsoft.com/office/drawing/2014/main" xmlns="" id="{B36E23B7-D23C-4156-94FF-AAFFC9A142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89" name="Imagem 1988">
          <a:extLst>
            <a:ext uri="{FF2B5EF4-FFF2-40B4-BE49-F238E27FC236}">
              <a16:creationId xmlns:a16="http://schemas.microsoft.com/office/drawing/2014/main" xmlns="" id="{E32DCDAE-8688-4D6D-999E-77D29B24105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1990" name="Imagem 1989">
          <a:extLst>
            <a:ext uri="{FF2B5EF4-FFF2-40B4-BE49-F238E27FC236}">
              <a16:creationId xmlns:a16="http://schemas.microsoft.com/office/drawing/2014/main" xmlns="" id="{A1F60E5E-1C8F-4C51-8C8C-4523ED0B59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991" name="Imagem 1990">
          <a:extLst>
            <a:ext uri="{FF2B5EF4-FFF2-40B4-BE49-F238E27FC236}">
              <a16:creationId xmlns:a16="http://schemas.microsoft.com/office/drawing/2014/main" xmlns="" id="{84309E79-6613-4E4F-A0FF-0E5C05E552E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92" name="Imagem 1991">
          <a:extLst>
            <a:ext uri="{FF2B5EF4-FFF2-40B4-BE49-F238E27FC236}">
              <a16:creationId xmlns:a16="http://schemas.microsoft.com/office/drawing/2014/main" xmlns="" id="{CF72F4D3-E8C2-4535-B51A-8C2D0B85B2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93" name="Imagem 1992">
          <a:extLst>
            <a:ext uri="{FF2B5EF4-FFF2-40B4-BE49-F238E27FC236}">
              <a16:creationId xmlns:a16="http://schemas.microsoft.com/office/drawing/2014/main" xmlns="" id="{067E74A2-438A-4FAE-AA76-5D06BD159EE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94" name="Imagem 1993">
          <a:extLst>
            <a:ext uri="{FF2B5EF4-FFF2-40B4-BE49-F238E27FC236}">
              <a16:creationId xmlns:a16="http://schemas.microsoft.com/office/drawing/2014/main" xmlns="" id="{0FADDED1-8E18-4318-86C3-1BD0D1F36D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95" name="Imagem 1994">
          <a:extLst>
            <a:ext uri="{FF2B5EF4-FFF2-40B4-BE49-F238E27FC236}">
              <a16:creationId xmlns:a16="http://schemas.microsoft.com/office/drawing/2014/main" xmlns="" id="{319BFF06-042B-462C-B709-9D64573E62B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96" name="Imagem 1995">
          <a:extLst>
            <a:ext uri="{FF2B5EF4-FFF2-40B4-BE49-F238E27FC236}">
              <a16:creationId xmlns:a16="http://schemas.microsoft.com/office/drawing/2014/main" xmlns="" id="{E97F4C34-C6D8-4AA5-B191-D1ED999A13D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97" name="Imagem 1996">
          <a:extLst>
            <a:ext uri="{FF2B5EF4-FFF2-40B4-BE49-F238E27FC236}">
              <a16:creationId xmlns:a16="http://schemas.microsoft.com/office/drawing/2014/main" xmlns="" id="{92D8AF87-1243-4905-9D85-C96492800A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1998" name="Imagem 1997">
          <a:extLst>
            <a:ext uri="{FF2B5EF4-FFF2-40B4-BE49-F238E27FC236}">
              <a16:creationId xmlns:a16="http://schemas.microsoft.com/office/drawing/2014/main" xmlns="" id="{3A74C075-87AA-4EB8-B687-9797E46453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999" name="Imagem 1998">
          <a:extLst>
            <a:ext uri="{FF2B5EF4-FFF2-40B4-BE49-F238E27FC236}">
              <a16:creationId xmlns:a16="http://schemas.microsoft.com/office/drawing/2014/main" xmlns="" id="{36073676-A8B9-46E6-BB2C-D45D8D60CC1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00" name="Imagem 1999">
          <a:extLst>
            <a:ext uri="{FF2B5EF4-FFF2-40B4-BE49-F238E27FC236}">
              <a16:creationId xmlns:a16="http://schemas.microsoft.com/office/drawing/2014/main" xmlns="" id="{B40BB220-24F5-470F-86C6-6A636DC94A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01" name="Imagem 2000">
          <a:extLst>
            <a:ext uri="{FF2B5EF4-FFF2-40B4-BE49-F238E27FC236}">
              <a16:creationId xmlns:a16="http://schemas.microsoft.com/office/drawing/2014/main" xmlns="" id="{AEDFCCFE-3A44-46C8-992F-B801992FA42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02" name="Imagem 2001">
          <a:extLst>
            <a:ext uri="{FF2B5EF4-FFF2-40B4-BE49-F238E27FC236}">
              <a16:creationId xmlns:a16="http://schemas.microsoft.com/office/drawing/2014/main" xmlns="" id="{D9421289-27A8-423D-9FCA-2BC6F325F6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03" name="Imagem 2002">
          <a:extLst>
            <a:ext uri="{FF2B5EF4-FFF2-40B4-BE49-F238E27FC236}">
              <a16:creationId xmlns:a16="http://schemas.microsoft.com/office/drawing/2014/main" xmlns="" id="{7EC892D1-0FF8-45DF-90A3-9B2770837A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04" name="Imagem 2003">
          <a:extLst>
            <a:ext uri="{FF2B5EF4-FFF2-40B4-BE49-F238E27FC236}">
              <a16:creationId xmlns:a16="http://schemas.microsoft.com/office/drawing/2014/main" xmlns="" id="{72AFAC15-2E07-437B-A479-F05BDB83160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05" name="Imagem 2004">
          <a:extLst>
            <a:ext uri="{FF2B5EF4-FFF2-40B4-BE49-F238E27FC236}">
              <a16:creationId xmlns:a16="http://schemas.microsoft.com/office/drawing/2014/main" xmlns="" id="{E5AF6411-89EC-43A8-BDDE-82B2A4ED5B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2006" name="Imagem 2005">
          <a:extLst>
            <a:ext uri="{FF2B5EF4-FFF2-40B4-BE49-F238E27FC236}">
              <a16:creationId xmlns:a16="http://schemas.microsoft.com/office/drawing/2014/main" xmlns="" id="{3426DB05-8DF8-42FF-964F-20974CED38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07" name="Imagem 2006">
          <a:extLst>
            <a:ext uri="{FF2B5EF4-FFF2-40B4-BE49-F238E27FC236}">
              <a16:creationId xmlns:a16="http://schemas.microsoft.com/office/drawing/2014/main" xmlns="" id="{406033FD-C2B2-41C2-B25F-EDA9F869635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08" name="Imagem 2007">
          <a:extLst>
            <a:ext uri="{FF2B5EF4-FFF2-40B4-BE49-F238E27FC236}">
              <a16:creationId xmlns:a16="http://schemas.microsoft.com/office/drawing/2014/main" xmlns="" id="{57157B1A-DA28-4689-A82C-DCA50A2D24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09" name="Imagem 2008">
          <a:extLst>
            <a:ext uri="{FF2B5EF4-FFF2-40B4-BE49-F238E27FC236}">
              <a16:creationId xmlns:a16="http://schemas.microsoft.com/office/drawing/2014/main" xmlns="" id="{A4C31E94-4123-4590-9654-7DD8FE459F9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10" name="Imagem 2009">
          <a:extLst>
            <a:ext uri="{FF2B5EF4-FFF2-40B4-BE49-F238E27FC236}">
              <a16:creationId xmlns:a16="http://schemas.microsoft.com/office/drawing/2014/main" xmlns="" id="{E1805414-0EA0-4337-A8C2-0E2CC578EB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11" name="Imagem 2010">
          <a:extLst>
            <a:ext uri="{FF2B5EF4-FFF2-40B4-BE49-F238E27FC236}">
              <a16:creationId xmlns:a16="http://schemas.microsoft.com/office/drawing/2014/main" xmlns="" id="{5CC122AF-8FB4-4ED0-95A7-6D4B33C1F04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12" name="Imagem 2011">
          <a:extLst>
            <a:ext uri="{FF2B5EF4-FFF2-40B4-BE49-F238E27FC236}">
              <a16:creationId xmlns:a16="http://schemas.microsoft.com/office/drawing/2014/main" xmlns="" id="{7C89F940-7689-44F9-925D-73CBAAECDC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13" name="Imagem 2012">
          <a:extLst>
            <a:ext uri="{FF2B5EF4-FFF2-40B4-BE49-F238E27FC236}">
              <a16:creationId xmlns:a16="http://schemas.microsoft.com/office/drawing/2014/main" xmlns="" id="{C87B5160-3E05-4172-992F-BFD4AD45A96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2014" name="Imagem 2013">
          <a:extLst>
            <a:ext uri="{FF2B5EF4-FFF2-40B4-BE49-F238E27FC236}">
              <a16:creationId xmlns:a16="http://schemas.microsoft.com/office/drawing/2014/main" xmlns="" id="{14160C22-B6D8-45E0-B4E2-F21E8E86D8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15" name="Imagem 2014">
          <a:extLst>
            <a:ext uri="{FF2B5EF4-FFF2-40B4-BE49-F238E27FC236}">
              <a16:creationId xmlns:a16="http://schemas.microsoft.com/office/drawing/2014/main" xmlns="" id="{D9FD12E0-8D8E-43D4-B6D6-5CE4A8A6F39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16" name="Imagem 2015">
          <a:extLst>
            <a:ext uri="{FF2B5EF4-FFF2-40B4-BE49-F238E27FC236}">
              <a16:creationId xmlns:a16="http://schemas.microsoft.com/office/drawing/2014/main" xmlns="" id="{A9BDD63C-619E-4F9E-B122-593322D9C9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17" name="Imagem 2016">
          <a:extLst>
            <a:ext uri="{FF2B5EF4-FFF2-40B4-BE49-F238E27FC236}">
              <a16:creationId xmlns:a16="http://schemas.microsoft.com/office/drawing/2014/main" xmlns="" id="{9F46DF73-1132-49E2-8AB7-54DB7EF04B4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18" name="Imagem 2017">
          <a:extLst>
            <a:ext uri="{FF2B5EF4-FFF2-40B4-BE49-F238E27FC236}">
              <a16:creationId xmlns:a16="http://schemas.microsoft.com/office/drawing/2014/main" xmlns="" id="{65E9A658-AE27-463A-B9FF-D880A61F5F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19" name="Imagem 2018">
          <a:extLst>
            <a:ext uri="{FF2B5EF4-FFF2-40B4-BE49-F238E27FC236}">
              <a16:creationId xmlns:a16="http://schemas.microsoft.com/office/drawing/2014/main" xmlns="" id="{FBD4BA9B-20B9-4C00-A378-A427A04BDF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20" name="Imagem 2019">
          <a:extLst>
            <a:ext uri="{FF2B5EF4-FFF2-40B4-BE49-F238E27FC236}">
              <a16:creationId xmlns:a16="http://schemas.microsoft.com/office/drawing/2014/main" xmlns="" id="{BABE04D1-69C7-4CFC-AFB1-5547B16CD8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21" name="Imagem 2020">
          <a:extLst>
            <a:ext uri="{FF2B5EF4-FFF2-40B4-BE49-F238E27FC236}">
              <a16:creationId xmlns:a16="http://schemas.microsoft.com/office/drawing/2014/main" xmlns="" id="{099A3508-ADF7-4110-9C8A-272EB2A2754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2022" name="Imagem 2021">
          <a:extLst>
            <a:ext uri="{FF2B5EF4-FFF2-40B4-BE49-F238E27FC236}">
              <a16:creationId xmlns:a16="http://schemas.microsoft.com/office/drawing/2014/main" xmlns="" id="{FDD8FE3D-AE16-497E-8052-1556870A99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23" name="Imagem 2022">
          <a:extLst>
            <a:ext uri="{FF2B5EF4-FFF2-40B4-BE49-F238E27FC236}">
              <a16:creationId xmlns:a16="http://schemas.microsoft.com/office/drawing/2014/main" xmlns="" id="{A5FA9A44-2BA3-4B6F-AF1A-851EB2631C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24" name="Imagem 2023">
          <a:extLst>
            <a:ext uri="{FF2B5EF4-FFF2-40B4-BE49-F238E27FC236}">
              <a16:creationId xmlns:a16="http://schemas.microsoft.com/office/drawing/2014/main" xmlns="" id="{E176036C-6448-48B0-A809-E7243E6841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25" name="Imagem 2024">
          <a:extLst>
            <a:ext uri="{FF2B5EF4-FFF2-40B4-BE49-F238E27FC236}">
              <a16:creationId xmlns:a16="http://schemas.microsoft.com/office/drawing/2014/main" xmlns="" id="{50DEFE5B-A471-4808-8405-4F9211B1DFB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26" name="Imagem 2025">
          <a:extLst>
            <a:ext uri="{FF2B5EF4-FFF2-40B4-BE49-F238E27FC236}">
              <a16:creationId xmlns:a16="http://schemas.microsoft.com/office/drawing/2014/main" xmlns="" id="{01EFE58B-062D-432B-8BA0-C3BE00E669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27" name="Imagem 2026">
          <a:extLst>
            <a:ext uri="{FF2B5EF4-FFF2-40B4-BE49-F238E27FC236}">
              <a16:creationId xmlns:a16="http://schemas.microsoft.com/office/drawing/2014/main" xmlns="" id="{A545A8AD-F792-4AA8-BB98-351A56B599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28" name="Imagem 2027">
          <a:extLst>
            <a:ext uri="{FF2B5EF4-FFF2-40B4-BE49-F238E27FC236}">
              <a16:creationId xmlns:a16="http://schemas.microsoft.com/office/drawing/2014/main" xmlns="" id="{E51884BF-6725-4056-B4F8-9F5115A722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29" name="Imagem 2028">
          <a:extLst>
            <a:ext uri="{FF2B5EF4-FFF2-40B4-BE49-F238E27FC236}">
              <a16:creationId xmlns:a16="http://schemas.microsoft.com/office/drawing/2014/main" xmlns="" id="{4C21154F-58B5-4DC2-8F28-82D0B07921A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2030" name="Imagem 2029">
          <a:extLst>
            <a:ext uri="{FF2B5EF4-FFF2-40B4-BE49-F238E27FC236}">
              <a16:creationId xmlns:a16="http://schemas.microsoft.com/office/drawing/2014/main" xmlns="" id="{7F7405C5-6544-4FF4-B041-8C7FCD9833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31" name="Imagem 2030">
          <a:extLst>
            <a:ext uri="{FF2B5EF4-FFF2-40B4-BE49-F238E27FC236}">
              <a16:creationId xmlns:a16="http://schemas.microsoft.com/office/drawing/2014/main" xmlns="" id="{21BECB57-ED9F-4472-8A7F-D272898B94B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32" name="Imagem 2031">
          <a:extLst>
            <a:ext uri="{FF2B5EF4-FFF2-40B4-BE49-F238E27FC236}">
              <a16:creationId xmlns:a16="http://schemas.microsoft.com/office/drawing/2014/main" xmlns="" id="{8E52AF24-E79B-4195-9B94-7AD9A1B06A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33" name="Imagem 2032">
          <a:extLst>
            <a:ext uri="{FF2B5EF4-FFF2-40B4-BE49-F238E27FC236}">
              <a16:creationId xmlns:a16="http://schemas.microsoft.com/office/drawing/2014/main" xmlns="" id="{20FE0752-3E27-47C5-862A-1971F19D7AF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34" name="Imagem 2033">
          <a:extLst>
            <a:ext uri="{FF2B5EF4-FFF2-40B4-BE49-F238E27FC236}">
              <a16:creationId xmlns:a16="http://schemas.microsoft.com/office/drawing/2014/main" xmlns="" id="{46D3D4AD-21BB-4B5C-851D-3BB6065E46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35" name="Imagem 2034">
          <a:extLst>
            <a:ext uri="{FF2B5EF4-FFF2-40B4-BE49-F238E27FC236}">
              <a16:creationId xmlns:a16="http://schemas.microsoft.com/office/drawing/2014/main" xmlns="" id="{260F58CB-76AA-41DC-9E16-98636094E03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36" name="Imagem 2035">
          <a:extLst>
            <a:ext uri="{FF2B5EF4-FFF2-40B4-BE49-F238E27FC236}">
              <a16:creationId xmlns:a16="http://schemas.microsoft.com/office/drawing/2014/main" xmlns="" id="{DA43095C-B1E0-4799-944F-68956BB903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37" name="Imagem 2036">
          <a:extLst>
            <a:ext uri="{FF2B5EF4-FFF2-40B4-BE49-F238E27FC236}">
              <a16:creationId xmlns:a16="http://schemas.microsoft.com/office/drawing/2014/main" xmlns="" id="{155831AC-0080-47C5-A2DF-A841C5EA417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2038" name="Imagem 2037">
          <a:extLst>
            <a:ext uri="{FF2B5EF4-FFF2-40B4-BE49-F238E27FC236}">
              <a16:creationId xmlns:a16="http://schemas.microsoft.com/office/drawing/2014/main" xmlns="" id="{682D590E-9D80-496D-8A10-1CEFE18958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39" name="Imagem 2038">
          <a:extLst>
            <a:ext uri="{FF2B5EF4-FFF2-40B4-BE49-F238E27FC236}">
              <a16:creationId xmlns:a16="http://schemas.microsoft.com/office/drawing/2014/main" xmlns="" id="{015388BB-E39D-469A-BF8B-3F4D3F67570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40" name="Imagem 2039">
          <a:extLst>
            <a:ext uri="{FF2B5EF4-FFF2-40B4-BE49-F238E27FC236}">
              <a16:creationId xmlns:a16="http://schemas.microsoft.com/office/drawing/2014/main" xmlns="" id="{991585EA-6E71-41C7-B9E7-1565A1E29D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41" name="Imagem 2040">
          <a:extLst>
            <a:ext uri="{FF2B5EF4-FFF2-40B4-BE49-F238E27FC236}">
              <a16:creationId xmlns:a16="http://schemas.microsoft.com/office/drawing/2014/main" xmlns="" id="{1EEB600A-B098-439B-A8B6-6B01A6DBBBA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42" name="Imagem 2041">
          <a:extLst>
            <a:ext uri="{FF2B5EF4-FFF2-40B4-BE49-F238E27FC236}">
              <a16:creationId xmlns:a16="http://schemas.microsoft.com/office/drawing/2014/main" xmlns="" id="{653772BF-27BD-48A9-A513-737BCEC897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43" name="Imagem 2042">
          <a:extLst>
            <a:ext uri="{FF2B5EF4-FFF2-40B4-BE49-F238E27FC236}">
              <a16:creationId xmlns:a16="http://schemas.microsoft.com/office/drawing/2014/main" xmlns="" id="{7480279D-8849-4E57-8AB0-0396ABA8FD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44" name="Imagem 2043">
          <a:extLst>
            <a:ext uri="{FF2B5EF4-FFF2-40B4-BE49-F238E27FC236}">
              <a16:creationId xmlns:a16="http://schemas.microsoft.com/office/drawing/2014/main" xmlns="" id="{50A37EEB-97FE-4B2A-93B1-6DA29FC975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45" name="Imagem 2044">
          <a:extLst>
            <a:ext uri="{FF2B5EF4-FFF2-40B4-BE49-F238E27FC236}">
              <a16:creationId xmlns:a16="http://schemas.microsoft.com/office/drawing/2014/main" xmlns="" id="{8ED22AFF-12C1-41E6-B906-BF7084E434B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2046" name="Imagem 2045">
          <a:extLst>
            <a:ext uri="{FF2B5EF4-FFF2-40B4-BE49-F238E27FC236}">
              <a16:creationId xmlns:a16="http://schemas.microsoft.com/office/drawing/2014/main" xmlns="" id="{5FD742B3-24B7-4C25-BF9D-DDA2D797B1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47" name="Imagem 2046">
          <a:extLst>
            <a:ext uri="{FF2B5EF4-FFF2-40B4-BE49-F238E27FC236}">
              <a16:creationId xmlns:a16="http://schemas.microsoft.com/office/drawing/2014/main" xmlns="" id="{5DA87724-2E89-4D18-A037-FBB2536815A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48" name="Imagem 2047">
          <a:extLst>
            <a:ext uri="{FF2B5EF4-FFF2-40B4-BE49-F238E27FC236}">
              <a16:creationId xmlns:a16="http://schemas.microsoft.com/office/drawing/2014/main" xmlns="" id="{69BEF37B-27AC-4BD4-AA36-AD14F48548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49" name="Imagem 2048">
          <a:extLst>
            <a:ext uri="{FF2B5EF4-FFF2-40B4-BE49-F238E27FC236}">
              <a16:creationId xmlns:a16="http://schemas.microsoft.com/office/drawing/2014/main" xmlns="" id="{A6324E3E-DA80-4843-851B-E1B43009FD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50" name="Imagem 2049">
          <a:extLst>
            <a:ext uri="{FF2B5EF4-FFF2-40B4-BE49-F238E27FC236}">
              <a16:creationId xmlns:a16="http://schemas.microsoft.com/office/drawing/2014/main" xmlns="" id="{92DDB715-B668-4F70-BC95-8AE9C00263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51" name="Imagem 2050">
          <a:extLst>
            <a:ext uri="{FF2B5EF4-FFF2-40B4-BE49-F238E27FC236}">
              <a16:creationId xmlns:a16="http://schemas.microsoft.com/office/drawing/2014/main" xmlns="" id="{1CFAF1FB-B0E5-49F8-A59E-0E678ACD655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52" name="Imagem 2051">
          <a:extLst>
            <a:ext uri="{FF2B5EF4-FFF2-40B4-BE49-F238E27FC236}">
              <a16:creationId xmlns:a16="http://schemas.microsoft.com/office/drawing/2014/main" xmlns="" id="{FAD7D8CA-E3C7-45D8-BDC9-4F45E7A065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53" name="Imagem 2052">
          <a:extLst>
            <a:ext uri="{FF2B5EF4-FFF2-40B4-BE49-F238E27FC236}">
              <a16:creationId xmlns:a16="http://schemas.microsoft.com/office/drawing/2014/main" xmlns="" id="{08B53C79-C6BA-46FD-891B-D8453A29BF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2054" name="Imagem 2053">
          <a:extLst>
            <a:ext uri="{FF2B5EF4-FFF2-40B4-BE49-F238E27FC236}">
              <a16:creationId xmlns:a16="http://schemas.microsoft.com/office/drawing/2014/main" xmlns="" id="{CB19B3DB-200B-45E4-92DF-86C6417096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55" name="Imagem 2054">
          <a:extLst>
            <a:ext uri="{FF2B5EF4-FFF2-40B4-BE49-F238E27FC236}">
              <a16:creationId xmlns:a16="http://schemas.microsoft.com/office/drawing/2014/main" xmlns="" id="{3D230A63-B868-4848-8204-E4588D4DE29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56" name="Imagem 2055">
          <a:extLst>
            <a:ext uri="{FF2B5EF4-FFF2-40B4-BE49-F238E27FC236}">
              <a16:creationId xmlns:a16="http://schemas.microsoft.com/office/drawing/2014/main" xmlns="" id="{1A354515-324D-4C79-B144-C35572A07A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57" name="Imagem 2056">
          <a:extLst>
            <a:ext uri="{FF2B5EF4-FFF2-40B4-BE49-F238E27FC236}">
              <a16:creationId xmlns:a16="http://schemas.microsoft.com/office/drawing/2014/main" xmlns="" id="{28C86794-0C93-480F-BBCA-C7F25ED3C9C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58" name="Imagem 2057">
          <a:extLst>
            <a:ext uri="{FF2B5EF4-FFF2-40B4-BE49-F238E27FC236}">
              <a16:creationId xmlns:a16="http://schemas.microsoft.com/office/drawing/2014/main" xmlns="" id="{C5383416-0E84-4C74-B2EC-7453EAE5BB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59" name="Imagem 2058">
          <a:extLst>
            <a:ext uri="{FF2B5EF4-FFF2-40B4-BE49-F238E27FC236}">
              <a16:creationId xmlns:a16="http://schemas.microsoft.com/office/drawing/2014/main" xmlns="" id="{1007D74D-1036-47CD-B920-11F5C58774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60" name="Imagem 2059">
          <a:extLst>
            <a:ext uri="{FF2B5EF4-FFF2-40B4-BE49-F238E27FC236}">
              <a16:creationId xmlns:a16="http://schemas.microsoft.com/office/drawing/2014/main" xmlns="" id="{96F15C7F-2587-4C0C-8CE6-8756CF239B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61" name="Imagem 2060">
          <a:extLst>
            <a:ext uri="{FF2B5EF4-FFF2-40B4-BE49-F238E27FC236}">
              <a16:creationId xmlns:a16="http://schemas.microsoft.com/office/drawing/2014/main" xmlns="" id="{112BF4B5-24B6-4D3B-BA88-8F99FF9B271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2062" name="Imagem 2061">
          <a:extLst>
            <a:ext uri="{FF2B5EF4-FFF2-40B4-BE49-F238E27FC236}">
              <a16:creationId xmlns:a16="http://schemas.microsoft.com/office/drawing/2014/main" xmlns="" id="{D2E34B40-EC1B-4142-B921-0D76655B7B1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63" name="Imagem 2062">
          <a:extLst>
            <a:ext uri="{FF2B5EF4-FFF2-40B4-BE49-F238E27FC236}">
              <a16:creationId xmlns:a16="http://schemas.microsoft.com/office/drawing/2014/main" xmlns="" id="{24D7A7C6-1B98-432C-A374-EE1D44455E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64" name="Imagem 2063">
          <a:extLst>
            <a:ext uri="{FF2B5EF4-FFF2-40B4-BE49-F238E27FC236}">
              <a16:creationId xmlns:a16="http://schemas.microsoft.com/office/drawing/2014/main" xmlns="" id="{74BC2CFB-DBD2-4171-B3EC-E2DCC79A20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65" name="Imagem 2064">
          <a:extLst>
            <a:ext uri="{FF2B5EF4-FFF2-40B4-BE49-F238E27FC236}">
              <a16:creationId xmlns:a16="http://schemas.microsoft.com/office/drawing/2014/main" xmlns="" id="{5FE2CB6D-0837-4C95-A2C7-C898A9D976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66" name="Imagem 2065">
          <a:extLst>
            <a:ext uri="{FF2B5EF4-FFF2-40B4-BE49-F238E27FC236}">
              <a16:creationId xmlns:a16="http://schemas.microsoft.com/office/drawing/2014/main" xmlns="" id="{8495F446-CF11-4FE2-B7C4-8D08A4D7FE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67" name="Imagem 2066">
          <a:extLst>
            <a:ext uri="{FF2B5EF4-FFF2-40B4-BE49-F238E27FC236}">
              <a16:creationId xmlns:a16="http://schemas.microsoft.com/office/drawing/2014/main" xmlns="" id="{A3B0BD4C-B6CA-4B90-BF8E-20D1C5B778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68" name="Imagem 2067">
          <a:extLst>
            <a:ext uri="{FF2B5EF4-FFF2-40B4-BE49-F238E27FC236}">
              <a16:creationId xmlns:a16="http://schemas.microsoft.com/office/drawing/2014/main" xmlns="" id="{5207E9C8-4D47-4C4D-BD41-C4AF3D406B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69" name="Imagem 2068">
          <a:extLst>
            <a:ext uri="{FF2B5EF4-FFF2-40B4-BE49-F238E27FC236}">
              <a16:creationId xmlns:a16="http://schemas.microsoft.com/office/drawing/2014/main" xmlns="" id="{EF612C73-AB90-45ED-9D8F-25CF97CC5B8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2070" name="Imagem 2069">
          <a:extLst>
            <a:ext uri="{FF2B5EF4-FFF2-40B4-BE49-F238E27FC236}">
              <a16:creationId xmlns:a16="http://schemas.microsoft.com/office/drawing/2014/main" xmlns="" id="{278A2F95-4E1E-45A5-A3C5-8BAE2ECD9A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2071" name="Imagem 2070">
          <a:extLst>
            <a:ext uri="{FF2B5EF4-FFF2-40B4-BE49-F238E27FC236}">
              <a16:creationId xmlns:a16="http://schemas.microsoft.com/office/drawing/2014/main" xmlns="" id="{1EC3ABE3-CF18-4F70-B1DE-0DD17043B5B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72" name="Imagem 2071">
          <a:extLst>
            <a:ext uri="{FF2B5EF4-FFF2-40B4-BE49-F238E27FC236}">
              <a16:creationId xmlns:a16="http://schemas.microsoft.com/office/drawing/2014/main" xmlns="" id="{34D76A11-83DF-4FA5-9459-4AAAD8C0CE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73" name="Imagem 2072">
          <a:extLst>
            <a:ext uri="{FF2B5EF4-FFF2-40B4-BE49-F238E27FC236}">
              <a16:creationId xmlns:a16="http://schemas.microsoft.com/office/drawing/2014/main" xmlns="" id="{77746F62-155B-48BB-A23A-7A95750928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74" name="Imagem 2073">
          <a:extLst>
            <a:ext uri="{FF2B5EF4-FFF2-40B4-BE49-F238E27FC236}">
              <a16:creationId xmlns:a16="http://schemas.microsoft.com/office/drawing/2014/main" xmlns="" id="{D270B6C7-038D-421A-AE8E-EC8A3BD6FE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75" name="Imagem 2074">
          <a:extLst>
            <a:ext uri="{FF2B5EF4-FFF2-40B4-BE49-F238E27FC236}">
              <a16:creationId xmlns:a16="http://schemas.microsoft.com/office/drawing/2014/main" xmlns="" id="{2CA5715E-911E-4722-9D8C-E3F72FAE8E1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76" name="Imagem 2075">
          <a:extLst>
            <a:ext uri="{FF2B5EF4-FFF2-40B4-BE49-F238E27FC236}">
              <a16:creationId xmlns:a16="http://schemas.microsoft.com/office/drawing/2014/main" xmlns="" id="{87DEB51F-C1E7-4E4E-8AC7-0A86C80C82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77" name="Imagem 2076">
          <a:extLst>
            <a:ext uri="{FF2B5EF4-FFF2-40B4-BE49-F238E27FC236}">
              <a16:creationId xmlns:a16="http://schemas.microsoft.com/office/drawing/2014/main" xmlns="" id="{F49501CF-3305-45E9-A56F-EA105770F2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2078" name="Imagem 2077">
          <a:extLst>
            <a:ext uri="{FF2B5EF4-FFF2-40B4-BE49-F238E27FC236}">
              <a16:creationId xmlns:a16="http://schemas.microsoft.com/office/drawing/2014/main" xmlns="" id="{3C2D92F4-A02C-47E6-8F24-BD5184BD64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2079" name="Imagem 2078">
          <a:extLst>
            <a:ext uri="{FF2B5EF4-FFF2-40B4-BE49-F238E27FC236}">
              <a16:creationId xmlns:a16="http://schemas.microsoft.com/office/drawing/2014/main" xmlns="" id="{20DF7433-22C4-4315-8A03-F2E59BF685F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80" name="Imagem 2079">
          <a:extLst>
            <a:ext uri="{FF2B5EF4-FFF2-40B4-BE49-F238E27FC236}">
              <a16:creationId xmlns:a16="http://schemas.microsoft.com/office/drawing/2014/main" xmlns="" id="{F71402B7-12CC-4139-8052-A5EFF650A5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81" name="Imagem 2080">
          <a:extLst>
            <a:ext uri="{FF2B5EF4-FFF2-40B4-BE49-F238E27FC236}">
              <a16:creationId xmlns:a16="http://schemas.microsoft.com/office/drawing/2014/main" xmlns="" id="{083D1849-82A5-4A1D-BB35-75EAEC04970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82" name="Imagem 2081">
          <a:extLst>
            <a:ext uri="{FF2B5EF4-FFF2-40B4-BE49-F238E27FC236}">
              <a16:creationId xmlns:a16="http://schemas.microsoft.com/office/drawing/2014/main" xmlns="" id="{63429AB2-2F34-4F4F-B288-750325E219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83" name="Imagem 2082">
          <a:extLst>
            <a:ext uri="{FF2B5EF4-FFF2-40B4-BE49-F238E27FC236}">
              <a16:creationId xmlns:a16="http://schemas.microsoft.com/office/drawing/2014/main" xmlns="" id="{FCE215F6-7669-47C7-A17D-388CE25634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84" name="Imagem 2083">
          <a:extLst>
            <a:ext uri="{FF2B5EF4-FFF2-40B4-BE49-F238E27FC236}">
              <a16:creationId xmlns:a16="http://schemas.microsoft.com/office/drawing/2014/main" xmlns="" id="{99AA1A0B-0EB5-4F09-9D4D-FB05890404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85" name="Imagem 2084">
          <a:extLst>
            <a:ext uri="{FF2B5EF4-FFF2-40B4-BE49-F238E27FC236}">
              <a16:creationId xmlns:a16="http://schemas.microsoft.com/office/drawing/2014/main" xmlns="" id="{E16260C3-5DE8-40F8-A047-ACB44786D31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2086" name="Imagem 2085">
          <a:extLst>
            <a:ext uri="{FF2B5EF4-FFF2-40B4-BE49-F238E27FC236}">
              <a16:creationId xmlns:a16="http://schemas.microsoft.com/office/drawing/2014/main" xmlns="" id="{12BBC7E4-33B1-4A51-A454-375BEB1B24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2087" name="Imagem 2086">
          <a:extLst>
            <a:ext uri="{FF2B5EF4-FFF2-40B4-BE49-F238E27FC236}">
              <a16:creationId xmlns:a16="http://schemas.microsoft.com/office/drawing/2014/main" xmlns="" id="{531B6BDC-8BFB-4DCE-A327-08F8710DAA4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88" name="Imagem 2087">
          <a:extLst>
            <a:ext uri="{FF2B5EF4-FFF2-40B4-BE49-F238E27FC236}">
              <a16:creationId xmlns:a16="http://schemas.microsoft.com/office/drawing/2014/main" xmlns="" id="{FB0135BC-397C-4D3C-8F5D-BF9C8C246D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89" name="Imagem 2088">
          <a:extLst>
            <a:ext uri="{FF2B5EF4-FFF2-40B4-BE49-F238E27FC236}">
              <a16:creationId xmlns:a16="http://schemas.microsoft.com/office/drawing/2014/main" xmlns="" id="{BD3C74D7-8E2B-434E-A58E-FD58AC45E0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90" name="Imagem 2089">
          <a:extLst>
            <a:ext uri="{FF2B5EF4-FFF2-40B4-BE49-F238E27FC236}">
              <a16:creationId xmlns:a16="http://schemas.microsoft.com/office/drawing/2014/main" xmlns="" id="{33B50798-F9CC-4B50-AE0B-C5914FDB42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91" name="Imagem 2090">
          <a:extLst>
            <a:ext uri="{FF2B5EF4-FFF2-40B4-BE49-F238E27FC236}">
              <a16:creationId xmlns:a16="http://schemas.microsoft.com/office/drawing/2014/main" xmlns="" id="{F7068E3B-690C-48A2-AEFA-357B7A20891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92" name="Imagem 2091">
          <a:extLst>
            <a:ext uri="{FF2B5EF4-FFF2-40B4-BE49-F238E27FC236}">
              <a16:creationId xmlns:a16="http://schemas.microsoft.com/office/drawing/2014/main" xmlns="" id="{FB8446D4-5DA8-4D5C-BD87-A9E6C26F9F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93" name="Imagem 2092">
          <a:extLst>
            <a:ext uri="{FF2B5EF4-FFF2-40B4-BE49-F238E27FC236}">
              <a16:creationId xmlns:a16="http://schemas.microsoft.com/office/drawing/2014/main" xmlns="" id="{6ACA9856-502C-4A80-9B37-D5F6906D4AB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2094" name="Imagem 2093">
          <a:extLst>
            <a:ext uri="{FF2B5EF4-FFF2-40B4-BE49-F238E27FC236}">
              <a16:creationId xmlns:a16="http://schemas.microsoft.com/office/drawing/2014/main" xmlns="" id="{FE7AABC7-E387-48DC-9BA9-1DBD7ADDD5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2095" name="Imagem 2094">
          <a:extLst>
            <a:ext uri="{FF2B5EF4-FFF2-40B4-BE49-F238E27FC236}">
              <a16:creationId xmlns:a16="http://schemas.microsoft.com/office/drawing/2014/main" xmlns="" id="{4B56D56C-ACB6-4D3F-A844-A6ED2727833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96" name="Imagem 2095">
          <a:extLst>
            <a:ext uri="{FF2B5EF4-FFF2-40B4-BE49-F238E27FC236}">
              <a16:creationId xmlns:a16="http://schemas.microsoft.com/office/drawing/2014/main" xmlns="" id="{5E3E2047-0099-4381-92D8-CA711C1155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97" name="Imagem 2096">
          <a:extLst>
            <a:ext uri="{FF2B5EF4-FFF2-40B4-BE49-F238E27FC236}">
              <a16:creationId xmlns:a16="http://schemas.microsoft.com/office/drawing/2014/main" xmlns="" id="{64B2A10D-AAD8-46D2-957E-FEDBF7FA801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98" name="Imagem 2097">
          <a:extLst>
            <a:ext uri="{FF2B5EF4-FFF2-40B4-BE49-F238E27FC236}">
              <a16:creationId xmlns:a16="http://schemas.microsoft.com/office/drawing/2014/main" xmlns="" id="{F3474A77-8C4D-4026-9D78-312874B908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99" name="Imagem 2098">
          <a:extLst>
            <a:ext uri="{FF2B5EF4-FFF2-40B4-BE49-F238E27FC236}">
              <a16:creationId xmlns:a16="http://schemas.microsoft.com/office/drawing/2014/main" xmlns="" id="{097CAD3D-7399-43F4-9299-8A17A9939A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00" name="Imagem 2099">
          <a:extLst>
            <a:ext uri="{FF2B5EF4-FFF2-40B4-BE49-F238E27FC236}">
              <a16:creationId xmlns:a16="http://schemas.microsoft.com/office/drawing/2014/main" xmlns="" id="{75173188-D4B9-4757-9C1E-3F852C176E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01" name="Imagem 2100">
          <a:extLst>
            <a:ext uri="{FF2B5EF4-FFF2-40B4-BE49-F238E27FC236}">
              <a16:creationId xmlns:a16="http://schemas.microsoft.com/office/drawing/2014/main" xmlns="" id="{86B4A1DB-B348-473F-A3A9-F06E7889C11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2102" name="Imagem 2101">
          <a:extLst>
            <a:ext uri="{FF2B5EF4-FFF2-40B4-BE49-F238E27FC236}">
              <a16:creationId xmlns:a16="http://schemas.microsoft.com/office/drawing/2014/main" xmlns="" id="{8DA542FA-46E4-4270-8AF4-61DEAAFBE0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103" name="Imagem 2102">
          <a:extLst>
            <a:ext uri="{FF2B5EF4-FFF2-40B4-BE49-F238E27FC236}">
              <a16:creationId xmlns:a16="http://schemas.microsoft.com/office/drawing/2014/main" xmlns="" id="{F83E76B8-87DB-449F-901A-53344DA7D98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04" name="Imagem 2103">
          <a:extLst>
            <a:ext uri="{FF2B5EF4-FFF2-40B4-BE49-F238E27FC236}">
              <a16:creationId xmlns:a16="http://schemas.microsoft.com/office/drawing/2014/main" xmlns="" id="{70218DAC-746F-4B3A-814C-6ABD7176B8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05" name="Imagem 2104">
          <a:extLst>
            <a:ext uri="{FF2B5EF4-FFF2-40B4-BE49-F238E27FC236}">
              <a16:creationId xmlns:a16="http://schemas.microsoft.com/office/drawing/2014/main" xmlns="" id="{C8ED78C4-4CF1-4030-9E7B-E5486111D7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06" name="Imagem 2105">
          <a:extLst>
            <a:ext uri="{FF2B5EF4-FFF2-40B4-BE49-F238E27FC236}">
              <a16:creationId xmlns:a16="http://schemas.microsoft.com/office/drawing/2014/main" xmlns="" id="{88BC10AD-86D2-4310-BB66-4FDB9AA96C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07" name="Imagem 2106">
          <a:extLst>
            <a:ext uri="{FF2B5EF4-FFF2-40B4-BE49-F238E27FC236}">
              <a16:creationId xmlns:a16="http://schemas.microsoft.com/office/drawing/2014/main" xmlns="" id="{185A42E8-E61C-49EA-9CF7-D9802185550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08" name="Imagem 2107">
          <a:extLst>
            <a:ext uri="{FF2B5EF4-FFF2-40B4-BE49-F238E27FC236}">
              <a16:creationId xmlns:a16="http://schemas.microsoft.com/office/drawing/2014/main" xmlns="" id="{C3416419-939B-4F97-90F1-C24672E31D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09" name="Imagem 2108">
          <a:extLst>
            <a:ext uri="{FF2B5EF4-FFF2-40B4-BE49-F238E27FC236}">
              <a16:creationId xmlns:a16="http://schemas.microsoft.com/office/drawing/2014/main" xmlns="" id="{14DFEA17-EE31-49FB-8921-91392A405E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2110" name="Imagem 2109">
          <a:extLst>
            <a:ext uri="{FF2B5EF4-FFF2-40B4-BE49-F238E27FC236}">
              <a16:creationId xmlns:a16="http://schemas.microsoft.com/office/drawing/2014/main" xmlns="" id="{851ECA1C-5ACA-4FED-B354-CD71032CC8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111" name="Imagem 2110">
          <a:extLst>
            <a:ext uri="{FF2B5EF4-FFF2-40B4-BE49-F238E27FC236}">
              <a16:creationId xmlns:a16="http://schemas.microsoft.com/office/drawing/2014/main" xmlns="" id="{F67F7D1F-41C5-4233-B248-197BE677DDE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12" name="Imagem 2111">
          <a:extLst>
            <a:ext uri="{FF2B5EF4-FFF2-40B4-BE49-F238E27FC236}">
              <a16:creationId xmlns:a16="http://schemas.microsoft.com/office/drawing/2014/main" xmlns="" id="{EEB8E49E-FFDA-426E-B5E0-86A07EC479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13" name="Imagem 2112">
          <a:extLst>
            <a:ext uri="{FF2B5EF4-FFF2-40B4-BE49-F238E27FC236}">
              <a16:creationId xmlns:a16="http://schemas.microsoft.com/office/drawing/2014/main" xmlns="" id="{6FE8FB78-87B1-4A39-82FC-63953AA5E6A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14" name="Imagem 2113">
          <a:extLst>
            <a:ext uri="{FF2B5EF4-FFF2-40B4-BE49-F238E27FC236}">
              <a16:creationId xmlns:a16="http://schemas.microsoft.com/office/drawing/2014/main" xmlns="" id="{E38D062F-3A3E-40B7-A297-B0863B76F4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15" name="Imagem 2114">
          <a:extLst>
            <a:ext uri="{FF2B5EF4-FFF2-40B4-BE49-F238E27FC236}">
              <a16:creationId xmlns:a16="http://schemas.microsoft.com/office/drawing/2014/main" xmlns="" id="{F8EE620E-9C6F-4F57-8003-C3D048304D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16" name="Imagem 2115">
          <a:extLst>
            <a:ext uri="{FF2B5EF4-FFF2-40B4-BE49-F238E27FC236}">
              <a16:creationId xmlns:a16="http://schemas.microsoft.com/office/drawing/2014/main" xmlns="" id="{B9C2249B-B8D2-4DB8-BFBD-9BBFA4171DC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17" name="Imagem 2116">
          <a:extLst>
            <a:ext uri="{FF2B5EF4-FFF2-40B4-BE49-F238E27FC236}">
              <a16:creationId xmlns:a16="http://schemas.microsoft.com/office/drawing/2014/main" xmlns="" id="{83D93D4F-B82B-44F5-9880-76F1A3DBB09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2118" name="Imagem 2117">
          <a:extLst>
            <a:ext uri="{FF2B5EF4-FFF2-40B4-BE49-F238E27FC236}">
              <a16:creationId xmlns:a16="http://schemas.microsoft.com/office/drawing/2014/main" xmlns="" id="{B5F7CF31-7F16-4996-A345-1E8EC590F0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119" name="Imagem 2118">
          <a:extLst>
            <a:ext uri="{FF2B5EF4-FFF2-40B4-BE49-F238E27FC236}">
              <a16:creationId xmlns:a16="http://schemas.microsoft.com/office/drawing/2014/main" xmlns="" id="{39483961-8D03-40B7-A708-4F243EB1FC6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20" name="Imagem 2119">
          <a:extLst>
            <a:ext uri="{FF2B5EF4-FFF2-40B4-BE49-F238E27FC236}">
              <a16:creationId xmlns:a16="http://schemas.microsoft.com/office/drawing/2014/main" xmlns="" id="{5FABDB7B-3B5D-4452-8DC0-C1E4BBBAD6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21" name="Imagem 2120">
          <a:extLst>
            <a:ext uri="{FF2B5EF4-FFF2-40B4-BE49-F238E27FC236}">
              <a16:creationId xmlns:a16="http://schemas.microsoft.com/office/drawing/2014/main" xmlns="" id="{FF7E0959-1B3B-4C22-86B4-667DFF98FD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22" name="Imagem 2121">
          <a:extLst>
            <a:ext uri="{FF2B5EF4-FFF2-40B4-BE49-F238E27FC236}">
              <a16:creationId xmlns:a16="http://schemas.microsoft.com/office/drawing/2014/main" xmlns="" id="{0A0E1492-5F23-4339-B72C-87E8E12D86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23" name="Imagem 2122">
          <a:extLst>
            <a:ext uri="{FF2B5EF4-FFF2-40B4-BE49-F238E27FC236}">
              <a16:creationId xmlns:a16="http://schemas.microsoft.com/office/drawing/2014/main" xmlns="" id="{2DBFB737-755F-43D6-A40C-D829E58423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24" name="Imagem 2123">
          <a:extLst>
            <a:ext uri="{FF2B5EF4-FFF2-40B4-BE49-F238E27FC236}">
              <a16:creationId xmlns:a16="http://schemas.microsoft.com/office/drawing/2014/main" xmlns="" id="{FBFFE047-FADE-4180-8C9B-0833101ED5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25" name="Imagem 2124">
          <a:extLst>
            <a:ext uri="{FF2B5EF4-FFF2-40B4-BE49-F238E27FC236}">
              <a16:creationId xmlns:a16="http://schemas.microsoft.com/office/drawing/2014/main" xmlns="" id="{B561222E-9F86-4284-A795-AC7BD416EED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2126" name="Imagem 2125">
          <a:extLst>
            <a:ext uri="{FF2B5EF4-FFF2-40B4-BE49-F238E27FC236}">
              <a16:creationId xmlns:a16="http://schemas.microsoft.com/office/drawing/2014/main" xmlns="" id="{2E09AC9F-37C8-4133-92AA-4C5569BA73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127" name="Imagem 2126">
          <a:extLst>
            <a:ext uri="{FF2B5EF4-FFF2-40B4-BE49-F238E27FC236}">
              <a16:creationId xmlns:a16="http://schemas.microsoft.com/office/drawing/2014/main" xmlns="" id="{99B30420-743D-412F-B7DD-7A541253027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28" name="Imagem 2127">
          <a:extLst>
            <a:ext uri="{FF2B5EF4-FFF2-40B4-BE49-F238E27FC236}">
              <a16:creationId xmlns:a16="http://schemas.microsoft.com/office/drawing/2014/main" xmlns="" id="{CB4D3B84-0D88-4016-B4ED-452A1B52C0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29" name="Imagem 2128">
          <a:extLst>
            <a:ext uri="{FF2B5EF4-FFF2-40B4-BE49-F238E27FC236}">
              <a16:creationId xmlns:a16="http://schemas.microsoft.com/office/drawing/2014/main" xmlns="" id="{B2DCF715-0733-449D-8F54-463DD2A4C5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30" name="Imagem 2129">
          <a:extLst>
            <a:ext uri="{FF2B5EF4-FFF2-40B4-BE49-F238E27FC236}">
              <a16:creationId xmlns:a16="http://schemas.microsoft.com/office/drawing/2014/main" xmlns="" id="{F84593B1-CA9B-44F4-9030-4F3EB0357E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31" name="Imagem 2130">
          <a:extLst>
            <a:ext uri="{FF2B5EF4-FFF2-40B4-BE49-F238E27FC236}">
              <a16:creationId xmlns:a16="http://schemas.microsoft.com/office/drawing/2014/main" xmlns="" id="{34777260-F549-4E94-96DB-60C21F2EC7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32" name="Imagem 2131">
          <a:extLst>
            <a:ext uri="{FF2B5EF4-FFF2-40B4-BE49-F238E27FC236}">
              <a16:creationId xmlns:a16="http://schemas.microsoft.com/office/drawing/2014/main" xmlns="" id="{26C5CE14-1D1F-4309-B768-A0973785C1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33" name="Imagem 2132">
          <a:extLst>
            <a:ext uri="{FF2B5EF4-FFF2-40B4-BE49-F238E27FC236}">
              <a16:creationId xmlns:a16="http://schemas.microsoft.com/office/drawing/2014/main" xmlns="" id="{A32441F9-7E14-4458-B0AB-A6ABD3BB23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48508</xdr:rowOff>
    </xdr:to>
    <xdr:pic>
      <xdr:nvPicPr>
        <xdr:cNvPr id="2134" name="Imagem 2133">
          <a:extLst>
            <a:ext uri="{FF2B5EF4-FFF2-40B4-BE49-F238E27FC236}">
              <a16:creationId xmlns:a16="http://schemas.microsoft.com/office/drawing/2014/main" xmlns="" id="{5066C740-62D0-4EB0-A8FB-C61139B9EB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49456</xdr:rowOff>
    </xdr:to>
    <xdr:pic>
      <xdr:nvPicPr>
        <xdr:cNvPr id="2135" name="Imagem 2134">
          <a:extLst>
            <a:ext uri="{FF2B5EF4-FFF2-40B4-BE49-F238E27FC236}">
              <a16:creationId xmlns:a16="http://schemas.microsoft.com/office/drawing/2014/main" xmlns="" id="{F5798CF2-D60E-459C-9A86-F5A1F88E328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36" name="Imagem 2135">
          <a:extLst>
            <a:ext uri="{FF2B5EF4-FFF2-40B4-BE49-F238E27FC236}">
              <a16:creationId xmlns:a16="http://schemas.microsoft.com/office/drawing/2014/main" xmlns="" id="{16932022-68A1-4F5C-AC5B-8389822E57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37" name="Imagem 2136">
          <a:extLst>
            <a:ext uri="{FF2B5EF4-FFF2-40B4-BE49-F238E27FC236}">
              <a16:creationId xmlns:a16="http://schemas.microsoft.com/office/drawing/2014/main" xmlns="" id="{E55E2F5F-AEDF-4934-B164-21ABED46206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38" name="Imagem 2137">
          <a:extLst>
            <a:ext uri="{FF2B5EF4-FFF2-40B4-BE49-F238E27FC236}">
              <a16:creationId xmlns:a16="http://schemas.microsoft.com/office/drawing/2014/main" xmlns="" id="{93366E3A-E482-4243-8522-60A13E64F7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39" name="Imagem 2138">
          <a:extLst>
            <a:ext uri="{FF2B5EF4-FFF2-40B4-BE49-F238E27FC236}">
              <a16:creationId xmlns:a16="http://schemas.microsoft.com/office/drawing/2014/main" xmlns="" id="{3E50669F-F995-4C3B-A43E-ED65E286D4F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40" name="Imagem 2139">
          <a:extLst>
            <a:ext uri="{FF2B5EF4-FFF2-40B4-BE49-F238E27FC236}">
              <a16:creationId xmlns:a16="http://schemas.microsoft.com/office/drawing/2014/main" xmlns="" id="{914313B3-F5CE-4B21-8867-C72B01C266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41" name="Imagem 2140">
          <a:extLst>
            <a:ext uri="{FF2B5EF4-FFF2-40B4-BE49-F238E27FC236}">
              <a16:creationId xmlns:a16="http://schemas.microsoft.com/office/drawing/2014/main" xmlns="" id="{BEA2E2CC-6E9A-4858-AA40-F70EC9DD03E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48508</xdr:rowOff>
    </xdr:to>
    <xdr:pic>
      <xdr:nvPicPr>
        <xdr:cNvPr id="2142" name="Imagem 2141">
          <a:extLst>
            <a:ext uri="{FF2B5EF4-FFF2-40B4-BE49-F238E27FC236}">
              <a16:creationId xmlns:a16="http://schemas.microsoft.com/office/drawing/2014/main" xmlns="" id="{2B0CF15C-266D-4BDD-AD11-6C2517B83C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49456</xdr:rowOff>
    </xdr:to>
    <xdr:pic>
      <xdr:nvPicPr>
        <xdr:cNvPr id="2143" name="Imagem 2142">
          <a:extLst>
            <a:ext uri="{FF2B5EF4-FFF2-40B4-BE49-F238E27FC236}">
              <a16:creationId xmlns:a16="http://schemas.microsoft.com/office/drawing/2014/main" xmlns="" id="{4850E337-3662-40C0-9CC4-527E929BBDB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44" name="Imagem 2143">
          <a:extLst>
            <a:ext uri="{FF2B5EF4-FFF2-40B4-BE49-F238E27FC236}">
              <a16:creationId xmlns:a16="http://schemas.microsoft.com/office/drawing/2014/main" xmlns="" id="{3B5506D8-F33B-4C6A-BB25-68B13CDD47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45" name="Imagem 2144">
          <a:extLst>
            <a:ext uri="{FF2B5EF4-FFF2-40B4-BE49-F238E27FC236}">
              <a16:creationId xmlns:a16="http://schemas.microsoft.com/office/drawing/2014/main" xmlns="" id="{9B442977-88D4-4D9E-9CC7-9F1F3DFFC8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46" name="Imagem 2145">
          <a:extLst>
            <a:ext uri="{FF2B5EF4-FFF2-40B4-BE49-F238E27FC236}">
              <a16:creationId xmlns:a16="http://schemas.microsoft.com/office/drawing/2014/main" xmlns="" id="{0D1FC858-6B77-43FF-A92D-AC71E7CAF3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47" name="Imagem 2146">
          <a:extLst>
            <a:ext uri="{FF2B5EF4-FFF2-40B4-BE49-F238E27FC236}">
              <a16:creationId xmlns:a16="http://schemas.microsoft.com/office/drawing/2014/main" xmlns="" id="{61985E30-AD74-49FB-818B-52576BD316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48" name="Imagem 2147">
          <a:extLst>
            <a:ext uri="{FF2B5EF4-FFF2-40B4-BE49-F238E27FC236}">
              <a16:creationId xmlns:a16="http://schemas.microsoft.com/office/drawing/2014/main" xmlns="" id="{57CB5514-B091-4BD1-8AC4-55425DDD37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49" name="Imagem 2148">
          <a:extLst>
            <a:ext uri="{FF2B5EF4-FFF2-40B4-BE49-F238E27FC236}">
              <a16:creationId xmlns:a16="http://schemas.microsoft.com/office/drawing/2014/main" xmlns="" id="{0180F28A-435E-46CE-A021-33D101F28E5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2150" name="Imagem 2149">
          <a:extLst>
            <a:ext uri="{FF2B5EF4-FFF2-40B4-BE49-F238E27FC236}">
              <a16:creationId xmlns:a16="http://schemas.microsoft.com/office/drawing/2014/main" xmlns="" id="{3B7392F3-BF10-4BEB-8A6E-DB7C3666674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2151" name="Imagem 2150">
          <a:extLst>
            <a:ext uri="{FF2B5EF4-FFF2-40B4-BE49-F238E27FC236}">
              <a16:creationId xmlns:a16="http://schemas.microsoft.com/office/drawing/2014/main" xmlns="" id="{987AF57F-853F-4C4E-974E-4F745B1436F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52" name="Imagem 2151">
          <a:extLst>
            <a:ext uri="{FF2B5EF4-FFF2-40B4-BE49-F238E27FC236}">
              <a16:creationId xmlns:a16="http://schemas.microsoft.com/office/drawing/2014/main" xmlns="" id="{9EBC15A2-B7FC-4F15-AF56-420855DE78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53" name="Imagem 2152">
          <a:extLst>
            <a:ext uri="{FF2B5EF4-FFF2-40B4-BE49-F238E27FC236}">
              <a16:creationId xmlns:a16="http://schemas.microsoft.com/office/drawing/2014/main" xmlns="" id="{38878E35-4FBB-4012-8253-C0884E79E3D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54" name="Imagem 2153">
          <a:extLst>
            <a:ext uri="{FF2B5EF4-FFF2-40B4-BE49-F238E27FC236}">
              <a16:creationId xmlns:a16="http://schemas.microsoft.com/office/drawing/2014/main" xmlns="" id="{234B2B89-8C4F-4B35-9550-48B96ADEC7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55" name="Imagem 2154">
          <a:extLst>
            <a:ext uri="{FF2B5EF4-FFF2-40B4-BE49-F238E27FC236}">
              <a16:creationId xmlns:a16="http://schemas.microsoft.com/office/drawing/2014/main" xmlns="" id="{5722FC20-D259-448B-B300-09AAD6B9C37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56" name="Imagem 2155">
          <a:extLst>
            <a:ext uri="{FF2B5EF4-FFF2-40B4-BE49-F238E27FC236}">
              <a16:creationId xmlns:a16="http://schemas.microsoft.com/office/drawing/2014/main" xmlns="" id="{85BC7C76-E88D-4165-B1E1-0A6E198A5C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57" name="Imagem 2156">
          <a:extLst>
            <a:ext uri="{FF2B5EF4-FFF2-40B4-BE49-F238E27FC236}">
              <a16:creationId xmlns:a16="http://schemas.microsoft.com/office/drawing/2014/main" xmlns="" id="{00E405AE-F45E-4603-AFA5-A3D91EB3FA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2158" name="Imagem 2157">
          <a:extLst>
            <a:ext uri="{FF2B5EF4-FFF2-40B4-BE49-F238E27FC236}">
              <a16:creationId xmlns:a16="http://schemas.microsoft.com/office/drawing/2014/main" xmlns="" id="{DFC4AED3-6FAC-44AB-BBF7-1366E18826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2159" name="Imagem 2158">
          <a:extLst>
            <a:ext uri="{FF2B5EF4-FFF2-40B4-BE49-F238E27FC236}">
              <a16:creationId xmlns:a16="http://schemas.microsoft.com/office/drawing/2014/main" xmlns="" id="{1003DC43-8CAE-4CED-93CB-4CBA0A6E736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60" name="Imagem 2159">
          <a:extLst>
            <a:ext uri="{FF2B5EF4-FFF2-40B4-BE49-F238E27FC236}">
              <a16:creationId xmlns:a16="http://schemas.microsoft.com/office/drawing/2014/main" xmlns="" id="{245B7FB2-9272-42FA-87EB-18F956919E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61" name="Imagem 2160">
          <a:extLst>
            <a:ext uri="{FF2B5EF4-FFF2-40B4-BE49-F238E27FC236}">
              <a16:creationId xmlns:a16="http://schemas.microsoft.com/office/drawing/2014/main" xmlns="" id="{F5D91938-2736-4E0D-BED0-E8D46438F6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62" name="Imagem 2161">
          <a:extLst>
            <a:ext uri="{FF2B5EF4-FFF2-40B4-BE49-F238E27FC236}">
              <a16:creationId xmlns:a16="http://schemas.microsoft.com/office/drawing/2014/main" xmlns="" id="{5EBB3C6C-C7CA-4203-8C43-9884E89119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63" name="Imagem 2162">
          <a:extLst>
            <a:ext uri="{FF2B5EF4-FFF2-40B4-BE49-F238E27FC236}">
              <a16:creationId xmlns:a16="http://schemas.microsoft.com/office/drawing/2014/main" xmlns="" id="{C816D496-1E60-4ACA-AA55-F6B4BA08F4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64" name="Imagem 2163">
          <a:extLst>
            <a:ext uri="{FF2B5EF4-FFF2-40B4-BE49-F238E27FC236}">
              <a16:creationId xmlns:a16="http://schemas.microsoft.com/office/drawing/2014/main" xmlns="" id="{9A2FD879-AE8A-4270-9898-871700CAAB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65" name="Imagem 2164">
          <a:extLst>
            <a:ext uri="{FF2B5EF4-FFF2-40B4-BE49-F238E27FC236}">
              <a16:creationId xmlns:a16="http://schemas.microsoft.com/office/drawing/2014/main" xmlns="" id="{82356ED0-E3FF-4423-B95E-9355AE33B23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48508</xdr:rowOff>
    </xdr:to>
    <xdr:pic>
      <xdr:nvPicPr>
        <xdr:cNvPr id="2166" name="Imagem 2165">
          <a:extLst>
            <a:ext uri="{FF2B5EF4-FFF2-40B4-BE49-F238E27FC236}">
              <a16:creationId xmlns:a16="http://schemas.microsoft.com/office/drawing/2014/main" xmlns="" id="{3C7EBB3F-EE9C-46D6-B8B6-B43D0759DB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49456</xdr:rowOff>
    </xdr:to>
    <xdr:pic>
      <xdr:nvPicPr>
        <xdr:cNvPr id="2167" name="Imagem 2166">
          <a:extLst>
            <a:ext uri="{FF2B5EF4-FFF2-40B4-BE49-F238E27FC236}">
              <a16:creationId xmlns:a16="http://schemas.microsoft.com/office/drawing/2014/main" xmlns="" id="{BB5E2727-9DA4-4CAC-8D23-0FCF820DB2F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68" name="Imagem 2167">
          <a:extLst>
            <a:ext uri="{FF2B5EF4-FFF2-40B4-BE49-F238E27FC236}">
              <a16:creationId xmlns:a16="http://schemas.microsoft.com/office/drawing/2014/main" xmlns="" id="{0A80C5A0-B880-4516-A155-7D2ECEFE58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69" name="Imagem 2168">
          <a:extLst>
            <a:ext uri="{FF2B5EF4-FFF2-40B4-BE49-F238E27FC236}">
              <a16:creationId xmlns:a16="http://schemas.microsoft.com/office/drawing/2014/main" xmlns="" id="{06E1AE28-6A51-4AF7-92CD-E9268E5F88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70" name="Imagem 2169">
          <a:extLst>
            <a:ext uri="{FF2B5EF4-FFF2-40B4-BE49-F238E27FC236}">
              <a16:creationId xmlns:a16="http://schemas.microsoft.com/office/drawing/2014/main" xmlns="" id="{35B40DC9-54FF-4DD5-8F4F-EA57033AB5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71" name="Imagem 2170">
          <a:extLst>
            <a:ext uri="{FF2B5EF4-FFF2-40B4-BE49-F238E27FC236}">
              <a16:creationId xmlns:a16="http://schemas.microsoft.com/office/drawing/2014/main" xmlns="" id="{F6FEDF9E-B812-4ECD-BC04-437278CCBB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72" name="Imagem 2171">
          <a:extLst>
            <a:ext uri="{FF2B5EF4-FFF2-40B4-BE49-F238E27FC236}">
              <a16:creationId xmlns:a16="http://schemas.microsoft.com/office/drawing/2014/main" xmlns="" id="{688D9E8B-E568-4BBF-8B67-3A72C05946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73" name="Imagem 2172">
          <a:extLst>
            <a:ext uri="{FF2B5EF4-FFF2-40B4-BE49-F238E27FC236}">
              <a16:creationId xmlns:a16="http://schemas.microsoft.com/office/drawing/2014/main" xmlns="" id="{FCF42DEE-DA17-47B2-886F-EB2409FB7C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48508</xdr:rowOff>
    </xdr:to>
    <xdr:pic>
      <xdr:nvPicPr>
        <xdr:cNvPr id="2174" name="Imagem 2173">
          <a:extLst>
            <a:ext uri="{FF2B5EF4-FFF2-40B4-BE49-F238E27FC236}">
              <a16:creationId xmlns:a16="http://schemas.microsoft.com/office/drawing/2014/main" xmlns="" id="{CEE01299-A898-478A-A056-B55D7625F6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49456</xdr:rowOff>
    </xdr:to>
    <xdr:pic>
      <xdr:nvPicPr>
        <xdr:cNvPr id="2175" name="Imagem 2174">
          <a:extLst>
            <a:ext uri="{FF2B5EF4-FFF2-40B4-BE49-F238E27FC236}">
              <a16:creationId xmlns:a16="http://schemas.microsoft.com/office/drawing/2014/main" xmlns="" id="{85381D01-6B1C-4E9E-A649-E74F42305BE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76" name="Imagem 2175">
          <a:extLst>
            <a:ext uri="{FF2B5EF4-FFF2-40B4-BE49-F238E27FC236}">
              <a16:creationId xmlns:a16="http://schemas.microsoft.com/office/drawing/2014/main" xmlns="" id="{8F99C2B4-6978-4276-944B-2FCA12CDCA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77" name="Imagem 2176">
          <a:extLst>
            <a:ext uri="{FF2B5EF4-FFF2-40B4-BE49-F238E27FC236}">
              <a16:creationId xmlns:a16="http://schemas.microsoft.com/office/drawing/2014/main" xmlns="" id="{A7562EB1-8B17-4F26-8D61-E4108B23400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78" name="Imagem 2177">
          <a:extLst>
            <a:ext uri="{FF2B5EF4-FFF2-40B4-BE49-F238E27FC236}">
              <a16:creationId xmlns:a16="http://schemas.microsoft.com/office/drawing/2014/main" xmlns="" id="{E79A4CF2-A4DC-48FC-995F-E7FDF922AA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79" name="Imagem 2178">
          <a:extLst>
            <a:ext uri="{FF2B5EF4-FFF2-40B4-BE49-F238E27FC236}">
              <a16:creationId xmlns:a16="http://schemas.microsoft.com/office/drawing/2014/main" xmlns="" id="{115A09FA-A459-4E9A-8D3C-7296C718C64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80" name="Imagem 2179">
          <a:extLst>
            <a:ext uri="{FF2B5EF4-FFF2-40B4-BE49-F238E27FC236}">
              <a16:creationId xmlns:a16="http://schemas.microsoft.com/office/drawing/2014/main" xmlns="" id="{F57D3867-FC82-4BD5-9902-7FC46CA50E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81" name="Imagem 2180">
          <a:extLst>
            <a:ext uri="{FF2B5EF4-FFF2-40B4-BE49-F238E27FC236}">
              <a16:creationId xmlns:a16="http://schemas.microsoft.com/office/drawing/2014/main" xmlns="" id="{3232FA88-4874-40C0-BC93-6299F3EB521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2182" name="Imagem 2181">
          <a:extLst>
            <a:ext uri="{FF2B5EF4-FFF2-40B4-BE49-F238E27FC236}">
              <a16:creationId xmlns:a16="http://schemas.microsoft.com/office/drawing/2014/main" xmlns="" id="{8419FF13-E108-45AC-BBD9-0ED370F3D3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2183" name="Imagem 2182">
          <a:extLst>
            <a:ext uri="{FF2B5EF4-FFF2-40B4-BE49-F238E27FC236}">
              <a16:creationId xmlns:a16="http://schemas.microsoft.com/office/drawing/2014/main" xmlns="" id="{00701D7B-59FC-4D61-8998-324EEC06B82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84" name="Imagem 2183">
          <a:extLst>
            <a:ext uri="{FF2B5EF4-FFF2-40B4-BE49-F238E27FC236}">
              <a16:creationId xmlns:a16="http://schemas.microsoft.com/office/drawing/2014/main" xmlns="" id="{9B2150DF-5A79-43D4-8893-CCEB53FB12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85" name="Imagem 2184">
          <a:extLst>
            <a:ext uri="{FF2B5EF4-FFF2-40B4-BE49-F238E27FC236}">
              <a16:creationId xmlns:a16="http://schemas.microsoft.com/office/drawing/2014/main" xmlns="" id="{F7CFA5E7-8562-44A0-B037-19CAE12231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86" name="Imagem 2185">
          <a:extLst>
            <a:ext uri="{FF2B5EF4-FFF2-40B4-BE49-F238E27FC236}">
              <a16:creationId xmlns:a16="http://schemas.microsoft.com/office/drawing/2014/main" xmlns="" id="{4120FCCA-B4F2-47DC-A332-98500E254C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87" name="Imagem 2186">
          <a:extLst>
            <a:ext uri="{FF2B5EF4-FFF2-40B4-BE49-F238E27FC236}">
              <a16:creationId xmlns:a16="http://schemas.microsoft.com/office/drawing/2014/main" xmlns="" id="{945DDB9B-C4FA-4EFC-B403-D4E0B8AEC26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88" name="Imagem 2187">
          <a:extLst>
            <a:ext uri="{FF2B5EF4-FFF2-40B4-BE49-F238E27FC236}">
              <a16:creationId xmlns:a16="http://schemas.microsoft.com/office/drawing/2014/main" xmlns="" id="{0F0A7720-8174-4A41-8566-3A761D403A6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89" name="Imagem 2188">
          <a:extLst>
            <a:ext uri="{FF2B5EF4-FFF2-40B4-BE49-F238E27FC236}">
              <a16:creationId xmlns:a16="http://schemas.microsoft.com/office/drawing/2014/main" xmlns="" id="{4B12D6B6-842C-4E3E-8450-CA14D361E12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2190" name="Imagem 2189">
          <a:extLst>
            <a:ext uri="{FF2B5EF4-FFF2-40B4-BE49-F238E27FC236}">
              <a16:creationId xmlns:a16="http://schemas.microsoft.com/office/drawing/2014/main" xmlns="" id="{BF73740D-DDDE-4631-8135-7C04A8B38D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2191" name="Imagem 2190">
          <a:extLst>
            <a:ext uri="{FF2B5EF4-FFF2-40B4-BE49-F238E27FC236}">
              <a16:creationId xmlns:a16="http://schemas.microsoft.com/office/drawing/2014/main" xmlns="" id="{9830DF65-FE00-437A-88E4-4C7E302FD44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92" name="Imagem 2191">
          <a:extLst>
            <a:ext uri="{FF2B5EF4-FFF2-40B4-BE49-F238E27FC236}">
              <a16:creationId xmlns:a16="http://schemas.microsoft.com/office/drawing/2014/main" xmlns="" id="{57896A4D-D9CF-4C94-9CCF-C2D27AC96C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93" name="Imagem 2192">
          <a:extLst>
            <a:ext uri="{FF2B5EF4-FFF2-40B4-BE49-F238E27FC236}">
              <a16:creationId xmlns:a16="http://schemas.microsoft.com/office/drawing/2014/main" xmlns="" id="{BD5FFE73-C889-43B2-939C-18B49073471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94" name="Imagem 2193">
          <a:extLst>
            <a:ext uri="{FF2B5EF4-FFF2-40B4-BE49-F238E27FC236}">
              <a16:creationId xmlns:a16="http://schemas.microsoft.com/office/drawing/2014/main" xmlns="" id="{CB2EE3D5-CF64-41DC-9D21-3EB8F7242F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95" name="Imagem 2194">
          <a:extLst>
            <a:ext uri="{FF2B5EF4-FFF2-40B4-BE49-F238E27FC236}">
              <a16:creationId xmlns:a16="http://schemas.microsoft.com/office/drawing/2014/main" xmlns="" id="{382D3283-C12D-400F-BC78-2BD76AC6841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96" name="Imagem 2195">
          <a:extLst>
            <a:ext uri="{FF2B5EF4-FFF2-40B4-BE49-F238E27FC236}">
              <a16:creationId xmlns:a16="http://schemas.microsoft.com/office/drawing/2014/main" xmlns="" id="{7940C56E-D432-4F81-87A7-F968AF3CCD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97" name="Imagem 2196">
          <a:extLst>
            <a:ext uri="{FF2B5EF4-FFF2-40B4-BE49-F238E27FC236}">
              <a16:creationId xmlns:a16="http://schemas.microsoft.com/office/drawing/2014/main" xmlns="" id="{6BB411CB-518A-4665-B75F-C09A69B2520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48508</xdr:rowOff>
    </xdr:to>
    <xdr:pic>
      <xdr:nvPicPr>
        <xdr:cNvPr id="2198" name="Imagem 2197">
          <a:extLst>
            <a:ext uri="{FF2B5EF4-FFF2-40B4-BE49-F238E27FC236}">
              <a16:creationId xmlns:a16="http://schemas.microsoft.com/office/drawing/2014/main" xmlns="" id="{E847B034-7045-4D5D-B420-C503773E2F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49456</xdr:rowOff>
    </xdr:to>
    <xdr:pic>
      <xdr:nvPicPr>
        <xdr:cNvPr id="2199" name="Imagem 2198">
          <a:extLst>
            <a:ext uri="{FF2B5EF4-FFF2-40B4-BE49-F238E27FC236}">
              <a16:creationId xmlns:a16="http://schemas.microsoft.com/office/drawing/2014/main" xmlns="" id="{329B3938-0A4F-4992-AA5E-5F1D219D147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00" name="Imagem 2199">
          <a:extLst>
            <a:ext uri="{FF2B5EF4-FFF2-40B4-BE49-F238E27FC236}">
              <a16:creationId xmlns:a16="http://schemas.microsoft.com/office/drawing/2014/main" xmlns="" id="{46B334BD-D30E-480D-A061-339BA4061C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01" name="Imagem 2200">
          <a:extLst>
            <a:ext uri="{FF2B5EF4-FFF2-40B4-BE49-F238E27FC236}">
              <a16:creationId xmlns:a16="http://schemas.microsoft.com/office/drawing/2014/main" xmlns="" id="{8E114FF7-ED7E-4F95-B3F0-F234185F6E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02" name="Imagem 2201">
          <a:extLst>
            <a:ext uri="{FF2B5EF4-FFF2-40B4-BE49-F238E27FC236}">
              <a16:creationId xmlns:a16="http://schemas.microsoft.com/office/drawing/2014/main" xmlns="" id="{F1E033A7-68E6-456E-9DC8-D3C50B5B70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03" name="Imagem 2202">
          <a:extLst>
            <a:ext uri="{FF2B5EF4-FFF2-40B4-BE49-F238E27FC236}">
              <a16:creationId xmlns:a16="http://schemas.microsoft.com/office/drawing/2014/main" xmlns="" id="{6A8C1F73-C10B-4E57-B511-B2167A1F5E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04" name="Imagem 2203">
          <a:extLst>
            <a:ext uri="{FF2B5EF4-FFF2-40B4-BE49-F238E27FC236}">
              <a16:creationId xmlns:a16="http://schemas.microsoft.com/office/drawing/2014/main" xmlns="" id="{513F07FD-437D-4917-A024-44A3123C59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05" name="Imagem 2204">
          <a:extLst>
            <a:ext uri="{FF2B5EF4-FFF2-40B4-BE49-F238E27FC236}">
              <a16:creationId xmlns:a16="http://schemas.microsoft.com/office/drawing/2014/main" xmlns="" id="{AE15220B-E5F8-41DD-B64F-FB5E9F0D520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48508</xdr:rowOff>
    </xdr:to>
    <xdr:pic>
      <xdr:nvPicPr>
        <xdr:cNvPr id="2206" name="Imagem 2205">
          <a:extLst>
            <a:ext uri="{FF2B5EF4-FFF2-40B4-BE49-F238E27FC236}">
              <a16:creationId xmlns:a16="http://schemas.microsoft.com/office/drawing/2014/main" xmlns="" id="{7D040FB1-7FCF-4692-9BD4-BB380BF073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49456</xdr:rowOff>
    </xdr:to>
    <xdr:pic>
      <xdr:nvPicPr>
        <xdr:cNvPr id="2207" name="Imagem 2206">
          <a:extLst>
            <a:ext uri="{FF2B5EF4-FFF2-40B4-BE49-F238E27FC236}">
              <a16:creationId xmlns:a16="http://schemas.microsoft.com/office/drawing/2014/main" xmlns="" id="{F58F7C4A-0BFE-42FF-B0D0-2B620F5171D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08" name="Imagem 2207">
          <a:extLst>
            <a:ext uri="{FF2B5EF4-FFF2-40B4-BE49-F238E27FC236}">
              <a16:creationId xmlns:a16="http://schemas.microsoft.com/office/drawing/2014/main" xmlns="" id="{6564D624-96AB-4D17-BEDC-C32423457D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09" name="Imagem 2208">
          <a:extLst>
            <a:ext uri="{FF2B5EF4-FFF2-40B4-BE49-F238E27FC236}">
              <a16:creationId xmlns:a16="http://schemas.microsoft.com/office/drawing/2014/main" xmlns="" id="{7E86ECA4-09BC-4E83-8FD0-77FFA8EF6C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10" name="Imagem 2209">
          <a:extLst>
            <a:ext uri="{FF2B5EF4-FFF2-40B4-BE49-F238E27FC236}">
              <a16:creationId xmlns:a16="http://schemas.microsoft.com/office/drawing/2014/main" xmlns="" id="{282DB994-A724-4511-A3A5-031FF7E432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11" name="Imagem 2210">
          <a:extLst>
            <a:ext uri="{FF2B5EF4-FFF2-40B4-BE49-F238E27FC236}">
              <a16:creationId xmlns:a16="http://schemas.microsoft.com/office/drawing/2014/main" xmlns="" id="{36FB9BAE-E384-4F15-8DBF-99038264871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12" name="Imagem 2211">
          <a:extLst>
            <a:ext uri="{FF2B5EF4-FFF2-40B4-BE49-F238E27FC236}">
              <a16:creationId xmlns:a16="http://schemas.microsoft.com/office/drawing/2014/main" xmlns="" id="{15F7B9F1-C41B-4D68-8D45-759B83F16D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13" name="Imagem 2212">
          <a:extLst>
            <a:ext uri="{FF2B5EF4-FFF2-40B4-BE49-F238E27FC236}">
              <a16:creationId xmlns:a16="http://schemas.microsoft.com/office/drawing/2014/main" xmlns="" id="{E6E2649B-5501-48AD-BBD8-401B936903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2214" name="Imagem 2213">
          <a:extLst>
            <a:ext uri="{FF2B5EF4-FFF2-40B4-BE49-F238E27FC236}">
              <a16:creationId xmlns:a16="http://schemas.microsoft.com/office/drawing/2014/main" xmlns="" id="{84F1FC5E-FDE9-40DF-9E84-74095E7BC2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2215" name="Imagem 2214">
          <a:extLst>
            <a:ext uri="{FF2B5EF4-FFF2-40B4-BE49-F238E27FC236}">
              <a16:creationId xmlns:a16="http://schemas.microsoft.com/office/drawing/2014/main" xmlns="" id="{35150EC4-B8A3-4C96-B402-87FF9424ABC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16" name="Imagem 2215">
          <a:extLst>
            <a:ext uri="{FF2B5EF4-FFF2-40B4-BE49-F238E27FC236}">
              <a16:creationId xmlns:a16="http://schemas.microsoft.com/office/drawing/2014/main" xmlns="" id="{E442A39F-05BB-4348-9073-9BFA6AC9D6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17" name="Imagem 2216">
          <a:extLst>
            <a:ext uri="{FF2B5EF4-FFF2-40B4-BE49-F238E27FC236}">
              <a16:creationId xmlns:a16="http://schemas.microsoft.com/office/drawing/2014/main" xmlns="" id="{619CCE1C-62D3-4E04-A384-29032AE11AA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18" name="Imagem 2217">
          <a:extLst>
            <a:ext uri="{FF2B5EF4-FFF2-40B4-BE49-F238E27FC236}">
              <a16:creationId xmlns:a16="http://schemas.microsoft.com/office/drawing/2014/main" xmlns="" id="{95650F97-7642-4355-A08C-CF9DA1C02A0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19" name="Imagem 2218">
          <a:extLst>
            <a:ext uri="{FF2B5EF4-FFF2-40B4-BE49-F238E27FC236}">
              <a16:creationId xmlns:a16="http://schemas.microsoft.com/office/drawing/2014/main" xmlns="" id="{1AA997B8-A98E-4A2F-B663-87DCB9052C1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20" name="Imagem 2219">
          <a:extLst>
            <a:ext uri="{FF2B5EF4-FFF2-40B4-BE49-F238E27FC236}">
              <a16:creationId xmlns:a16="http://schemas.microsoft.com/office/drawing/2014/main" xmlns="" id="{CC2BEA5B-CDD6-4282-A3F2-A8DB2CDC40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21" name="Imagem 2220">
          <a:extLst>
            <a:ext uri="{FF2B5EF4-FFF2-40B4-BE49-F238E27FC236}">
              <a16:creationId xmlns:a16="http://schemas.microsoft.com/office/drawing/2014/main" xmlns="" id="{11B531CE-B63F-4E51-87F5-4C5E647C024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2222" name="Imagem 2221">
          <a:extLst>
            <a:ext uri="{FF2B5EF4-FFF2-40B4-BE49-F238E27FC236}">
              <a16:creationId xmlns:a16="http://schemas.microsoft.com/office/drawing/2014/main" xmlns="" id="{3D411BCC-53F5-4466-86EF-20D3F5587C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2223" name="Imagem 2222">
          <a:extLst>
            <a:ext uri="{FF2B5EF4-FFF2-40B4-BE49-F238E27FC236}">
              <a16:creationId xmlns:a16="http://schemas.microsoft.com/office/drawing/2014/main" xmlns="" id="{1919480A-5518-4FD3-B247-3D272E59E8B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24" name="Imagem 2223">
          <a:extLst>
            <a:ext uri="{FF2B5EF4-FFF2-40B4-BE49-F238E27FC236}">
              <a16:creationId xmlns:a16="http://schemas.microsoft.com/office/drawing/2014/main" xmlns="" id="{3214449C-6AF5-45A0-B986-4535070DF6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25" name="Imagem 2224">
          <a:extLst>
            <a:ext uri="{FF2B5EF4-FFF2-40B4-BE49-F238E27FC236}">
              <a16:creationId xmlns:a16="http://schemas.microsoft.com/office/drawing/2014/main" xmlns="" id="{B5CD5097-897B-4BFF-AD26-FA5D1AD138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26" name="Imagem 2225">
          <a:extLst>
            <a:ext uri="{FF2B5EF4-FFF2-40B4-BE49-F238E27FC236}">
              <a16:creationId xmlns:a16="http://schemas.microsoft.com/office/drawing/2014/main" xmlns="" id="{FC415AF3-2DBC-4E5A-8DF0-610E07C64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27" name="Imagem 2226">
          <a:extLst>
            <a:ext uri="{FF2B5EF4-FFF2-40B4-BE49-F238E27FC236}">
              <a16:creationId xmlns:a16="http://schemas.microsoft.com/office/drawing/2014/main" xmlns="" id="{08AA8435-E17C-4083-B65F-51B768DB58B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28" name="Imagem 2227">
          <a:extLst>
            <a:ext uri="{FF2B5EF4-FFF2-40B4-BE49-F238E27FC236}">
              <a16:creationId xmlns:a16="http://schemas.microsoft.com/office/drawing/2014/main" xmlns="" id="{07CD86A2-FA63-4E3D-865B-1B7145064A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29" name="Imagem 2228">
          <a:extLst>
            <a:ext uri="{FF2B5EF4-FFF2-40B4-BE49-F238E27FC236}">
              <a16:creationId xmlns:a16="http://schemas.microsoft.com/office/drawing/2014/main" xmlns="" id="{3F450C31-2784-4C7D-8EFD-834791E0A1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47671</xdr:rowOff>
    </xdr:to>
    <xdr:pic>
      <xdr:nvPicPr>
        <xdr:cNvPr id="2230" name="Imagem 2229">
          <a:extLst>
            <a:ext uri="{FF2B5EF4-FFF2-40B4-BE49-F238E27FC236}">
              <a16:creationId xmlns:a16="http://schemas.microsoft.com/office/drawing/2014/main" xmlns="" id="{9B188722-F202-4E68-BE6A-3FF371964C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48619</xdr:rowOff>
    </xdr:to>
    <xdr:pic>
      <xdr:nvPicPr>
        <xdr:cNvPr id="2231" name="Imagem 2230">
          <a:extLst>
            <a:ext uri="{FF2B5EF4-FFF2-40B4-BE49-F238E27FC236}">
              <a16:creationId xmlns:a16="http://schemas.microsoft.com/office/drawing/2014/main" xmlns="" id="{C7707AD5-0460-48A4-940E-0E194D5A2E9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32" name="Imagem 2231">
          <a:extLst>
            <a:ext uri="{FF2B5EF4-FFF2-40B4-BE49-F238E27FC236}">
              <a16:creationId xmlns:a16="http://schemas.microsoft.com/office/drawing/2014/main" xmlns="" id="{E401B929-D057-4EFC-9243-EC256800A1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33" name="Imagem 2232">
          <a:extLst>
            <a:ext uri="{FF2B5EF4-FFF2-40B4-BE49-F238E27FC236}">
              <a16:creationId xmlns:a16="http://schemas.microsoft.com/office/drawing/2014/main" xmlns="" id="{2F461E1B-FBCE-4C25-BCF7-30D83EB3ED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34" name="Imagem 2233">
          <a:extLst>
            <a:ext uri="{FF2B5EF4-FFF2-40B4-BE49-F238E27FC236}">
              <a16:creationId xmlns:a16="http://schemas.microsoft.com/office/drawing/2014/main" xmlns="" id="{F94D217B-2A06-4C7C-BC38-FB012D5639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35" name="Imagem 2234">
          <a:extLst>
            <a:ext uri="{FF2B5EF4-FFF2-40B4-BE49-F238E27FC236}">
              <a16:creationId xmlns:a16="http://schemas.microsoft.com/office/drawing/2014/main" xmlns="" id="{8ED4EDAE-5751-4FC1-92A9-9A1742C4D0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36" name="Imagem 2235">
          <a:extLst>
            <a:ext uri="{FF2B5EF4-FFF2-40B4-BE49-F238E27FC236}">
              <a16:creationId xmlns:a16="http://schemas.microsoft.com/office/drawing/2014/main" xmlns="" id="{B3DFA9BC-1D38-4E16-AFE9-8C16B950F4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37" name="Imagem 2236">
          <a:extLst>
            <a:ext uri="{FF2B5EF4-FFF2-40B4-BE49-F238E27FC236}">
              <a16:creationId xmlns:a16="http://schemas.microsoft.com/office/drawing/2014/main" xmlns="" id="{C3804028-81B8-4F3F-B65E-276DA4B05E8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47671</xdr:rowOff>
    </xdr:to>
    <xdr:pic>
      <xdr:nvPicPr>
        <xdr:cNvPr id="2238" name="Imagem 2237">
          <a:extLst>
            <a:ext uri="{FF2B5EF4-FFF2-40B4-BE49-F238E27FC236}">
              <a16:creationId xmlns:a16="http://schemas.microsoft.com/office/drawing/2014/main" xmlns="" id="{449305CB-6BF5-4423-A33A-DA56C6DCDA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48619</xdr:rowOff>
    </xdr:to>
    <xdr:pic>
      <xdr:nvPicPr>
        <xdr:cNvPr id="2239" name="Imagem 2238">
          <a:extLst>
            <a:ext uri="{FF2B5EF4-FFF2-40B4-BE49-F238E27FC236}">
              <a16:creationId xmlns:a16="http://schemas.microsoft.com/office/drawing/2014/main" xmlns="" id="{512ACC2E-ED65-4E3C-BD38-B8255543F8A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40" name="Imagem 2239">
          <a:extLst>
            <a:ext uri="{FF2B5EF4-FFF2-40B4-BE49-F238E27FC236}">
              <a16:creationId xmlns:a16="http://schemas.microsoft.com/office/drawing/2014/main" xmlns="" id="{6DB3E793-1CED-43B0-B12D-A975462480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41" name="Imagem 2240">
          <a:extLst>
            <a:ext uri="{FF2B5EF4-FFF2-40B4-BE49-F238E27FC236}">
              <a16:creationId xmlns:a16="http://schemas.microsoft.com/office/drawing/2014/main" xmlns="" id="{9FEEE067-90A1-4735-8AAF-2C0CEA0D84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42" name="Imagem 2241">
          <a:extLst>
            <a:ext uri="{FF2B5EF4-FFF2-40B4-BE49-F238E27FC236}">
              <a16:creationId xmlns:a16="http://schemas.microsoft.com/office/drawing/2014/main" xmlns="" id="{7B7056BA-2019-4093-BB7E-E8785B1DE6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43" name="Imagem 2242">
          <a:extLst>
            <a:ext uri="{FF2B5EF4-FFF2-40B4-BE49-F238E27FC236}">
              <a16:creationId xmlns:a16="http://schemas.microsoft.com/office/drawing/2014/main" xmlns="" id="{65D26D86-C0BB-4227-AFEB-1CE40655F7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44" name="Imagem 2243">
          <a:extLst>
            <a:ext uri="{FF2B5EF4-FFF2-40B4-BE49-F238E27FC236}">
              <a16:creationId xmlns:a16="http://schemas.microsoft.com/office/drawing/2014/main" xmlns="" id="{B56098B0-1125-42E8-A34E-94376FF5CB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45" name="Imagem 2244">
          <a:extLst>
            <a:ext uri="{FF2B5EF4-FFF2-40B4-BE49-F238E27FC236}">
              <a16:creationId xmlns:a16="http://schemas.microsoft.com/office/drawing/2014/main" xmlns="" id="{C39A7A31-659B-464D-90C9-E1DDA29642E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47671</xdr:rowOff>
    </xdr:to>
    <xdr:pic>
      <xdr:nvPicPr>
        <xdr:cNvPr id="2246" name="Imagem 2245">
          <a:extLst>
            <a:ext uri="{FF2B5EF4-FFF2-40B4-BE49-F238E27FC236}">
              <a16:creationId xmlns:a16="http://schemas.microsoft.com/office/drawing/2014/main" xmlns="" id="{EF18E10A-B042-445C-90E2-F6FFC165BF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48619</xdr:rowOff>
    </xdr:to>
    <xdr:pic>
      <xdr:nvPicPr>
        <xdr:cNvPr id="2247" name="Imagem 2246">
          <a:extLst>
            <a:ext uri="{FF2B5EF4-FFF2-40B4-BE49-F238E27FC236}">
              <a16:creationId xmlns:a16="http://schemas.microsoft.com/office/drawing/2014/main" xmlns="" id="{35126405-5111-4EA5-99EC-D74CEAC728A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48" name="Imagem 2247">
          <a:extLst>
            <a:ext uri="{FF2B5EF4-FFF2-40B4-BE49-F238E27FC236}">
              <a16:creationId xmlns:a16="http://schemas.microsoft.com/office/drawing/2014/main" xmlns="" id="{081BB797-2B5A-4354-A281-06F6A50D51D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49" name="Imagem 2248">
          <a:extLst>
            <a:ext uri="{FF2B5EF4-FFF2-40B4-BE49-F238E27FC236}">
              <a16:creationId xmlns:a16="http://schemas.microsoft.com/office/drawing/2014/main" xmlns="" id="{CB1B992F-EC8F-4022-8F2F-99B8DFC8D0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50" name="Imagem 2249">
          <a:extLst>
            <a:ext uri="{FF2B5EF4-FFF2-40B4-BE49-F238E27FC236}">
              <a16:creationId xmlns:a16="http://schemas.microsoft.com/office/drawing/2014/main" xmlns="" id="{BAD9FD21-AFA8-41F2-AE7D-7A98FBC27C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51" name="Imagem 2250">
          <a:extLst>
            <a:ext uri="{FF2B5EF4-FFF2-40B4-BE49-F238E27FC236}">
              <a16:creationId xmlns:a16="http://schemas.microsoft.com/office/drawing/2014/main" xmlns="" id="{F8CF730A-19BC-4E29-AE4D-A854C8FEEC7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52" name="Imagem 2251">
          <a:extLst>
            <a:ext uri="{FF2B5EF4-FFF2-40B4-BE49-F238E27FC236}">
              <a16:creationId xmlns:a16="http://schemas.microsoft.com/office/drawing/2014/main" xmlns="" id="{6A8F136C-DD75-43A7-B006-B7AD033503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53" name="Imagem 2252">
          <a:extLst>
            <a:ext uri="{FF2B5EF4-FFF2-40B4-BE49-F238E27FC236}">
              <a16:creationId xmlns:a16="http://schemas.microsoft.com/office/drawing/2014/main" xmlns="" id="{A5A7EEBE-3293-4EFD-A4FC-4DD955FDCE4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47671</xdr:rowOff>
    </xdr:to>
    <xdr:pic>
      <xdr:nvPicPr>
        <xdr:cNvPr id="2254" name="Imagem 2253">
          <a:extLst>
            <a:ext uri="{FF2B5EF4-FFF2-40B4-BE49-F238E27FC236}">
              <a16:creationId xmlns:a16="http://schemas.microsoft.com/office/drawing/2014/main" xmlns="" id="{EF7DA0F8-8588-4D82-B3CE-798132C5F5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48619</xdr:rowOff>
    </xdr:to>
    <xdr:pic>
      <xdr:nvPicPr>
        <xdr:cNvPr id="2255" name="Imagem 2254">
          <a:extLst>
            <a:ext uri="{FF2B5EF4-FFF2-40B4-BE49-F238E27FC236}">
              <a16:creationId xmlns:a16="http://schemas.microsoft.com/office/drawing/2014/main" xmlns="" id="{8B33F00F-999A-4791-BCAF-113406AF87C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56" name="Imagem 2255">
          <a:extLst>
            <a:ext uri="{FF2B5EF4-FFF2-40B4-BE49-F238E27FC236}">
              <a16:creationId xmlns:a16="http://schemas.microsoft.com/office/drawing/2014/main" xmlns="" id="{8221E211-5E20-45D3-9568-46D1F3788B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57" name="Imagem 2256">
          <a:extLst>
            <a:ext uri="{FF2B5EF4-FFF2-40B4-BE49-F238E27FC236}">
              <a16:creationId xmlns:a16="http://schemas.microsoft.com/office/drawing/2014/main" xmlns="" id="{3987DB30-A4EE-429F-B9C1-83705AFF6C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58" name="Imagem 2257">
          <a:extLst>
            <a:ext uri="{FF2B5EF4-FFF2-40B4-BE49-F238E27FC236}">
              <a16:creationId xmlns:a16="http://schemas.microsoft.com/office/drawing/2014/main" xmlns="" id="{A7F32F37-42CE-4310-9E5B-8E505C0113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59" name="Imagem 2258">
          <a:extLst>
            <a:ext uri="{FF2B5EF4-FFF2-40B4-BE49-F238E27FC236}">
              <a16:creationId xmlns:a16="http://schemas.microsoft.com/office/drawing/2014/main" xmlns="" id="{61C84E1A-BF6F-4D02-8737-E227BE5CD5C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60" name="Imagem 2259">
          <a:extLst>
            <a:ext uri="{FF2B5EF4-FFF2-40B4-BE49-F238E27FC236}">
              <a16:creationId xmlns:a16="http://schemas.microsoft.com/office/drawing/2014/main" xmlns="" id="{7A2E5C73-9B58-45F8-8658-9579416084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61" name="Imagem 2260">
          <a:extLst>
            <a:ext uri="{FF2B5EF4-FFF2-40B4-BE49-F238E27FC236}">
              <a16:creationId xmlns:a16="http://schemas.microsoft.com/office/drawing/2014/main" xmlns="" id="{78E7242E-2B4B-41C8-94CA-600099869D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2262" name="Imagem 2261">
          <a:extLst>
            <a:ext uri="{FF2B5EF4-FFF2-40B4-BE49-F238E27FC236}">
              <a16:creationId xmlns:a16="http://schemas.microsoft.com/office/drawing/2014/main" xmlns="" id="{7E031E19-F3EE-423E-8156-D462D8ABA9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263" name="Imagem 2262">
          <a:extLst>
            <a:ext uri="{FF2B5EF4-FFF2-40B4-BE49-F238E27FC236}">
              <a16:creationId xmlns:a16="http://schemas.microsoft.com/office/drawing/2014/main" xmlns="" id="{1ACAB358-611B-4946-BBD7-D6D99AD68E7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64" name="Imagem 2263">
          <a:extLst>
            <a:ext uri="{FF2B5EF4-FFF2-40B4-BE49-F238E27FC236}">
              <a16:creationId xmlns:a16="http://schemas.microsoft.com/office/drawing/2014/main" xmlns="" id="{B412C681-ABA5-4E65-AA60-4A4FE2D0FE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65" name="Imagem 2264">
          <a:extLst>
            <a:ext uri="{FF2B5EF4-FFF2-40B4-BE49-F238E27FC236}">
              <a16:creationId xmlns:a16="http://schemas.microsoft.com/office/drawing/2014/main" xmlns="" id="{B6662FE2-61CC-4EA5-9AC4-FC884C9780B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66" name="Imagem 2265">
          <a:extLst>
            <a:ext uri="{FF2B5EF4-FFF2-40B4-BE49-F238E27FC236}">
              <a16:creationId xmlns:a16="http://schemas.microsoft.com/office/drawing/2014/main" xmlns="" id="{8C060275-581C-41DE-8261-148E514822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67" name="Imagem 2266">
          <a:extLst>
            <a:ext uri="{FF2B5EF4-FFF2-40B4-BE49-F238E27FC236}">
              <a16:creationId xmlns:a16="http://schemas.microsoft.com/office/drawing/2014/main" xmlns="" id="{36EA1CAF-BD74-436A-8E90-82C4F3D95D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68" name="Imagem 2267">
          <a:extLst>
            <a:ext uri="{FF2B5EF4-FFF2-40B4-BE49-F238E27FC236}">
              <a16:creationId xmlns:a16="http://schemas.microsoft.com/office/drawing/2014/main" xmlns="" id="{C39634D3-083E-4BD0-92A4-A9E367F36D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69" name="Imagem 2268">
          <a:extLst>
            <a:ext uri="{FF2B5EF4-FFF2-40B4-BE49-F238E27FC236}">
              <a16:creationId xmlns:a16="http://schemas.microsoft.com/office/drawing/2014/main" xmlns="" id="{66E6C40D-FF9B-4899-99E8-C6A30F97FD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2270" name="Imagem 2269">
          <a:extLst>
            <a:ext uri="{FF2B5EF4-FFF2-40B4-BE49-F238E27FC236}">
              <a16:creationId xmlns:a16="http://schemas.microsoft.com/office/drawing/2014/main" xmlns="" id="{731B7FAF-C881-461C-9707-C891F21B63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271" name="Imagem 2270">
          <a:extLst>
            <a:ext uri="{FF2B5EF4-FFF2-40B4-BE49-F238E27FC236}">
              <a16:creationId xmlns:a16="http://schemas.microsoft.com/office/drawing/2014/main" xmlns="" id="{546BE914-A13E-4201-A195-6081985B89D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72" name="Imagem 2271">
          <a:extLst>
            <a:ext uri="{FF2B5EF4-FFF2-40B4-BE49-F238E27FC236}">
              <a16:creationId xmlns:a16="http://schemas.microsoft.com/office/drawing/2014/main" xmlns="" id="{6CB3A4F4-1F71-4B97-A12D-F001C90F53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73" name="Imagem 2272">
          <a:extLst>
            <a:ext uri="{FF2B5EF4-FFF2-40B4-BE49-F238E27FC236}">
              <a16:creationId xmlns:a16="http://schemas.microsoft.com/office/drawing/2014/main" xmlns="" id="{142BB168-1610-41AE-8A41-1E4B09B7DC2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74" name="Imagem 2273">
          <a:extLst>
            <a:ext uri="{FF2B5EF4-FFF2-40B4-BE49-F238E27FC236}">
              <a16:creationId xmlns:a16="http://schemas.microsoft.com/office/drawing/2014/main" xmlns="" id="{E97DE381-FA4C-44DA-A083-069E4E3828F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75" name="Imagem 2274">
          <a:extLst>
            <a:ext uri="{FF2B5EF4-FFF2-40B4-BE49-F238E27FC236}">
              <a16:creationId xmlns:a16="http://schemas.microsoft.com/office/drawing/2014/main" xmlns="" id="{782CC1B4-8110-449D-B2E3-90536EEAB42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76" name="Imagem 2275">
          <a:extLst>
            <a:ext uri="{FF2B5EF4-FFF2-40B4-BE49-F238E27FC236}">
              <a16:creationId xmlns:a16="http://schemas.microsoft.com/office/drawing/2014/main" xmlns="" id="{DAAA44A7-A220-4B2B-BD23-A048C0C7AE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77" name="Imagem 2276">
          <a:extLst>
            <a:ext uri="{FF2B5EF4-FFF2-40B4-BE49-F238E27FC236}">
              <a16:creationId xmlns:a16="http://schemas.microsoft.com/office/drawing/2014/main" xmlns="" id="{8B14F370-A4AF-46CC-91CD-EBC83F258B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2278" name="Imagem 2277">
          <a:extLst>
            <a:ext uri="{FF2B5EF4-FFF2-40B4-BE49-F238E27FC236}">
              <a16:creationId xmlns:a16="http://schemas.microsoft.com/office/drawing/2014/main" xmlns="" id="{CF8BEDD6-B480-4AA7-93A0-268664A5AE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279" name="Imagem 2278">
          <a:extLst>
            <a:ext uri="{FF2B5EF4-FFF2-40B4-BE49-F238E27FC236}">
              <a16:creationId xmlns:a16="http://schemas.microsoft.com/office/drawing/2014/main" xmlns="" id="{0288B547-39F7-4D68-BFEF-045A9F407CA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80" name="Imagem 2279">
          <a:extLst>
            <a:ext uri="{FF2B5EF4-FFF2-40B4-BE49-F238E27FC236}">
              <a16:creationId xmlns:a16="http://schemas.microsoft.com/office/drawing/2014/main" xmlns="" id="{A109E568-E82A-4004-8756-B8BE2DC28F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81" name="Imagem 2280">
          <a:extLst>
            <a:ext uri="{FF2B5EF4-FFF2-40B4-BE49-F238E27FC236}">
              <a16:creationId xmlns:a16="http://schemas.microsoft.com/office/drawing/2014/main" xmlns="" id="{E02E8676-EB5B-49BC-B818-51093DFFCA4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82" name="Imagem 2281">
          <a:extLst>
            <a:ext uri="{FF2B5EF4-FFF2-40B4-BE49-F238E27FC236}">
              <a16:creationId xmlns:a16="http://schemas.microsoft.com/office/drawing/2014/main" xmlns="" id="{C57BB75C-41D8-4EF1-8D08-86AC45203E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83" name="Imagem 2282">
          <a:extLst>
            <a:ext uri="{FF2B5EF4-FFF2-40B4-BE49-F238E27FC236}">
              <a16:creationId xmlns:a16="http://schemas.microsoft.com/office/drawing/2014/main" xmlns="" id="{57754C0D-67B8-41E4-8A4F-371AC35D11E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84" name="Imagem 2283">
          <a:extLst>
            <a:ext uri="{FF2B5EF4-FFF2-40B4-BE49-F238E27FC236}">
              <a16:creationId xmlns:a16="http://schemas.microsoft.com/office/drawing/2014/main" xmlns="" id="{44C11B6B-95F4-4BD6-9E6A-4CB5EA6451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85" name="Imagem 2284">
          <a:extLst>
            <a:ext uri="{FF2B5EF4-FFF2-40B4-BE49-F238E27FC236}">
              <a16:creationId xmlns:a16="http://schemas.microsoft.com/office/drawing/2014/main" xmlns="" id="{2A978CE5-529D-4FC4-A3E6-0F742621B4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2286" name="Imagem 2285">
          <a:extLst>
            <a:ext uri="{FF2B5EF4-FFF2-40B4-BE49-F238E27FC236}">
              <a16:creationId xmlns:a16="http://schemas.microsoft.com/office/drawing/2014/main" xmlns="" id="{F84BDB4D-2056-447D-A5BF-24B83C5F25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287" name="Imagem 2286">
          <a:extLst>
            <a:ext uri="{FF2B5EF4-FFF2-40B4-BE49-F238E27FC236}">
              <a16:creationId xmlns:a16="http://schemas.microsoft.com/office/drawing/2014/main" xmlns="" id="{72FC78E9-9902-4265-BCFE-C3765C4BF9A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88" name="Imagem 2287">
          <a:extLst>
            <a:ext uri="{FF2B5EF4-FFF2-40B4-BE49-F238E27FC236}">
              <a16:creationId xmlns:a16="http://schemas.microsoft.com/office/drawing/2014/main" xmlns="" id="{34469ABE-DA97-4674-A2CC-82E81A2A70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89" name="Imagem 2288">
          <a:extLst>
            <a:ext uri="{FF2B5EF4-FFF2-40B4-BE49-F238E27FC236}">
              <a16:creationId xmlns:a16="http://schemas.microsoft.com/office/drawing/2014/main" xmlns="" id="{208BDAB0-829C-44E9-816E-056E6C17667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90" name="Imagem 2289">
          <a:extLst>
            <a:ext uri="{FF2B5EF4-FFF2-40B4-BE49-F238E27FC236}">
              <a16:creationId xmlns:a16="http://schemas.microsoft.com/office/drawing/2014/main" xmlns="" id="{B24E3404-4A7B-490C-9927-C0C2A1A200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91" name="Imagem 2290">
          <a:extLst>
            <a:ext uri="{FF2B5EF4-FFF2-40B4-BE49-F238E27FC236}">
              <a16:creationId xmlns:a16="http://schemas.microsoft.com/office/drawing/2014/main" xmlns="" id="{2AB9A29E-F03A-41F8-AF0B-133B365913C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92" name="Imagem 2291">
          <a:extLst>
            <a:ext uri="{FF2B5EF4-FFF2-40B4-BE49-F238E27FC236}">
              <a16:creationId xmlns:a16="http://schemas.microsoft.com/office/drawing/2014/main" xmlns="" id="{F0010422-C367-45B7-92DA-E891673B52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93" name="Imagem 2292">
          <a:extLst>
            <a:ext uri="{FF2B5EF4-FFF2-40B4-BE49-F238E27FC236}">
              <a16:creationId xmlns:a16="http://schemas.microsoft.com/office/drawing/2014/main" xmlns="" id="{2EE7DD36-8127-48A0-B991-F241A7A8AA1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2294" name="Imagem 2293">
          <a:extLst>
            <a:ext uri="{FF2B5EF4-FFF2-40B4-BE49-F238E27FC236}">
              <a16:creationId xmlns:a16="http://schemas.microsoft.com/office/drawing/2014/main" xmlns="" id="{CD6772F0-4111-46B8-AEC3-4FD1A999E0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295" name="Imagem 2294">
          <a:extLst>
            <a:ext uri="{FF2B5EF4-FFF2-40B4-BE49-F238E27FC236}">
              <a16:creationId xmlns:a16="http://schemas.microsoft.com/office/drawing/2014/main" xmlns="" id="{989B943C-B19D-4C4C-9393-78F35DBC032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96" name="Imagem 2295">
          <a:extLst>
            <a:ext uri="{FF2B5EF4-FFF2-40B4-BE49-F238E27FC236}">
              <a16:creationId xmlns:a16="http://schemas.microsoft.com/office/drawing/2014/main" xmlns="" id="{2101DB96-63B3-4E69-8637-EBB070A35E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97" name="Imagem 2296">
          <a:extLst>
            <a:ext uri="{FF2B5EF4-FFF2-40B4-BE49-F238E27FC236}">
              <a16:creationId xmlns:a16="http://schemas.microsoft.com/office/drawing/2014/main" xmlns="" id="{46814332-3A34-4412-9B92-BA11C58766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98" name="Imagem 2297">
          <a:extLst>
            <a:ext uri="{FF2B5EF4-FFF2-40B4-BE49-F238E27FC236}">
              <a16:creationId xmlns:a16="http://schemas.microsoft.com/office/drawing/2014/main" xmlns="" id="{08DE6657-F6AD-40D3-9324-8BD330E102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99" name="Imagem 2298">
          <a:extLst>
            <a:ext uri="{FF2B5EF4-FFF2-40B4-BE49-F238E27FC236}">
              <a16:creationId xmlns:a16="http://schemas.microsoft.com/office/drawing/2014/main" xmlns="" id="{81AB6DE8-5169-444A-A753-130F956EAC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00" name="Imagem 2299">
          <a:extLst>
            <a:ext uri="{FF2B5EF4-FFF2-40B4-BE49-F238E27FC236}">
              <a16:creationId xmlns:a16="http://schemas.microsoft.com/office/drawing/2014/main" xmlns="" id="{532DB51E-9018-4420-B2A1-12D5BA1420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01" name="Imagem 2300">
          <a:extLst>
            <a:ext uri="{FF2B5EF4-FFF2-40B4-BE49-F238E27FC236}">
              <a16:creationId xmlns:a16="http://schemas.microsoft.com/office/drawing/2014/main" xmlns="" id="{F811E197-8E6F-4CBE-A446-A70C3716F09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2302" name="Imagem 2301">
          <a:extLst>
            <a:ext uri="{FF2B5EF4-FFF2-40B4-BE49-F238E27FC236}">
              <a16:creationId xmlns:a16="http://schemas.microsoft.com/office/drawing/2014/main" xmlns="" id="{0D618A43-1721-4A95-8F6D-70890998A9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03" name="Imagem 2302">
          <a:extLst>
            <a:ext uri="{FF2B5EF4-FFF2-40B4-BE49-F238E27FC236}">
              <a16:creationId xmlns:a16="http://schemas.microsoft.com/office/drawing/2014/main" xmlns="" id="{279DE0B8-A589-4DDF-B66D-A78918722E8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04" name="Imagem 2303">
          <a:extLst>
            <a:ext uri="{FF2B5EF4-FFF2-40B4-BE49-F238E27FC236}">
              <a16:creationId xmlns:a16="http://schemas.microsoft.com/office/drawing/2014/main" xmlns="" id="{CD64FBD6-698F-4F58-8E11-7761EDFBB2E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05" name="Imagem 2304">
          <a:extLst>
            <a:ext uri="{FF2B5EF4-FFF2-40B4-BE49-F238E27FC236}">
              <a16:creationId xmlns:a16="http://schemas.microsoft.com/office/drawing/2014/main" xmlns="" id="{ACA4E95A-F567-4CFC-BBEB-739BA74265F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06" name="Imagem 2305">
          <a:extLst>
            <a:ext uri="{FF2B5EF4-FFF2-40B4-BE49-F238E27FC236}">
              <a16:creationId xmlns:a16="http://schemas.microsoft.com/office/drawing/2014/main" xmlns="" id="{FFDECF62-E8AF-4D5A-B5D2-EAEE6D2072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07" name="Imagem 2306">
          <a:extLst>
            <a:ext uri="{FF2B5EF4-FFF2-40B4-BE49-F238E27FC236}">
              <a16:creationId xmlns:a16="http://schemas.microsoft.com/office/drawing/2014/main" xmlns="" id="{738B9BD4-C41C-4818-B217-1C0B7C015D7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08" name="Imagem 2307">
          <a:extLst>
            <a:ext uri="{FF2B5EF4-FFF2-40B4-BE49-F238E27FC236}">
              <a16:creationId xmlns:a16="http://schemas.microsoft.com/office/drawing/2014/main" xmlns="" id="{5D2DA5DF-A2D9-4EE7-8E8A-5C1F6F0D70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09" name="Imagem 2308">
          <a:extLst>
            <a:ext uri="{FF2B5EF4-FFF2-40B4-BE49-F238E27FC236}">
              <a16:creationId xmlns:a16="http://schemas.microsoft.com/office/drawing/2014/main" xmlns="" id="{78E163E2-9866-47DB-B1C1-3E43BF846A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2310" name="Imagem 2309">
          <a:extLst>
            <a:ext uri="{FF2B5EF4-FFF2-40B4-BE49-F238E27FC236}">
              <a16:creationId xmlns:a16="http://schemas.microsoft.com/office/drawing/2014/main" xmlns="" id="{0E897027-8B4C-41F8-8D38-912F2F2767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11" name="Imagem 2310">
          <a:extLst>
            <a:ext uri="{FF2B5EF4-FFF2-40B4-BE49-F238E27FC236}">
              <a16:creationId xmlns:a16="http://schemas.microsoft.com/office/drawing/2014/main" xmlns="" id="{165DA430-059E-4508-BB75-9AC6F7331A6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12" name="Imagem 2311">
          <a:extLst>
            <a:ext uri="{FF2B5EF4-FFF2-40B4-BE49-F238E27FC236}">
              <a16:creationId xmlns:a16="http://schemas.microsoft.com/office/drawing/2014/main" xmlns="" id="{47DEC3EE-9539-495F-9520-287E857B68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13" name="Imagem 2312">
          <a:extLst>
            <a:ext uri="{FF2B5EF4-FFF2-40B4-BE49-F238E27FC236}">
              <a16:creationId xmlns:a16="http://schemas.microsoft.com/office/drawing/2014/main" xmlns="" id="{614095C3-8F25-4F0C-B793-B62C2D64926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14" name="Imagem 2313">
          <a:extLst>
            <a:ext uri="{FF2B5EF4-FFF2-40B4-BE49-F238E27FC236}">
              <a16:creationId xmlns:a16="http://schemas.microsoft.com/office/drawing/2014/main" xmlns="" id="{D25C08B2-E383-41F6-9B3A-A4D7EC17EF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15" name="Imagem 2314">
          <a:extLst>
            <a:ext uri="{FF2B5EF4-FFF2-40B4-BE49-F238E27FC236}">
              <a16:creationId xmlns:a16="http://schemas.microsoft.com/office/drawing/2014/main" xmlns="" id="{AD2C11C4-AD59-473C-B7D7-0052ADC9CF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16" name="Imagem 2315">
          <a:extLst>
            <a:ext uri="{FF2B5EF4-FFF2-40B4-BE49-F238E27FC236}">
              <a16:creationId xmlns:a16="http://schemas.microsoft.com/office/drawing/2014/main" xmlns="" id="{7DFB112C-AAEC-49C2-90D2-82FD5421A5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17" name="Imagem 2316">
          <a:extLst>
            <a:ext uri="{FF2B5EF4-FFF2-40B4-BE49-F238E27FC236}">
              <a16:creationId xmlns:a16="http://schemas.microsoft.com/office/drawing/2014/main" xmlns="" id="{6D3ABC91-36D3-4B69-8306-8579EAA6B77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2318" name="Imagem 2317">
          <a:extLst>
            <a:ext uri="{FF2B5EF4-FFF2-40B4-BE49-F238E27FC236}">
              <a16:creationId xmlns:a16="http://schemas.microsoft.com/office/drawing/2014/main" xmlns="" id="{E0DF3BB1-387F-4D5D-9E0E-14030429CBB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19" name="Imagem 2318">
          <a:extLst>
            <a:ext uri="{FF2B5EF4-FFF2-40B4-BE49-F238E27FC236}">
              <a16:creationId xmlns:a16="http://schemas.microsoft.com/office/drawing/2014/main" xmlns="" id="{3B1425B0-0535-426F-9DDA-B590CB6B3DD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20" name="Imagem 2319">
          <a:extLst>
            <a:ext uri="{FF2B5EF4-FFF2-40B4-BE49-F238E27FC236}">
              <a16:creationId xmlns:a16="http://schemas.microsoft.com/office/drawing/2014/main" xmlns="" id="{20ADB926-1AB2-4DCF-8AE3-8D373DCD3F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21" name="Imagem 2320">
          <a:extLst>
            <a:ext uri="{FF2B5EF4-FFF2-40B4-BE49-F238E27FC236}">
              <a16:creationId xmlns:a16="http://schemas.microsoft.com/office/drawing/2014/main" xmlns="" id="{C3917FBD-3BD8-4F61-9A5E-7347ED4F8DB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22" name="Imagem 2321">
          <a:extLst>
            <a:ext uri="{FF2B5EF4-FFF2-40B4-BE49-F238E27FC236}">
              <a16:creationId xmlns:a16="http://schemas.microsoft.com/office/drawing/2014/main" xmlns="" id="{E4A703C5-FC11-41F0-B0AE-C1FC103259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23" name="Imagem 2322">
          <a:extLst>
            <a:ext uri="{FF2B5EF4-FFF2-40B4-BE49-F238E27FC236}">
              <a16:creationId xmlns:a16="http://schemas.microsoft.com/office/drawing/2014/main" xmlns="" id="{5565771E-60BF-4CF3-8FBE-B05645012DA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24" name="Imagem 2323">
          <a:extLst>
            <a:ext uri="{FF2B5EF4-FFF2-40B4-BE49-F238E27FC236}">
              <a16:creationId xmlns:a16="http://schemas.microsoft.com/office/drawing/2014/main" xmlns="" id="{7C9FFE19-0409-4D12-96B5-03D5F72F0B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25" name="Imagem 2324">
          <a:extLst>
            <a:ext uri="{FF2B5EF4-FFF2-40B4-BE49-F238E27FC236}">
              <a16:creationId xmlns:a16="http://schemas.microsoft.com/office/drawing/2014/main" xmlns="" id="{55CEFF8F-FB38-4316-BBDA-5359B46170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2326" name="Imagem 2325">
          <a:extLst>
            <a:ext uri="{FF2B5EF4-FFF2-40B4-BE49-F238E27FC236}">
              <a16:creationId xmlns:a16="http://schemas.microsoft.com/office/drawing/2014/main" xmlns="" id="{CB8D5FAB-21B2-4F1F-AE22-5EA0F2457B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27" name="Imagem 2326">
          <a:extLst>
            <a:ext uri="{FF2B5EF4-FFF2-40B4-BE49-F238E27FC236}">
              <a16:creationId xmlns:a16="http://schemas.microsoft.com/office/drawing/2014/main" xmlns="" id="{A5D32F86-F394-4F9B-A7BE-51E6E50306B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28" name="Imagem 2327">
          <a:extLst>
            <a:ext uri="{FF2B5EF4-FFF2-40B4-BE49-F238E27FC236}">
              <a16:creationId xmlns:a16="http://schemas.microsoft.com/office/drawing/2014/main" xmlns="" id="{6EC5070B-20B4-48DD-A02B-EF6A7991A4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29" name="Imagem 2328">
          <a:extLst>
            <a:ext uri="{FF2B5EF4-FFF2-40B4-BE49-F238E27FC236}">
              <a16:creationId xmlns:a16="http://schemas.microsoft.com/office/drawing/2014/main" xmlns="" id="{40D849A8-F152-4328-8856-36C0B248D5E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30" name="Imagem 2329">
          <a:extLst>
            <a:ext uri="{FF2B5EF4-FFF2-40B4-BE49-F238E27FC236}">
              <a16:creationId xmlns:a16="http://schemas.microsoft.com/office/drawing/2014/main" xmlns="" id="{C5315592-9904-4C6D-8F2A-E9C6C99938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31" name="Imagem 2330">
          <a:extLst>
            <a:ext uri="{FF2B5EF4-FFF2-40B4-BE49-F238E27FC236}">
              <a16:creationId xmlns:a16="http://schemas.microsoft.com/office/drawing/2014/main" xmlns="" id="{63E85E4A-9A3C-4AAB-8FCE-B4C07126D16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32" name="Imagem 2331">
          <a:extLst>
            <a:ext uri="{FF2B5EF4-FFF2-40B4-BE49-F238E27FC236}">
              <a16:creationId xmlns:a16="http://schemas.microsoft.com/office/drawing/2014/main" xmlns="" id="{BF8C84BA-468C-4546-9F2F-713F7DCE4B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33" name="Imagem 2332">
          <a:extLst>
            <a:ext uri="{FF2B5EF4-FFF2-40B4-BE49-F238E27FC236}">
              <a16:creationId xmlns:a16="http://schemas.microsoft.com/office/drawing/2014/main" xmlns="" id="{D94C4778-861D-40C2-A292-1969BB4C06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2334" name="Imagem 2333">
          <a:extLst>
            <a:ext uri="{FF2B5EF4-FFF2-40B4-BE49-F238E27FC236}">
              <a16:creationId xmlns:a16="http://schemas.microsoft.com/office/drawing/2014/main" xmlns="" id="{A3F09902-DAC6-43B0-BADB-1D25435ED8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35" name="Imagem 2334">
          <a:extLst>
            <a:ext uri="{FF2B5EF4-FFF2-40B4-BE49-F238E27FC236}">
              <a16:creationId xmlns:a16="http://schemas.microsoft.com/office/drawing/2014/main" xmlns="" id="{6C44AC7A-E7B4-4FD3-9856-829FBFE1478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36" name="Imagem 2335">
          <a:extLst>
            <a:ext uri="{FF2B5EF4-FFF2-40B4-BE49-F238E27FC236}">
              <a16:creationId xmlns:a16="http://schemas.microsoft.com/office/drawing/2014/main" xmlns="" id="{8AE5CA6A-3FFD-4DBC-88B0-CEB4A45CD7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37" name="Imagem 2336">
          <a:extLst>
            <a:ext uri="{FF2B5EF4-FFF2-40B4-BE49-F238E27FC236}">
              <a16:creationId xmlns:a16="http://schemas.microsoft.com/office/drawing/2014/main" xmlns="" id="{436108D0-B3F5-48E5-BD06-2A4E26A153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38" name="Imagem 2337">
          <a:extLst>
            <a:ext uri="{FF2B5EF4-FFF2-40B4-BE49-F238E27FC236}">
              <a16:creationId xmlns:a16="http://schemas.microsoft.com/office/drawing/2014/main" xmlns="" id="{80DFF2C0-8B9F-4227-BB0D-906CBC2160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39" name="Imagem 2338">
          <a:extLst>
            <a:ext uri="{FF2B5EF4-FFF2-40B4-BE49-F238E27FC236}">
              <a16:creationId xmlns:a16="http://schemas.microsoft.com/office/drawing/2014/main" xmlns="" id="{EF7100CC-CB09-4195-A81C-DBD784F35D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40" name="Imagem 2339">
          <a:extLst>
            <a:ext uri="{FF2B5EF4-FFF2-40B4-BE49-F238E27FC236}">
              <a16:creationId xmlns:a16="http://schemas.microsoft.com/office/drawing/2014/main" xmlns="" id="{DDED4262-ACAE-40AD-AF20-C039D00BB5B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41" name="Imagem 2340">
          <a:extLst>
            <a:ext uri="{FF2B5EF4-FFF2-40B4-BE49-F238E27FC236}">
              <a16:creationId xmlns:a16="http://schemas.microsoft.com/office/drawing/2014/main" xmlns="" id="{17626EC9-A3D2-4A4B-8341-747DDAF15A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2342" name="Imagem 2341">
          <a:extLst>
            <a:ext uri="{FF2B5EF4-FFF2-40B4-BE49-F238E27FC236}">
              <a16:creationId xmlns:a16="http://schemas.microsoft.com/office/drawing/2014/main" xmlns="" id="{2A0B8759-1E57-4F53-ADE9-044C6382E3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43" name="Imagem 2342">
          <a:extLst>
            <a:ext uri="{FF2B5EF4-FFF2-40B4-BE49-F238E27FC236}">
              <a16:creationId xmlns:a16="http://schemas.microsoft.com/office/drawing/2014/main" xmlns="" id="{E21236CD-EAE8-4D08-AE9F-CE000933986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44" name="Imagem 2343">
          <a:extLst>
            <a:ext uri="{FF2B5EF4-FFF2-40B4-BE49-F238E27FC236}">
              <a16:creationId xmlns:a16="http://schemas.microsoft.com/office/drawing/2014/main" xmlns="" id="{0F084943-9D25-43F9-9C20-248D013634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45" name="Imagem 2344">
          <a:extLst>
            <a:ext uri="{FF2B5EF4-FFF2-40B4-BE49-F238E27FC236}">
              <a16:creationId xmlns:a16="http://schemas.microsoft.com/office/drawing/2014/main" xmlns="" id="{8E464C1F-899A-4CCA-89A5-56295947AEA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46" name="Imagem 2345">
          <a:extLst>
            <a:ext uri="{FF2B5EF4-FFF2-40B4-BE49-F238E27FC236}">
              <a16:creationId xmlns:a16="http://schemas.microsoft.com/office/drawing/2014/main" xmlns="" id="{EC023EB6-8BAC-49A1-AC02-8BA823E45E4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47" name="Imagem 2346">
          <a:extLst>
            <a:ext uri="{FF2B5EF4-FFF2-40B4-BE49-F238E27FC236}">
              <a16:creationId xmlns:a16="http://schemas.microsoft.com/office/drawing/2014/main" xmlns="" id="{27F0E967-4774-40C7-B562-58B1138B940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48" name="Imagem 2347">
          <a:extLst>
            <a:ext uri="{FF2B5EF4-FFF2-40B4-BE49-F238E27FC236}">
              <a16:creationId xmlns:a16="http://schemas.microsoft.com/office/drawing/2014/main" xmlns="" id="{11BB1950-5B08-4958-9D52-8B952BB30A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49" name="Imagem 2348">
          <a:extLst>
            <a:ext uri="{FF2B5EF4-FFF2-40B4-BE49-F238E27FC236}">
              <a16:creationId xmlns:a16="http://schemas.microsoft.com/office/drawing/2014/main" xmlns="" id="{8B7BA961-F46B-4B4B-8C30-C11A53955B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2350" name="Imagem 2349">
          <a:extLst>
            <a:ext uri="{FF2B5EF4-FFF2-40B4-BE49-F238E27FC236}">
              <a16:creationId xmlns:a16="http://schemas.microsoft.com/office/drawing/2014/main" xmlns="" id="{93DAE098-69CD-46DD-A819-9475C7FDF7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51" name="Imagem 2350">
          <a:extLst>
            <a:ext uri="{FF2B5EF4-FFF2-40B4-BE49-F238E27FC236}">
              <a16:creationId xmlns:a16="http://schemas.microsoft.com/office/drawing/2014/main" xmlns="" id="{CDCD0606-299B-4CB6-83FD-90B05B7D3EF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52" name="Imagem 2351">
          <a:extLst>
            <a:ext uri="{FF2B5EF4-FFF2-40B4-BE49-F238E27FC236}">
              <a16:creationId xmlns:a16="http://schemas.microsoft.com/office/drawing/2014/main" xmlns="" id="{593B2601-FB76-4465-B833-93C2D574A5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53" name="Imagem 2352">
          <a:extLst>
            <a:ext uri="{FF2B5EF4-FFF2-40B4-BE49-F238E27FC236}">
              <a16:creationId xmlns:a16="http://schemas.microsoft.com/office/drawing/2014/main" xmlns="" id="{F8749F1B-3BBD-445E-A64A-6621019CEA5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54" name="Imagem 2353">
          <a:extLst>
            <a:ext uri="{FF2B5EF4-FFF2-40B4-BE49-F238E27FC236}">
              <a16:creationId xmlns:a16="http://schemas.microsoft.com/office/drawing/2014/main" xmlns="" id="{18EB7915-3980-46D5-9CBC-6A807BB832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55" name="Imagem 2354">
          <a:extLst>
            <a:ext uri="{FF2B5EF4-FFF2-40B4-BE49-F238E27FC236}">
              <a16:creationId xmlns:a16="http://schemas.microsoft.com/office/drawing/2014/main" xmlns="" id="{A384F532-C140-47B9-8848-EB725688316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56" name="Imagem 2355">
          <a:extLst>
            <a:ext uri="{FF2B5EF4-FFF2-40B4-BE49-F238E27FC236}">
              <a16:creationId xmlns:a16="http://schemas.microsoft.com/office/drawing/2014/main" xmlns="" id="{235A771C-FB12-4E3C-BF05-AA89211B06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57" name="Imagem 2356">
          <a:extLst>
            <a:ext uri="{FF2B5EF4-FFF2-40B4-BE49-F238E27FC236}">
              <a16:creationId xmlns:a16="http://schemas.microsoft.com/office/drawing/2014/main" xmlns="" id="{B8BABE3F-5A3D-4F3B-9078-14375D7BE15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2358" name="Imagem 2357">
          <a:extLst>
            <a:ext uri="{FF2B5EF4-FFF2-40B4-BE49-F238E27FC236}">
              <a16:creationId xmlns:a16="http://schemas.microsoft.com/office/drawing/2014/main" xmlns="" id="{68B305A1-6039-4667-8179-96EA0D1016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59" name="Imagem 2358">
          <a:extLst>
            <a:ext uri="{FF2B5EF4-FFF2-40B4-BE49-F238E27FC236}">
              <a16:creationId xmlns:a16="http://schemas.microsoft.com/office/drawing/2014/main" xmlns="" id="{C2FA7D01-3BF3-46BF-AECB-1AA500D24D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60" name="Imagem 2359">
          <a:extLst>
            <a:ext uri="{FF2B5EF4-FFF2-40B4-BE49-F238E27FC236}">
              <a16:creationId xmlns:a16="http://schemas.microsoft.com/office/drawing/2014/main" xmlns="" id="{29D2854B-C7C7-4855-88EC-380A4CE98C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61" name="Imagem 2360">
          <a:extLst>
            <a:ext uri="{FF2B5EF4-FFF2-40B4-BE49-F238E27FC236}">
              <a16:creationId xmlns:a16="http://schemas.microsoft.com/office/drawing/2014/main" xmlns="" id="{B29E3FFE-D3CE-45B4-B517-514C112504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2362" name="Imagem 2361">
          <a:extLst>
            <a:ext uri="{FF2B5EF4-FFF2-40B4-BE49-F238E27FC236}">
              <a16:creationId xmlns:a16="http://schemas.microsoft.com/office/drawing/2014/main" xmlns="" id="{FD761C0A-1C4E-48AD-82F4-18F7C7DDC3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63" name="Imagem 2362">
          <a:extLst>
            <a:ext uri="{FF2B5EF4-FFF2-40B4-BE49-F238E27FC236}">
              <a16:creationId xmlns:a16="http://schemas.microsoft.com/office/drawing/2014/main" xmlns="" id="{7298AD89-4EBF-4BA4-AF3B-74FE638D62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64" name="Imagem 2363">
          <a:extLst>
            <a:ext uri="{FF2B5EF4-FFF2-40B4-BE49-F238E27FC236}">
              <a16:creationId xmlns:a16="http://schemas.microsoft.com/office/drawing/2014/main" xmlns="" id="{A00E349C-D384-4F88-9C40-1B635E0161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65" name="Imagem 2364">
          <a:extLst>
            <a:ext uri="{FF2B5EF4-FFF2-40B4-BE49-F238E27FC236}">
              <a16:creationId xmlns:a16="http://schemas.microsoft.com/office/drawing/2014/main" xmlns="" id="{B535BD98-D5E8-4BD6-8EBB-585DF4B3F0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2366" name="Imagem 2365">
          <a:extLst>
            <a:ext uri="{FF2B5EF4-FFF2-40B4-BE49-F238E27FC236}">
              <a16:creationId xmlns:a16="http://schemas.microsoft.com/office/drawing/2014/main" xmlns="" id="{C77D0F00-8DC2-4345-BAEC-A8F357453B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67" name="Imagem 2366">
          <a:extLst>
            <a:ext uri="{FF2B5EF4-FFF2-40B4-BE49-F238E27FC236}">
              <a16:creationId xmlns:a16="http://schemas.microsoft.com/office/drawing/2014/main" xmlns="" id="{C02A0DBB-2F21-4D83-B17A-462CF3E6A1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68" name="Imagem 2367">
          <a:extLst>
            <a:ext uri="{FF2B5EF4-FFF2-40B4-BE49-F238E27FC236}">
              <a16:creationId xmlns:a16="http://schemas.microsoft.com/office/drawing/2014/main" xmlns="" id="{7A4C696E-8B99-424A-997A-F9497FEB04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69" name="Imagem 2368">
          <a:extLst>
            <a:ext uri="{FF2B5EF4-FFF2-40B4-BE49-F238E27FC236}">
              <a16:creationId xmlns:a16="http://schemas.microsoft.com/office/drawing/2014/main" xmlns="" id="{08A59DCA-1CED-4E4A-BF17-04E1C858C0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2370" name="Imagem 2369">
          <a:extLst>
            <a:ext uri="{FF2B5EF4-FFF2-40B4-BE49-F238E27FC236}">
              <a16:creationId xmlns:a16="http://schemas.microsoft.com/office/drawing/2014/main" xmlns="" id="{55247A7C-C51C-4D37-8F5E-12102CC6A4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71" name="Imagem 2370">
          <a:extLst>
            <a:ext uri="{FF2B5EF4-FFF2-40B4-BE49-F238E27FC236}">
              <a16:creationId xmlns:a16="http://schemas.microsoft.com/office/drawing/2014/main" xmlns="" id="{D4B2C9DA-8DCA-4732-BC6B-4B3B4E730A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72" name="Imagem 2371">
          <a:extLst>
            <a:ext uri="{FF2B5EF4-FFF2-40B4-BE49-F238E27FC236}">
              <a16:creationId xmlns:a16="http://schemas.microsoft.com/office/drawing/2014/main" xmlns="" id="{7231B46C-DF82-4B70-80DC-7ED2E9F99E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73" name="Imagem 2372">
          <a:extLst>
            <a:ext uri="{FF2B5EF4-FFF2-40B4-BE49-F238E27FC236}">
              <a16:creationId xmlns:a16="http://schemas.microsoft.com/office/drawing/2014/main" xmlns="" id="{9030B146-9371-4116-853C-28132BBA1C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74" name="Imagem 2373">
          <a:extLst>
            <a:ext uri="{FF2B5EF4-FFF2-40B4-BE49-F238E27FC236}">
              <a16:creationId xmlns:a16="http://schemas.microsoft.com/office/drawing/2014/main" xmlns="" id="{9171633D-8CC5-42B4-A23D-15E758AE24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75" name="Imagem 2374">
          <a:extLst>
            <a:ext uri="{FF2B5EF4-FFF2-40B4-BE49-F238E27FC236}">
              <a16:creationId xmlns:a16="http://schemas.microsoft.com/office/drawing/2014/main" xmlns="" id="{9171FF70-C205-4FA6-9065-3C41F0BFD7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76" name="Imagem 2375">
          <a:extLst>
            <a:ext uri="{FF2B5EF4-FFF2-40B4-BE49-F238E27FC236}">
              <a16:creationId xmlns:a16="http://schemas.microsoft.com/office/drawing/2014/main" xmlns="" id="{0220E9B2-28E7-49D2-9446-B87B44CA1B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77" name="Imagem 2376">
          <a:extLst>
            <a:ext uri="{FF2B5EF4-FFF2-40B4-BE49-F238E27FC236}">
              <a16:creationId xmlns:a16="http://schemas.microsoft.com/office/drawing/2014/main" xmlns="" id="{BE3D35D0-B43B-4FE5-A3BE-BE83B40987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78" name="Imagem 2377">
          <a:extLst>
            <a:ext uri="{FF2B5EF4-FFF2-40B4-BE49-F238E27FC236}">
              <a16:creationId xmlns:a16="http://schemas.microsoft.com/office/drawing/2014/main" xmlns="" id="{B244547E-619F-4969-A5A9-3C40575284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79" name="Imagem 2378">
          <a:extLst>
            <a:ext uri="{FF2B5EF4-FFF2-40B4-BE49-F238E27FC236}">
              <a16:creationId xmlns:a16="http://schemas.microsoft.com/office/drawing/2014/main" xmlns="" id="{9E101D8F-B868-42D9-871A-0E965C6834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80" name="Imagem 2379">
          <a:extLst>
            <a:ext uri="{FF2B5EF4-FFF2-40B4-BE49-F238E27FC236}">
              <a16:creationId xmlns:a16="http://schemas.microsoft.com/office/drawing/2014/main" xmlns="" id="{3837F697-B819-4A22-8237-C0864E570B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81" name="Imagem 2380">
          <a:extLst>
            <a:ext uri="{FF2B5EF4-FFF2-40B4-BE49-F238E27FC236}">
              <a16:creationId xmlns:a16="http://schemas.microsoft.com/office/drawing/2014/main" xmlns="" id="{F648AE52-2184-4D8A-B5B1-9100BE5348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82" name="Imagem 2381">
          <a:extLst>
            <a:ext uri="{FF2B5EF4-FFF2-40B4-BE49-F238E27FC236}">
              <a16:creationId xmlns:a16="http://schemas.microsoft.com/office/drawing/2014/main" xmlns="" id="{65315EE0-B94D-4F6C-852E-48F8D867F7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83" name="Imagem 2382">
          <a:extLst>
            <a:ext uri="{FF2B5EF4-FFF2-40B4-BE49-F238E27FC236}">
              <a16:creationId xmlns:a16="http://schemas.microsoft.com/office/drawing/2014/main" xmlns="" id="{46E1F096-7663-4F93-A88C-9DAC7777FF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84" name="Imagem 2383">
          <a:extLst>
            <a:ext uri="{FF2B5EF4-FFF2-40B4-BE49-F238E27FC236}">
              <a16:creationId xmlns:a16="http://schemas.microsoft.com/office/drawing/2014/main" xmlns="" id="{FEF27E2A-F57C-4FEB-B97F-5282AFCAA5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85" name="Imagem 2384">
          <a:extLst>
            <a:ext uri="{FF2B5EF4-FFF2-40B4-BE49-F238E27FC236}">
              <a16:creationId xmlns:a16="http://schemas.microsoft.com/office/drawing/2014/main" xmlns="" id="{DBAD75D3-DF87-4F09-A22C-25206EA793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86" name="Imagem 2385">
          <a:extLst>
            <a:ext uri="{FF2B5EF4-FFF2-40B4-BE49-F238E27FC236}">
              <a16:creationId xmlns:a16="http://schemas.microsoft.com/office/drawing/2014/main" xmlns="" id="{C360316F-952F-4498-AABA-3A8BF29A08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87" name="Imagem 2386">
          <a:extLst>
            <a:ext uri="{FF2B5EF4-FFF2-40B4-BE49-F238E27FC236}">
              <a16:creationId xmlns:a16="http://schemas.microsoft.com/office/drawing/2014/main" xmlns="" id="{46B0CF80-2DB0-435C-95B0-1C3163F460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88" name="Imagem 2387">
          <a:extLst>
            <a:ext uri="{FF2B5EF4-FFF2-40B4-BE49-F238E27FC236}">
              <a16:creationId xmlns:a16="http://schemas.microsoft.com/office/drawing/2014/main" xmlns="" id="{A1F87CAD-27DE-4CDC-93B9-738CD2B97E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89" name="Imagem 2388">
          <a:extLst>
            <a:ext uri="{FF2B5EF4-FFF2-40B4-BE49-F238E27FC236}">
              <a16:creationId xmlns:a16="http://schemas.microsoft.com/office/drawing/2014/main" xmlns="" id="{0F1C6E47-8F4F-480E-B4CD-E41C8D40AF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90" name="Imagem 2389">
          <a:extLst>
            <a:ext uri="{FF2B5EF4-FFF2-40B4-BE49-F238E27FC236}">
              <a16:creationId xmlns:a16="http://schemas.microsoft.com/office/drawing/2014/main" xmlns="" id="{36C98892-A170-430D-ABE6-A8453599C6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91" name="Imagem 2390">
          <a:extLst>
            <a:ext uri="{FF2B5EF4-FFF2-40B4-BE49-F238E27FC236}">
              <a16:creationId xmlns:a16="http://schemas.microsoft.com/office/drawing/2014/main" xmlns="" id="{6BF8D138-D1AF-4043-B3D5-9620D092B6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392" name="Imagem 2391">
          <a:extLst>
            <a:ext uri="{FF2B5EF4-FFF2-40B4-BE49-F238E27FC236}">
              <a16:creationId xmlns:a16="http://schemas.microsoft.com/office/drawing/2014/main" xmlns="" id="{4944B5B3-ED51-4BA3-9D63-3681E9AD62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93" name="Imagem 2392">
          <a:extLst>
            <a:ext uri="{FF2B5EF4-FFF2-40B4-BE49-F238E27FC236}">
              <a16:creationId xmlns:a16="http://schemas.microsoft.com/office/drawing/2014/main" xmlns="" id="{6D30CEEA-639E-40C5-92F1-73C9136904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94" name="Imagem 2393">
          <a:extLst>
            <a:ext uri="{FF2B5EF4-FFF2-40B4-BE49-F238E27FC236}">
              <a16:creationId xmlns:a16="http://schemas.microsoft.com/office/drawing/2014/main" xmlns="" id="{34414DEE-4DAF-4D29-867C-ACBD9EC650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95" name="Imagem 2394">
          <a:extLst>
            <a:ext uri="{FF2B5EF4-FFF2-40B4-BE49-F238E27FC236}">
              <a16:creationId xmlns:a16="http://schemas.microsoft.com/office/drawing/2014/main" xmlns="" id="{1AAA2B21-4619-45CE-B9AC-F24B4DF1DE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396" name="Imagem 2395">
          <a:extLst>
            <a:ext uri="{FF2B5EF4-FFF2-40B4-BE49-F238E27FC236}">
              <a16:creationId xmlns:a16="http://schemas.microsoft.com/office/drawing/2014/main" xmlns="" id="{D2C90F42-2412-4701-A4CB-DCF2DA90E9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97" name="Imagem 2396">
          <a:extLst>
            <a:ext uri="{FF2B5EF4-FFF2-40B4-BE49-F238E27FC236}">
              <a16:creationId xmlns:a16="http://schemas.microsoft.com/office/drawing/2014/main" xmlns="" id="{3CA3DCB4-67F1-46FF-987A-82CB9B5B6C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98" name="Imagem 2397">
          <a:extLst>
            <a:ext uri="{FF2B5EF4-FFF2-40B4-BE49-F238E27FC236}">
              <a16:creationId xmlns:a16="http://schemas.microsoft.com/office/drawing/2014/main" xmlns="" id="{97360A31-301C-41C5-8811-87E459CE07E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99" name="Imagem 2398">
          <a:extLst>
            <a:ext uri="{FF2B5EF4-FFF2-40B4-BE49-F238E27FC236}">
              <a16:creationId xmlns:a16="http://schemas.microsoft.com/office/drawing/2014/main" xmlns="" id="{99B0235E-DABD-4E86-8CA5-092772674B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00" name="Imagem 2399">
          <a:extLst>
            <a:ext uri="{FF2B5EF4-FFF2-40B4-BE49-F238E27FC236}">
              <a16:creationId xmlns:a16="http://schemas.microsoft.com/office/drawing/2014/main" xmlns="" id="{5C74A614-58D8-49A1-B3B6-FF8364BD72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01" name="Imagem 2400">
          <a:extLst>
            <a:ext uri="{FF2B5EF4-FFF2-40B4-BE49-F238E27FC236}">
              <a16:creationId xmlns:a16="http://schemas.microsoft.com/office/drawing/2014/main" xmlns="" id="{D1AE4946-8BB7-491F-9ECD-F0C53D4A74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02" name="Imagem 2401">
          <a:extLst>
            <a:ext uri="{FF2B5EF4-FFF2-40B4-BE49-F238E27FC236}">
              <a16:creationId xmlns:a16="http://schemas.microsoft.com/office/drawing/2014/main" xmlns="" id="{0B9734BA-AF26-4F70-A79E-9A10809676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03" name="Imagem 2402">
          <a:extLst>
            <a:ext uri="{FF2B5EF4-FFF2-40B4-BE49-F238E27FC236}">
              <a16:creationId xmlns:a16="http://schemas.microsoft.com/office/drawing/2014/main" xmlns="" id="{85542B45-2DB3-473A-A50D-12B9F4443C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04" name="Imagem 2403">
          <a:extLst>
            <a:ext uri="{FF2B5EF4-FFF2-40B4-BE49-F238E27FC236}">
              <a16:creationId xmlns:a16="http://schemas.microsoft.com/office/drawing/2014/main" xmlns="" id="{56C95B00-B96B-47BC-867D-C995C5161D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05" name="Imagem 2404">
          <a:extLst>
            <a:ext uri="{FF2B5EF4-FFF2-40B4-BE49-F238E27FC236}">
              <a16:creationId xmlns:a16="http://schemas.microsoft.com/office/drawing/2014/main" xmlns="" id="{C1462B69-40AE-477D-809B-36810CB0E05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406" name="Imagem 2405">
          <a:extLst>
            <a:ext uri="{FF2B5EF4-FFF2-40B4-BE49-F238E27FC236}">
              <a16:creationId xmlns:a16="http://schemas.microsoft.com/office/drawing/2014/main" xmlns="" id="{7262682D-5621-4154-BBE4-6E47045CE4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07" name="Imagem 2406">
          <a:extLst>
            <a:ext uri="{FF2B5EF4-FFF2-40B4-BE49-F238E27FC236}">
              <a16:creationId xmlns:a16="http://schemas.microsoft.com/office/drawing/2014/main" xmlns="" id="{741A7AC6-4133-43ED-9A7C-1D8F63CAB5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08" name="Imagem 2407">
          <a:extLst>
            <a:ext uri="{FF2B5EF4-FFF2-40B4-BE49-F238E27FC236}">
              <a16:creationId xmlns:a16="http://schemas.microsoft.com/office/drawing/2014/main" xmlns="" id="{F794D4BE-7398-41B0-A973-F485C149FB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09" name="Imagem 2408">
          <a:extLst>
            <a:ext uri="{FF2B5EF4-FFF2-40B4-BE49-F238E27FC236}">
              <a16:creationId xmlns:a16="http://schemas.microsoft.com/office/drawing/2014/main" xmlns="" id="{0ADC5B2E-AE89-496D-B4EF-83EF9875FE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410" name="Imagem 2409">
          <a:extLst>
            <a:ext uri="{FF2B5EF4-FFF2-40B4-BE49-F238E27FC236}">
              <a16:creationId xmlns:a16="http://schemas.microsoft.com/office/drawing/2014/main" xmlns="" id="{EC2EE514-E19E-4E16-9A61-835ADF35E3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11" name="Imagem 2410">
          <a:extLst>
            <a:ext uri="{FF2B5EF4-FFF2-40B4-BE49-F238E27FC236}">
              <a16:creationId xmlns:a16="http://schemas.microsoft.com/office/drawing/2014/main" xmlns="" id="{19E93499-029A-4C8A-A861-4201A05C47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12" name="Imagem 2411">
          <a:extLst>
            <a:ext uri="{FF2B5EF4-FFF2-40B4-BE49-F238E27FC236}">
              <a16:creationId xmlns:a16="http://schemas.microsoft.com/office/drawing/2014/main" xmlns="" id="{1033BCF6-67D0-497F-9721-69863B4859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13" name="Imagem 2412">
          <a:extLst>
            <a:ext uri="{FF2B5EF4-FFF2-40B4-BE49-F238E27FC236}">
              <a16:creationId xmlns:a16="http://schemas.microsoft.com/office/drawing/2014/main" xmlns="" id="{77D2818F-CCA4-448D-A460-AEFC816FBD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14" name="Imagem 2413">
          <a:extLst>
            <a:ext uri="{FF2B5EF4-FFF2-40B4-BE49-F238E27FC236}">
              <a16:creationId xmlns:a16="http://schemas.microsoft.com/office/drawing/2014/main" xmlns="" id="{9DD64F49-D5C2-4594-B886-55A488F311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15" name="Imagem 2414">
          <a:extLst>
            <a:ext uri="{FF2B5EF4-FFF2-40B4-BE49-F238E27FC236}">
              <a16:creationId xmlns:a16="http://schemas.microsoft.com/office/drawing/2014/main" xmlns="" id="{B46CF822-088C-4211-BA7B-C972246B55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16" name="Imagem 2415">
          <a:extLst>
            <a:ext uri="{FF2B5EF4-FFF2-40B4-BE49-F238E27FC236}">
              <a16:creationId xmlns:a16="http://schemas.microsoft.com/office/drawing/2014/main" xmlns="" id="{50C6B4E3-9820-4353-B9C6-576BAF68C8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17" name="Imagem 2416">
          <a:extLst>
            <a:ext uri="{FF2B5EF4-FFF2-40B4-BE49-F238E27FC236}">
              <a16:creationId xmlns:a16="http://schemas.microsoft.com/office/drawing/2014/main" xmlns="" id="{BE4448DA-AFFA-4663-801B-C21EA7D81C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18" name="Imagem 2417">
          <a:extLst>
            <a:ext uri="{FF2B5EF4-FFF2-40B4-BE49-F238E27FC236}">
              <a16:creationId xmlns:a16="http://schemas.microsoft.com/office/drawing/2014/main" xmlns="" id="{8FB0C7F3-512A-4E47-BFD0-5480F130EC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19" name="Imagem 2418">
          <a:extLst>
            <a:ext uri="{FF2B5EF4-FFF2-40B4-BE49-F238E27FC236}">
              <a16:creationId xmlns:a16="http://schemas.microsoft.com/office/drawing/2014/main" xmlns="" id="{E856772C-4B6B-44E9-A082-969FB3BB9F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420" name="Imagem 2419">
          <a:extLst>
            <a:ext uri="{FF2B5EF4-FFF2-40B4-BE49-F238E27FC236}">
              <a16:creationId xmlns:a16="http://schemas.microsoft.com/office/drawing/2014/main" xmlns="" id="{736E86FB-5154-4D91-8908-DA6C412B21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21" name="Imagem 2420">
          <a:extLst>
            <a:ext uri="{FF2B5EF4-FFF2-40B4-BE49-F238E27FC236}">
              <a16:creationId xmlns:a16="http://schemas.microsoft.com/office/drawing/2014/main" xmlns="" id="{0C866745-93F4-4E3C-8C78-401ADEF897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22" name="Imagem 2421">
          <a:extLst>
            <a:ext uri="{FF2B5EF4-FFF2-40B4-BE49-F238E27FC236}">
              <a16:creationId xmlns:a16="http://schemas.microsoft.com/office/drawing/2014/main" xmlns="" id="{7710EDAB-6F12-46D2-B6A2-317B8577EAF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23" name="Imagem 2422">
          <a:extLst>
            <a:ext uri="{FF2B5EF4-FFF2-40B4-BE49-F238E27FC236}">
              <a16:creationId xmlns:a16="http://schemas.microsoft.com/office/drawing/2014/main" xmlns="" id="{4CDB0492-8B40-40E3-93DA-D8D8ADE39B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424" name="Imagem 2423">
          <a:extLst>
            <a:ext uri="{FF2B5EF4-FFF2-40B4-BE49-F238E27FC236}">
              <a16:creationId xmlns:a16="http://schemas.microsoft.com/office/drawing/2014/main" xmlns="" id="{45C5D980-2E8B-42FB-9196-F94C97A593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25" name="Imagem 2424">
          <a:extLst>
            <a:ext uri="{FF2B5EF4-FFF2-40B4-BE49-F238E27FC236}">
              <a16:creationId xmlns:a16="http://schemas.microsoft.com/office/drawing/2014/main" xmlns="" id="{8C56D5F6-501A-41AA-97EA-F5130E0D29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26" name="Imagem 2425">
          <a:extLst>
            <a:ext uri="{FF2B5EF4-FFF2-40B4-BE49-F238E27FC236}">
              <a16:creationId xmlns:a16="http://schemas.microsoft.com/office/drawing/2014/main" xmlns="" id="{9EB4A02E-3D45-4FF7-A8D2-B5BBD6CDAB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27" name="Imagem 2426">
          <a:extLst>
            <a:ext uri="{FF2B5EF4-FFF2-40B4-BE49-F238E27FC236}">
              <a16:creationId xmlns:a16="http://schemas.microsoft.com/office/drawing/2014/main" xmlns="" id="{93B4006C-40F8-4DFB-8250-0C7AC20A06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428" name="Imagem 2427">
          <a:extLst>
            <a:ext uri="{FF2B5EF4-FFF2-40B4-BE49-F238E27FC236}">
              <a16:creationId xmlns:a16="http://schemas.microsoft.com/office/drawing/2014/main" xmlns="" id="{8C04D90C-0B5B-409E-BCB8-DE7D5959D9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29" name="Imagem 2428">
          <a:extLst>
            <a:ext uri="{FF2B5EF4-FFF2-40B4-BE49-F238E27FC236}">
              <a16:creationId xmlns:a16="http://schemas.microsoft.com/office/drawing/2014/main" xmlns="" id="{44161152-888A-40D6-B6F1-E5780D202B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30" name="Imagem 2429">
          <a:extLst>
            <a:ext uri="{FF2B5EF4-FFF2-40B4-BE49-F238E27FC236}">
              <a16:creationId xmlns:a16="http://schemas.microsoft.com/office/drawing/2014/main" xmlns="" id="{85D618D6-CCD0-4468-9A9A-C3DDC1903F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31" name="Imagem 2430">
          <a:extLst>
            <a:ext uri="{FF2B5EF4-FFF2-40B4-BE49-F238E27FC236}">
              <a16:creationId xmlns:a16="http://schemas.microsoft.com/office/drawing/2014/main" xmlns="" id="{27569CD3-90DF-4AF4-97E3-4D7D4C03227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432" name="Imagem 2431">
          <a:extLst>
            <a:ext uri="{FF2B5EF4-FFF2-40B4-BE49-F238E27FC236}">
              <a16:creationId xmlns:a16="http://schemas.microsoft.com/office/drawing/2014/main" xmlns="" id="{F5DBD93D-1B9C-493F-B051-EF1522A80C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33" name="Imagem 2432">
          <a:extLst>
            <a:ext uri="{FF2B5EF4-FFF2-40B4-BE49-F238E27FC236}">
              <a16:creationId xmlns:a16="http://schemas.microsoft.com/office/drawing/2014/main" xmlns="" id="{04F729F2-5792-4B5B-B884-D8F425017C5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34" name="Imagem 2433">
          <a:extLst>
            <a:ext uri="{FF2B5EF4-FFF2-40B4-BE49-F238E27FC236}">
              <a16:creationId xmlns:a16="http://schemas.microsoft.com/office/drawing/2014/main" xmlns="" id="{9D26A635-FAC8-4805-8DBB-63CF63F066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35" name="Imagem 2434">
          <a:extLst>
            <a:ext uri="{FF2B5EF4-FFF2-40B4-BE49-F238E27FC236}">
              <a16:creationId xmlns:a16="http://schemas.microsoft.com/office/drawing/2014/main" xmlns="" id="{15CDF7D5-DB18-4A11-9E39-60A811D9F8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436" name="Imagem 2435">
          <a:extLst>
            <a:ext uri="{FF2B5EF4-FFF2-40B4-BE49-F238E27FC236}">
              <a16:creationId xmlns:a16="http://schemas.microsoft.com/office/drawing/2014/main" xmlns="" id="{9C7BFFEC-1907-4F2E-A0F3-ABECFF50CA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37" name="Imagem 2436">
          <a:extLst>
            <a:ext uri="{FF2B5EF4-FFF2-40B4-BE49-F238E27FC236}">
              <a16:creationId xmlns:a16="http://schemas.microsoft.com/office/drawing/2014/main" xmlns="" id="{C51AD71D-6F74-4A72-807A-1011049EFB5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38" name="Imagem 2437">
          <a:extLst>
            <a:ext uri="{FF2B5EF4-FFF2-40B4-BE49-F238E27FC236}">
              <a16:creationId xmlns:a16="http://schemas.microsoft.com/office/drawing/2014/main" xmlns="" id="{E152D494-0AC7-4174-B245-64A77333ED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39" name="Imagem 2438">
          <a:extLst>
            <a:ext uri="{FF2B5EF4-FFF2-40B4-BE49-F238E27FC236}">
              <a16:creationId xmlns:a16="http://schemas.microsoft.com/office/drawing/2014/main" xmlns="" id="{DA2DC388-5E3C-4412-8777-CC795D1442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440" name="Imagem 2439">
          <a:extLst>
            <a:ext uri="{FF2B5EF4-FFF2-40B4-BE49-F238E27FC236}">
              <a16:creationId xmlns:a16="http://schemas.microsoft.com/office/drawing/2014/main" xmlns="" id="{5EA5D213-795C-48A9-90F2-E0612B0472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41" name="Imagem 2440">
          <a:extLst>
            <a:ext uri="{FF2B5EF4-FFF2-40B4-BE49-F238E27FC236}">
              <a16:creationId xmlns:a16="http://schemas.microsoft.com/office/drawing/2014/main" xmlns="" id="{EF815811-3FBB-4FBB-B0D7-76D014F723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42" name="Imagem 2441">
          <a:extLst>
            <a:ext uri="{FF2B5EF4-FFF2-40B4-BE49-F238E27FC236}">
              <a16:creationId xmlns:a16="http://schemas.microsoft.com/office/drawing/2014/main" xmlns="" id="{318AA302-405F-43EF-8837-6E62A975F0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43" name="Imagem 2442">
          <a:extLst>
            <a:ext uri="{FF2B5EF4-FFF2-40B4-BE49-F238E27FC236}">
              <a16:creationId xmlns:a16="http://schemas.microsoft.com/office/drawing/2014/main" xmlns="" id="{416EBEAA-E0CC-4F08-A9E3-4B62B8C2FC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44" name="Imagem 2443">
          <a:extLst>
            <a:ext uri="{FF2B5EF4-FFF2-40B4-BE49-F238E27FC236}">
              <a16:creationId xmlns:a16="http://schemas.microsoft.com/office/drawing/2014/main" xmlns="" id="{C6061426-C46B-470B-A37E-8523868006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45" name="Imagem 2444">
          <a:extLst>
            <a:ext uri="{FF2B5EF4-FFF2-40B4-BE49-F238E27FC236}">
              <a16:creationId xmlns:a16="http://schemas.microsoft.com/office/drawing/2014/main" xmlns="" id="{2592AADC-7177-4547-819E-D9B63454E6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46" name="Imagem 2445">
          <a:extLst>
            <a:ext uri="{FF2B5EF4-FFF2-40B4-BE49-F238E27FC236}">
              <a16:creationId xmlns:a16="http://schemas.microsoft.com/office/drawing/2014/main" xmlns="" id="{03FBAC20-C51A-478C-99B5-6510A3BBE2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47" name="Imagem 2446">
          <a:extLst>
            <a:ext uri="{FF2B5EF4-FFF2-40B4-BE49-F238E27FC236}">
              <a16:creationId xmlns:a16="http://schemas.microsoft.com/office/drawing/2014/main" xmlns="" id="{729B8EBA-BF64-43B8-B7C1-4D984A0CB4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48" name="Imagem 2447">
          <a:extLst>
            <a:ext uri="{FF2B5EF4-FFF2-40B4-BE49-F238E27FC236}">
              <a16:creationId xmlns:a16="http://schemas.microsoft.com/office/drawing/2014/main" xmlns="" id="{79BA6988-0289-486C-A8A7-1BE816688A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49" name="Imagem 2448">
          <a:extLst>
            <a:ext uri="{FF2B5EF4-FFF2-40B4-BE49-F238E27FC236}">
              <a16:creationId xmlns:a16="http://schemas.microsoft.com/office/drawing/2014/main" xmlns="" id="{404FEBC0-B756-4071-8E63-486B5C3790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50" name="Imagem 2449">
          <a:extLst>
            <a:ext uri="{FF2B5EF4-FFF2-40B4-BE49-F238E27FC236}">
              <a16:creationId xmlns:a16="http://schemas.microsoft.com/office/drawing/2014/main" xmlns="" id="{28D3287C-3AFD-4C28-A235-94C88B6086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51" name="Imagem 2450">
          <a:extLst>
            <a:ext uri="{FF2B5EF4-FFF2-40B4-BE49-F238E27FC236}">
              <a16:creationId xmlns:a16="http://schemas.microsoft.com/office/drawing/2014/main" xmlns="" id="{5458923F-95BC-4430-BDF6-2E9FFA84B9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52" name="Imagem 2451">
          <a:extLst>
            <a:ext uri="{FF2B5EF4-FFF2-40B4-BE49-F238E27FC236}">
              <a16:creationId xmlns:a16="http://schemas.microsoft.com/office/drawing/2014/main" xmlns="" id="{2872617D-74CD-4B9A-862B-EE49450059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53" name="Imagem 2452">
          <a:extLst>
            <a:ext uri="{FF2B5EF4-FFF2-40B4-BE49-F238E27FC236}">
              <a16:creationId xmlns:a16="http://schemas.microsoft.com/office/drawing/2014/main" xmlns="" id="{5F032BC9-7945-4590-87E4-544B4DB152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54" name="Imagem 2453">
          <a:extLst>
            <a:ext uri="{FF2B5EF4-FFF2-40B4-BE49-F238E27FC236}">
              <a16:creationId xmlns:a16="http://schemas.microsoft.com/office/drawing/2014/main" xmlns="" id="{9AA64CD9-5F44-461E-A72B-F5FCF712D8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55" name="Imagem 2454">
          <a:extLst>
            <a:ext uri="{FF2B5EF4-FFF2-40B4-BE49-F238E27FC236}">
              <a16:creationId xmlns:a16="http://schemas.microsoft.com/office/drawing/2014/main" xmlns="" id="{570C4F97-D4E4-46A1-A9E2-A77479BF406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56" name="Imagem 2455">
          <a:extLst>
            <a:ext uri="{FF2B5EF4-FFF2-40B4-BE49-F238E27FC236}">
              <a16:creationId xmlns:a16="http://schemas.microsoft.com/office/drawing/2014/main" xmlns="" id="{C62C479A-6290-4D12-BDFB-B5681EE2A1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57" name="Imagem 2456">
          <a:extLst>
            <a:ext uri="{FF2B5EF4-FFF2-40B4-BE49-F238E27FC236}">
              <a16:creationId xmlns:a16="http://schemas.microsoft.com/office/drawing/2014/main" xmlns="" id="{ACB96420-F620-4A12-967D-6FFBB18EC6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58" name="Imagem 2457">
          <a:extLst>
            <a:ext uri="{FF2B5EF4-FFF2-40B4-BE49-F238E27FC236}">
              <a16:creationId xmlns:a16="http://schemas.microsoft.com/office/drawing/2014/main" xmlns="" id="{3E69A2F2-6578-4A41-8CA8-EC2BCBE408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59" name="Imagem 2458">
          <a:extLst>
            <a:ext uri="{FF2B5EF4-FFF2-40B4-BE49-F238E27FC236}">
              <a16:creationId xmlns:a16="http://schemas.microsoft.com/office/drawing/2014/main" xmlns="" id="{E0438ED8-6FF5-4C8B-980F-1E4A161230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0" name="Imagem 2459">
          <a:extLst>
            <a:ext uri="{FF2B5EF4-FFF2-40B4-BE49-F238E27FC236}">
              <a16:creationId xmlns:a16="http://schemas.microsoft.com/office/drawing/2014/main" xmlns="" id="{D8DCD44F-12BC-40FC-ADBD-1A11E14C04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1" name="Imagem 2460">
          <a:extLst>
            <a:ext uri="{FF2B5EF4-FFF2-40B4-BE49-F238E27FC236}">
              <a16:creationId xmlns:a16="http://schemas.microsoft.com/office/drawing/2014/main" xmlns="" id="{7D8FAFF0-9720-46B5-91C2-D858C7039F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62" name="Imagem 2461">
          <a:extLst>
            <a:ext uri="{FF2B5EF4-FFF2-40B4-BE49-F238E27FC236}">
              <a16:creationId xmlns:a16="http://schemas.microsoft.com/office/drawing/2014/main" xmlns="" id="{F7E68634-A285-4F73-BAEF-1E6725CD84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3" name="Imagem 2462">
          <a:extLst>
            <a:ext uri="{FF2B5EF4-FFF2-40B4-BE49-F238E27FC236}">
              <a16:creationId xmlns:a16="http://schemas.microsoft.com/office/drawing/2014/main" xmlns="" id="{C6F7088F-B0D3-41E2-8F16-C8799B0CC9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4" name="Imagem 2463">
          <a:extLst>
            <a:ext uri="{FF2B5EF4-FFF2-40B4-BE49-F238E27FC236}">
              <a16:creationId xmlns:a16="http://schemas.microsoft.com/office/drawing/2014/main" xmlns="" id="{5DD6BB59-A600-4A80-B7BA-84DC398B02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65" name="Imagem 2464">
          <a:extLst>
            <a:ext uri="{FF2B5EF4-FFF2-40B4-BE49-F238E27FC236}">
              <a16:creationId xmlns:a16="http://schemas.microsoft.com/office/drawing/2014/main" xmlns="" id="{EE823770-C056-49D2-8271-A8C6DB8007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6" name="Imagem 2465">
          <a:extLst>
            <a:ext uri="{FF2B5EF4-FFF2-40B4-BE49-F238E27FC236}">
              <a16:creationId xmlns:a16="http://schemas.microsoft.com/office/drawing/2014/main" xmlns="" id="{8A0262CB-F67C-40FC-A0F5-71B6940265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7" name="Imagem 2466">
          <a:extLst>
            <a:ext uri="{FF2B5EF4-FFF2-40B4-BE49-F238E27FC236}">
              <a16:creationId xmlns:a16="http://schemas.microsoft.com/office/drawing/2014/main" xmlns="" id="{C19E43C2-BE75-403E-BA5E-22E1C4F816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68" name="Imagem 2467">
          <a:extLst>
            <a:ext uri="{FF2B5EF4-FFF2-40B4-BE49-F238E27FC236}">
              <a16:creationId xmlns:a16="http://schemas.microsoft.com/office/drawing/2014/main" xmlns="" id="{44EB7FF4-C035-46EC-B914-E859963479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9" name="Imagem 2468">
          <a:extLst>
            <a:ext uri="{FF2B5EF4-FFF2-40B4-BE49-F238E27FC236}">
              <a16:creationId xmlns:a16="http://schemas.microsoft.com/office/drawing/2014/main" xmlns="" id="{ACC592AE-280C-4187-A30C-9DFF8CEB3E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0" name="Imagem 2469">
          <a:extLst>
            <a:ext uri="{FF2B5EF4-FFF2-40B4-BE49-F238E27FC236}">
              <a16:creationId xmlns:a16="http://schemas.microsoft.com/office/drawing/2014/main" xmlns="" id="{0BD41B7F-4B03-4451-9D8F-3946F6C2D5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71" name="Imagem 2470">
          <a:extLst>
            <a:ext uri="{FF2B5EF4-FFF2-40B4-BE49-F238E27FC236}">
              <a16:creationId xmlns:a16="http://schemas.microsoft.com/office/drawing/2014/main" xmlns="" id="{0CA3EABB-3C38-4B46-A757-A1A003D739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2" name="Imagem 2471">
          <a:extLst>
            <a:ext uri="{FF2B5EF4-FFF2-40B4-BE49-F238E27FC236}">
              <a16:creationId xmlns:a16="http://schemas.microsoft.com/office/drawing/2014/main" xmlns="" id="{DAD81794-80DB-44AA-9DA0-73B7491545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3" name="Imagem 2472">
          <a:extLst>
            <a:ext uri="{FF2B5EF4-FFF2-40B4-BE49-F238E27FC236}">
              <a16:creationId xmlns:a16="http://schemas.microsoft.com/office/drawing/2014/main" xmlns="" id="{FF2995E0-88A0-4256-BAD5-61A0C09358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74" name="Imagem 2473">
          <a:extLst>
            <a:ext uri="{FF2B5EF4-FFF2-40B4-BE49-F238E27FC236}">
              <a16:creationId xmlns:a16="http://schemas.microsoft.com/office/drawing/2014/main" xmlns="" id="{981ACEE4-A076-4B35-986B-AF6AE6D813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5" name="Imagem 2474">
          <a:extLst>
            <a:ext uri="{FF2B5EF4-FFF2-40B4-BE49-F238E27FC236}">
              <a16:creationId xmlns:a16="http://schemas.microsoft.com/office/drawing/2014/main" xmlns="" id="{8DDE91C7-C365-488A-BEB6-68A083D48F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6" name="Imagem 2475">
          <a:extLst>
            <a:ext uri="{FF2B5EF4-FFF2-40B4-BE49-F238E27FC236}">
              <a16:creationId xmlns:a16="http://schemas.microsoft.com/office/drawing/2014/main" xmlns="" id="{C673AE27-5667-41D3-A435-839BC64067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77" name="Imagem 2476">
          <a:extLst>
            <a:ext uri="{FF2B5EF4-FFF2-40B4-BE49-F238E27FC236}">
              <a16:creationId xmlns:a16="http://schemas.microsoft.com/office/drawing/2014/main" xmlns="" id="{E4944B59-D905-44D9-A75E-9AE82F77D0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8" name="Imagem 2477">
          <a:extLst>
            <a:ext uri="{FF2B5EF4-FFF2-40B4-BE49-F238E27FC236}">
              <a16:creationId xmlns:a16="http://schemas.microsoft.com/office/drawing/2014/main" xmlns="" id="{BB15E267-F09F-4EFC-9740-67BB88945C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9" name="Imagem 2478">
          <a:extLst>
            <a:ext uri="{FF2B5EF4-FFF2-40B4-BE49-F238E27FC236}">
              <a16:creationId xmlns:a16="http://schemas.microsoft.com/office/drawing/2014/main" xmlns="" id="{7345F5C3-9E90-4F25-9CF1-1B7751513D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2480" name="Imagem 2479">
          <a:extLst>
            <a:ext uri="{FF2B5EF4-FFF2-40B4-BE49-F238E27FC236}">
              <a16:creationId xmlns:a16="http://schemas.microsoft.com/office/drawing/2014/main" xmlns="" id="{A067C5A0-3535-44C5-95C6-1075548665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81" name="Imagem 2480">
          <a:extLst>
            <a:ext uri="{FF2B5EF4-FFF2-40B4-BE49-F238E27FC236}">
              <a16:creationId xmlns:a16="http://schemas.microsoft.com/office/drawing/2014/main" xmlns="" id="{F14A69FC-B857-4CF8-8A72-FD7B2430B3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82" name="Imagem 2481">
          <a:extLst>
            <a:ext uri="{FF2B5EF4-FFF2-40B4-BE49-F238E27FC236}">
              <a16:creationId xmlns:a16="http://schemas.microsoft.com/office/drawing/2014/main" xmlns="" id="{8AED3222-6630-44FF-B514-BF89070D33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83" name="Imagem 2482">
          <a:extLst>
            <a:ext uri="{FF2B5EF4-FFF2-40B4-BE49-F238E27FC236}">
              <a16:creationId xmlns:a16="http://schemas.microsoft.com/office/drawing/2014/main" xmlns="" id="{64629B6C-DB00-48FB-9B68-DAF01B4BD0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2484" name="Imagem 2483">
          <a:extLst>
            <a:ext uri="{FF2B5EF4-FFF2-40B4-BE49-F238E27FC236}">
              <a16:creationId xmlns:a16="http://schemas.microsoft.com/office/drawing/2014/main" xmlns="" id="{52BD6504-4BBB-4F6D-9A5D-184EEE8347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85" name="Imagem 2484">
          <a:extLst>
            <a:ext uri="{FF2B5EF4-FFF2-40B4-BE49-F238E27FC236}">
              <a16:creationId xmlns:a16="http://schemas.microsoft.com/office/drawing/2014/main" xmlns="" id="{69C826B9-C632-4CE1-98FB-B15551033B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86" name="Imagem 2485">
          <a:extLst>
            <a:ext uri="{FF2B5EF4-FFF2-40B4-BE49-F238E27FC236}">
              <a16:creationId xmlns:a16="http://schemas.microsoft.com/office/drawing/2014/main" xmlns="" id="{06A6DDF3-0E3A-489A-89BA-5B70E7D6CC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87" name="Imagem 2486">
          <a:extLst>
            <a:ext uri="{FF2B5EF4-FFF2-40B4-BE49-F238E27FC236}">
              <a16:creationId xmlns:a16="http://schemas.microsoft.com/office/drawing/2014/main" xmlns="" id="{66D25D41-D418-4958-BAAC-EF465738BD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2488" name="Imagem 2487">
          <a:extLst>
            <a:ext uri="{FF2B5EF4-FFF2-40B4-BE49-F238E27FC236}">
              <a16:creationId xmlns:a16="http://schemas.microsoft.com/office/drawing/2014/main" xmlns="" id="{C8D4DDAD-A61C-4322-9C63-314555C3D4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89" name="Imagem 2488">
          <a:extLst>
            <a:ext uri="{FF2B5EF4-FFF2-40B4-BE49-F238E27FC236}">
              <a16:creationId xmlns:a16="http://schemas.microsoft.com/office/drawing/2014/main" xmlns="" id="{A85C940C-FD81-45E6-91A8-E9DC51F7DC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90" name="Imagem 2489">
          <a:extLst>
            <a:ext uri="{FF2B5EF4-FFF2-40B4-BE49-F238E27FC236}">
              <a16:creationId xmlns:a16="http://schemas.microsoft.com/office/drawing/2014/main" xmlns="" id="{727A22C4-1B4A-4680-8CB1-17AF03F740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91" name="Imagem 2490">
          <a:extLst>
            <a:ext uri="{FF2B5EF4-FFF2-40B4-BE49-F238E27FC236}">
              <a16:creationId xmlns:a16="http://schemas.microsoft.com/office/drawing/2014/main" xmlns="" id="{77BFA9B2-4930-40CD-841B-3DAED2B469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2492" name="Imagem 2491">
          <a:extLst>
            <a:ext uri="{FF2B5EF4-FFF2-40B4-BE49-F238E27FC236}">
              <a16:creationId xmlns:a16="http://schemas.microsoft.com/office/drawing/2014/main" xmlns="" id="{727E7FA7-01A2-4245-AEBB-C385AE66F8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93" name="Imagem 2492">
          <a:extLst>
            <a:ext uri="{FF2B5EF4-FFF2-40B4-BE49-F238E27FC236}">
              <a16:creationId xmlns:a16="http://schemas.microsoft.com/office/drawing/2014/main" xmlns="" id="{18018290-397E-46F2-881D-256F44A219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94" name="Imagem 2493">
          <a:extLst>
            <a:ext uri="{FF2B5EF4-FFF2-40B4-BE49-F238E27FC236}">
              <a16:creationId xmlns:a16="http://schemas.microsoft.com/office/drawing/2014/main" xmlns="" id="{BE8DBC04-67ED-4E16-A4AE-F6717CCD50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95" name="Imagem 2494">
          <a:extLst>
            <a:ext uri="{FF2B5EF4-FFF2-40B4-BE49-F238E27FC236}">
              <a16:creationId xmlns:a16="http://schemas.microsoft.com/office/drawing/2014/main" xmlns="" id="{ACC40DA7-7207-4506-A02A-E97DF9B8BF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96" name="Imagem 2495">
          <a:extLst>
            <a:ext uri="{FF2B5EF4-FFF2-40B4-BE49-F238E27FC236}">
              <a16:creationId xmlns:a16="http://schemas.microsoft.com/office/drawing/2014/main" xmlns="" id="{96A33F3D-1833-43D5-9ACC-AC5426438A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97" name="Imagem 2496">
          <a:extLst>
            <a:ext uri="{FF2B5EF4-FFF2-40B4-BE49-F238E27FC236}">
              <a16:creationId xmlns:a16="http://schemas.microsoft.com/office/drawing/2014/main" xmlns="" id="{45DBD461-B8AD-4B75-9DD6-F7E9BAF577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98" name="Imagem 2497">
          <a:extLst>
            <a:ext uri="{FF2B5EF4-FFF2-40B4-BE49-F238E27FC236}">
              <a16:creationId xmlns:a16="http://schemas.microsoft.com/office/drawing/2014/main" xmlns="" id="{D9EFDCB3-1BE8-45FB-B777-75E909046F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99" name="Imagem 2498">
          <a:extLst>
            <a:ext uri="{FF2B5EF4-FFF2-40B4-BE49-F238E27FC236}">
              <a16:creationId xmlns:a16="http://schemas.microsoft.com/office/drawing/2014/main" xmlns="" id="{E8AA9F59-B8B6-484E-A00A-E823598AD7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0" name="Imagem 2499">
          <a:extLst>
            <a:ext uri="{FF2B5EF4-FFF2-40B4-BE49-F238E27FC236}">
              <a16:creationId xmlns:a16="http://schemas.microsoft.com/office/drawing/2014/main" xmlns="" id="{65F7A0A1-553A-47CD-97B5-F64035B049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1" name="Imagem 2500">
          <a:extLst>
            <a:ext uri="{FF2B5EF4-FFF2-40B4-BE49-F238E27FC236}">
              <a16:creationId xmlns:a16="http://schemas.microsoft.com/office/drawing/2014/main" xmlns="" id="{0CDCE677-409B-4FFC-A7EA-12506928BE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02" name="Imagem 2501">
          <a:extLst>
            <a:ext uri="{FF2B5EF4-FFF2-40B4-BE49-F238E27FC236}">
              <a16:creationId xmlns:a16="http://schemas.microsoft.com/office/drawing/2014/main" xmlns="" id="{44201E31-AE79-474B-BE52-135CDDAD0A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3" name="Imagem 2502">
          <a:extLst>
            <a:ext uri="{FF2B5EF4-FFF2-40B4-BE49-F238E27FC236}">
              <a16:creationId xmlns:a16="http://schemas.microsoft.com/office/drawing/2014/main" xmlns="" id="{CB7C93BD-896A-4FE0-B347-624678ADCB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4" name="Imagem 2503">
          <a:extLst>
            <a:ext uri="{FF2B5EF4-FFF2-40B4-BE49-F238E27FC236}">
              <a16:creationId xmlns:a16="http://schemas.microsoft.com/office/drawing/2014/main" xmlns="" id="{D75E9DE0-D0B9-4E8C-956A-4F78086361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05" name="Imagem 2504">
          <a:extLst>
            <a:ext uri="{FF2B5EF4-FFF2-40B4-BE49-F238E27FC236}">
              <a16:creationId xmlns:a16="http://schemas.microsoft.com/office/drawing/2014/main" xmlns="" id="{8CF62E6B-C1B0-4FA7-82D8-24CE54CEBD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6" name="Imagem 2505">
          <a:extLst>
            <a:ext uri="{FF2B5EF4-FFF2-40B4-BE49-F238E27FC236}">
              <a16:creationId xmlns:a16="http://schemas.microsoft.com/office/drawing/2014/main" xmlns="" id="{77A9735B-0980-40ED-B886-5EA1F4D286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7" name="Imagem 2506">
          <a:extLst>
            <a:ext uri="{FF2B5EF4-FFF2-40B4-BE49-F238E27FC236}">
              <a16:creationId xmlns:a16="http://schemas.microsoft.com/office/drawing/2014/main" xmlns="" id="{DB84BB9A-6CFD-40F6-9184-883C7C5096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08" name="Imagem 2507">
          <a:extLst>
            <a:ext uri="{FF2B5EF4-FFF2-40B4-BE49-F238E27FC236}">
              <a16:creationId xmlns:a16="http://schemas.microsoft.com/office/drawing/2014/main" xmlns="" id="{2C1A14BE-DE5D-45AF-90E9-9C194BB575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9" name="Imagem 2508">
          <a:extLst>
            <a:ext uri="{FF2B5EF4-FFF2-40B4-BE49-F238E27FC236}">
              <a16:creationId xmlns:a16="http://schemas.microsoft.com/office/drawing/2014/main" xmlns="" id="{E68C33E8-C0D6-4C76-832F-559C74D0CB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10" name="Imagem 2509">
          <a:extLst>
            <a:ext uri="{FF2B5EF4-FFF2-40B4-BE49-F238E27FC236}">
              <a16:creationId xmlns:a16="http://schemas.microsoft.com/office/drawing/2014/main" xmlns="" id="{723DCB61-AA52-4F06-81E2-A9339FBDED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11" name="Imagem 2510">
          <a:extLst>
            <a:ext uri="{FF2B5EF4-FFF2-40B4-BE49-F238E27FC236}">
              <a16:creationId xmlns:a16="http://schemas.microsoft.com/office/drawing/2014/main" xmlns="" id="{000EF1ED-5E73-46B9-B4C9-3CED14CC0B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12" name="Imagem 2511">
          <a:extLst>
            <a:ext uri="{FF2B5EF4-FFF2-40B4-BE49-F238E27FC236}">
              <a16:creationId xmlns:a16="http://schemas.microsoft.com/office/drawing/2014/main" xmlns="" id="{DEBF43C2-10C4-4399-A908-D88CDFD468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13" name="Imagem 2512">
          <a:extLst>
            <a:ext uri="{FF2B5EF4-FFF2-40B4-BE49-F238E27FC236}">
              <a16:creationId xmlns:a16="http://schemas.microsoft.com/office/drawing/2014/main" xmlns="" id="{8401E4C6-D8BC-4180-86F5-A3F1BE3E30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514" name="Imagem 2513">
          <a:extLst>
            <a:ext uri="{FF2B5EF4-FFF2-40B4-BE49-F238E27FC236}">
              <a16:creationId xmlns:a16="http://schemas.microsoft.com/office/drawing/2014/main" xmlns="" id="{EE5379CA-D791-4C86-9C20-9B39D7C642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15" name="Imagem 2514">
          <a:extLst>
            <a:ext uri="{FF2B5EF4-FFF2-40B4-BE49-F238E27FC236}">
              <a16:creationId xmlns:a16="http://schemas.microsoft.com/office/drawing/2014/main" xmlns="" id="{0DD03A1B-DD1F-4029-A26C-47199819ED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16" name="Imagem 2515">
          <a:extLst>
            <a:ext uri="{FF2B5EF4-FFF2-40B4-BE49-F238E27FC236}">
              <a16:creationId xmlns:a16="http://schemas.microsoft.com/office/drawing/2014/main" xmlns="" id="{1CF22CE3-B891-43DC-81C7-924F613437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17" name="Imagem 2516">
          <a:extLst>
            <a:ext uri="{FF2B5EF4-FFF2-40B4-BE49-F238E27FC236}">
              <a16:creationId xmlns:a16="http://schemas.microsoft.com/office/drawing/2014/main" xmlns="" id="{2833B4A6-CDEF-4FF5-B08F-294684B31BB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518" name="Imagem 2517">
          <a:extLst>
            <a:ext uri="{FF2B5EF4-FFF2-40B4-BE49-F238E27FC236}">
              <a16:creationId xmlns:a16="http://schemas.microsoft.com/office/drawing/2014/main" xmlns="" id="{97CAE05E-9E0A-4A3F-BFFD-0E7B781929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19" name="Imagem 2518">
          <a:extLst>
            <a:ext uri="{FF2B5EF4-FFF2-40B4-BE49-F238E27FC236}">
              <a16:creationId xmlns:a16="http://schemas.microsoft.com/office/drawing/2014/main" xmlns="" id="{92967361-E3B9-4EE5-9A8F-EF00FB142D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20" name="Imagem 2519">
          <a:extLst>
            <a:ext uri="{FF2B5EF4-FFF2-40B4-BE49-F238E27FC236}">
              <a16:creationId xmlns:a16="http://schemas.microsoft.com/office/drawing/2014/main" xmlns="" id="{69C8B9EB-AB85-4AF4-9464-8AF6FD821E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21" name="Imagem 2520">
          <a:extLst>
            <a:ext uri="{FF2B5EF4-FFF2-40B4-BE49-F238E27FC236}">
              <a16:creationId xmlns:a16="http://schemas.microsoft.com/office/drawing/2014/main" xmlns="" id="{7040344B-DFCF-43F4-8AC2-C69EDBC1154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22" name="Imagem 2521">
          <a:extLst>
            <a:ext uri="{FF2B5EF4-FFF2-40B4-BE49-F238E27FC236}">
              <a16:creationId xmlns:a16="http://schemas.microsoft.com/office/drawing/2014/main" xmlns="" id="{B78D8AD9-744D-4D0E-86BB-08B1E5CB2E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23" name="Imagem 2522">
          <a:extLst>
            <a:ext uri="{FF2B5EF4-FFF2-40B4-BE49-F238E27FC236}">
              <a16:creationId xmlns:a16="http://schemas.microsoft.com/office/drawing/2014/main" xmlns="" id="{74B12131-97F6-4475-9DFC-A1AC5CBFCD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24" name="Imagem 2523">
          <a:extLst>
            <a:ext uri="{FF2B5EF4-FFF2-40B4-BE49-F238E27FC236}">
              <a16:creationId xmlns:a16="http://schemas.microsoft.com/office/drawing/2014/main" xmlns="" id="{AD1BB6D2-BDBE-40CB-8750-F4BAF3E74D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25" name="Imagem 2524">
          <a:extLst>
            <a:ext uri="{FF2B5EF4-FFF2-40B4-BE49-F238E27FC236}">
              <a16:creationId xmlns:a16="http://schemas.microsoft.com/office/drawing/2014/main" xmlns="" id="{7A97A06E-E478-45C5-9690-86A8EBCB7F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26" name="Imagem 2525">
          <a:extLst>
            <a:ext uri="{FF2B5EF4-FFF2-40B4-BE49-F238E27FC236}">
              <a16:creationId xmlns:a16="http://schemas.microsoft.com/office/drawing/2014/main" xmlns="" id="{8C32290F-CE23-4614-AF66-6FC07D92FE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27" name="Imagem 2526">
          <a:extLst>
            <a:ext uri="{FF2B5EF4-FFF2-40B4-BE49-F238E27FC236}">
              <a16:creationId xmlns:a16="http://schemas.microsoft.com/office/drawing/2014/main" xmlns="" id="{F074E678-55CC-4063-A403-4CEF25D149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528" name="Imagem 2527">
          <a:extLst>
            <a:ext uri="{FF2B5EF4-FFF2-40B4-BE49-F238E27FC236}">
              <a16:creationId xmlns:a16="http://schemas.microsoft.com/office/drawing/2014/main" xmlns="" id="{C9B0B04B-F9D2-4B99-BD1E-2C78112DCC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29" name="Imagem 2528">
          <a:extLst>
            <a:ext uri="{FF2B5EF4-FFF2-40B4-BE49-F238E27FC236}">
              <a16:creationId xmlns:a16="http://schemas.microsoft.com/office/drawing/2014/main" xmlns="" id="{6DE46CE3-AF9C-47BA-9ED7-5AB9C9798D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30" name="Imagem 2529">
          <a:extLst>
            <a:ext uri="{FF2B5EF4-FFF2-40B4-BE49-F238E27FC236}">
              <a16:creationId xmlns:a16="http://schemas.microsoft.com/office/drawing/2014/main" xmlns="" id="{82915787-1687-4D82-B4BD-9676F78C34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31" name="Imagem 2530">
          <a:extLst>
            <a:ext uri="{FF2B5EF4-FFF2-40B4-BE49-F238E27FC236}">
              <a16:creationId xmlns:a16="http://schemas.microsoft.com/office/drawing/2014/main" xmlns="" id="{BB5B6334-B420-46EA-ABAA-384E6C5ADF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532" name="Imagem 2531">
          <a:extLst>
            <a:ext uri="{FF2B5EF4-FFF2-40B4-BE49-F238E27FC236}">
              <a16:creationId xmlns:a16="http://schemas.microsoft.com/office/drawing/2014/main" xmlns="" id="{77E662A4-7289-4784-9029-3A1D3DF77B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33" name="Imagem 2532">
          <a:extLst>
            <a:ext uri="{FF2B5EF4-FFF2-40B4-BE49-F238E27FC236}">
              <a16:creationId xmlns:a16="http://schemas.microsoft.com/office/drawing/2014/main" xmlns="" id="{0F182D75-7758-4A13-BA3B-D6DD3F0137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34" name="Imagem 2533">
          <a:extLst>
            <a:ext uri="{FF2B5EF4-FFF2-40B4-BE49-F238E27FC236}">
              <a16:creationId xmlns:a16="http://schemas.microsoft.com/office/drawing/2014/main" xmlns="" id="{092ED344-EA81-4A1A-A9D8-AD64D7AF64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35" name="Imagem 2534">
          <a:extLst>
            <a:ext uri="{FF2B5EF4-FFF2-40B4-BE49-F238E27FC236}">
              <a16:creationId xmlns:a16="http://schemas.microsoft.com/office/drawing/2014/main" xmlns="" id="{0AA3B32B-5372-4CF6-9618-7D1887B604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36" name="Imagem 2535">
          <a:extLst>
            <a:ext uri="{FF2B5EF4-FFF2-40B4-BE49-F238E27FC236}">
              <a16:creationId xmlns:a16="http://schemas.microsoft.com/office/drawing/2014/main" xmlns="" id="{367D10B7-BEE6-4633-8842-6E4CB504A6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37" name="Imagem 2536">
          <a:extLst>
            <a:ext uri="{FF2B5EF4-FFF2-40B4-BE49-F238E27FC236}">
              <a16:creationId xmlns:a16="http://schemas.microsoft.com/office/drawing/2014/main" xmlns="" id="{E3A1D7A3-75DC-4FEF-A9C3-BC1190FBCB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38" name="Imagem 2537">
          <a:extLst>
            <a:ext uri="{FF2B5EF4-FFF2-40B4-BE49-F238E27FC236}">
              <a16:creationId xmlns:a16="http://schemas.microsoft.com/office/drawing/2014/main" xmlns="" id="{CDF8D8D8-00A7-4175-AC50-175835D91D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39" name="Imagem 2538">
          <a:extLst>
            <a:ext uri="{FF2B5EF4-FFF2-40B4-BE49-F238E27FC236}">
              <a16:creationId xmlns:a16="http://schemas.microsoft.com/office/drawing/2014/main" xmlns="" id="{C89CD09F-DFC6-4272-85F0-DDF940A92A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40" name="Imagem 2539">
          <a:extLst>
            <a:ext uri="{FF2B5EF4-FFF2-40B4-BE49-F238E27FC236}">
              <a16:creationId xmlns:a16="http://schemas.microsoft.com/office/drawing/2014/main" xmlns="" id="{6BD81733-BD4A-4C41-A658-3F8A1E81A7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41" name="Imagem 2540">
          <a:extLst>
            <a:ext uri="{FF2B5EF4-FFF2-40B4-BE49-F238E27FC236}">
              <a16:creationId xmlns:a16="http://schemas.microsoft.com/office/drawing/2014/main" xmlns="" id="{9F598269-446F-4BF7-BE5B-E501D117B2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542" name="Imagem 2541">
          <a:extLst>
            <a:ext uri="{FF2B5EF4-FFF2-40B4-BE49-F238E27FC236}">
              <a16:creationId xmlns:a16="http://schemas.microsoft.com/office/drawing/2014/main" xmlns="" id="{9446B501-87AB-4380-BA04-07CC203AC6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43" name="Imagem 2542">
          <a:extLst>
            <a:ext uri="{FF2B5EF4-FFF2-40B4-BE49-F238E27FC236}">
              <a16:creationId xmlns:a16="http://schemas.microsoft.com/office/drawing/2014/main" xmlns="" id="{064C5130-E9F4-427F-A12F-2F07A702F3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44" name="Imagem 2543">
          <a:extLst>
            <a:ext uri="{FF2B5EF4-FFF2-40B4-BE49-F238E27FC236}">
              <a16:creationId xmlns:a16="http://schemas.microsoft.com/office/drawing/2014/main" xmlns="" id="{017A8554-A7E4-41A0-9608-96BF54C6A0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45" name="Imagem 2544">
          <a:extLst>
            <a:ext uri="{FF2B5EF4-FFF2-40B4-BE49-F238E27FC236}">
              <a16:creationId xmlns:a16="http://schemas.microsoft.com/office/drawing/2014/main" xmlns="" id="{F9FB55EA-35E7-4301-9E64-9B50A9F2D68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546" name="Imagem 2545">
          <a:extLst>
            <a:ext uri="{FF2B5EF4-FFF2-40B4-BE49-F238E27FC236}">
              <a16:creationId xmlns:a16="http://schemas.microsoft.com/office/drawing/2014/main" xmlns="" id="{EF477DCA-5775-4C35-BEEC-B899FC21F7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47" name="Imagem 2546">
          <a:extLst>
            <a:ext uri="{FF2B5EF4-FFF2-40B4-BE49-F238E27FC236}">
              <a16:creationId xmlns:a16="http://schemas.microsoft.com/office/drawing/2014/main" xmlns="" id="{69A70D88-8576-4247-B936-B29D0225E1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48" name="Imagem 2547">
          <a:extLst>
            <a:ext uri="{FF2B5EF4-FFF2-40B4-BE49-F238E27FC236}">
              <a16:creationId xmlns:a16="http://schemas.microsoft.com/office/drawing/2014/main" xmlns="" id="{8A651B16-7414-49B7-A247-173092F40C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49" name="Imagem 2548">
          <a:extLst>
            <a:ext uri="{FF2B5EF4-FFF2-40B4-BE49-F238E27FC236}">
              <a16:creationId xmlns:a16="http://schemas.microsoft.com/office/drawing/2014/main" xmlns="" id="{7B93B83C-216C-4B01-91A1-2FDBE4507D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550" name="Imagem 2549">
          <a:extLst>
            <a:ext uri="{FF2B5EF4-FFF2-40B4-BE49-F238E27FC236}">
              <a16:creationId xmlns:a16="http://schemas.microsoft.com/office/drawing/2014/main" xmlns="" id="{FA956B3B-27A9-43C9-99EC-A609C6626D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51" name="Imagem 2550">
          <a:extLst>
            <a:ext uri="{FF2B5EF4-FFF2-40B4-BE49-F238E27FC236}">
              <a16:creationId xmlns:a16="http://schemas.microsoft.com/office/drawing/2014/main" xmlns="" id="{9AA7D05C-4664-4E17-A01C-71A689B18E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52" name="Imagem 2551">
          <a:extLst>
            <a:ext uri="{FF2B5EF4-FFF2-40B4-BE49-F238E27FC236}">
              <a16:creationId xmlns:a16="http://schemas.microsoft.com/office/drawing/2014/main" xmlns="" id="{9350670D-902E-4ECF-A595-ED96097318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53" name="Imagem 2552">
          <a:extLst>
            <a:ext uri="{FF2B5EF4-FFF2-40B4-BE49-F238E27FC236}">
              <a16:creationId xmlns:a16="http://schemas.microsoft.com/office/drawing/2014/main" xmlns="" id="{4FD036D4-D17A-4005-9F0F-7FBD17D1D6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554" name="Imagem 2553">
          <a:extLst>
            <a:ext uri="{FF2B5EF4-FFF2-40B4-BE49-F238E27FC236}">
              <a16:creationId xmlns:a16="http://schemas.microsoft.com/office/drawing/2014/main" xmlns="" id="{F5062BB7-15CA-467F-99AD-45F1A5DD36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55" name="Imagem 2554">
          <a:extLst>
            <a:ext uri="{FF2B5EF4-FFF2-40B4-BE49-F238E27FC236}">
              <a16:creationId xmlns:a16="http://schemas.microsoft.com/office/drawing/2014/main" xmlns="" id="{06CC4133-CC11-42A8-A0FA-4BA1E44836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56" name="Imagem 2555">
          <a:extLst>
            <a:ext uri="{FF2B5EF4-FFF2-40B4-BE49-F238E27FC236}">
              <a16:creationId xmlns:a16="http://schemas.microsoft.com/office/drawing/2014/main" xmlns="" id="{B5031C41-EB09-4784-B181-52EE7D832A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57" name="Imagem 2556">
          <a:extLst>
            <a:ext uri="{FF2B5EF4-FFF2-40B4-BE49-F238E27FC236}">
              <a16:creationId xmlns:a16="http://schemas.microsoft.com/office/drawing/2014/main" xmlns="" id="{4E916D75-54BF-44C2-8369-22C9019689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558" name="Imagem 2557">
          <a:extLst>
            <a:ext uri="{FF2B5EF4-FFF2-40B4-BE49-F238E27FC236}">
              <a16:creationId xmlns:a16="http://schemas.microsoft.com/office/drawing/2014/main" xmlns="" id="{2A36EB0F-01B7-4688-9162-64CD114C7F3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59" name="Imagem 2558">
          <a:extLst>
            <a:ext uri="{FF2B5EF4-FFF2-40B4-BE49-F238E27FC236}">
              <a16:creationId xmlns:a16="http://schemas.microsoft.com/office/drawing/2014/main" xmlns="" id="{1FDE1288-05AC-4CEB-B4F2-7B6845D1A3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60" name="Imagem 2559">
          <a:extLst>
            <a:ext uri="{FF2B5EF4-FFF2-40B4-BE49-F238E27FC236}">
              <a16:creationId xmlns:a16="http://schemas.microsoft.com/office/drawing/2014/main" xmlns="" id="{A9D4F326-F877-4CB3-BFF9-48CBA2DE6D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61" name="Imagem 2560">
          <a:extLst>
            <a:ext uri="{FF2B5EF4-FFF2-40B4-BE49-F238E27FC236}">
              <a16:creationId xmlns:a16="http://schemas.microsoft.com/office/drawing/2014/main" xmlns="" id="{2BA00CE5-6EE1-4328-A11A-F5936EEB6D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562" name="Imagem 2561">
          <a:extLst>
            <a:ext uri="{FF2B5EF4-FFF2-40B4-BE49-F238E27FC236}">
              <a16:creationId xmlns:a16="http://schemas.microsoft.com/office/drawing/2014/main" xmlns="" id="{FE8050AF-A771-4528-A1EC-3CD75EF217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63" name="Imagem 2562">
          <a:extLst>
            <a:ext uri="{FF2B5EF4-FFF2-40B4-BE49-F238E27FC236}">
              <a16:creationId xmlns:a16="http://schemas.microsoft.com/office/drawing/2014/main" xmlns="" id="{28BCD507-D07A-475E-865E-66802CC68B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64" name="Imagem 2563">
          <a:extLst>
            <a:ext uri="{FF2B5EF4-FFF2-40B4-BE49-F238E27FC236}">
              <a16:creationId xmlns:a16="http://schemas.microsoft.com/office/drawing/2014/main" xmlns="" id="{827156C5-4E94-4823-9CC3-027EB2AECF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65" name="Imagem 2564">
          <a:extLst>
            <a:ext uri="{FF2B5EF4-FFF2-40B4-BE49-F238E27FC236}">
              <a16:creationId xmlns:a16="http://schemas.microsoft.com/office/drawing/2014/main" xmlns="" id="{D3048212-5885-4C1D-9160-2C7BE79BA6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66" name="Imagem 2565">
          <a:extLst>
            <a:ext uri="{FF2B5EF4-FFF2-40B4-BE49-F238E27FC236}">
              <a16:creationId xmlns:a16="http://schemas.microsoft.com/office/drawing/2014/main" xmlns="" id="{1D004DD5-9E99-449C-BE6B-3DEABC50C8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67" name="Imagem 2566">
          <a:extLst>
            <a:ext uri="{FF2B5EF4-FFF2-40B4-BE49-F238E27FC236}">
              <a16:creationId xmlns:a16="http://schemas.microsoft.com/office/drawing/2014/main" xmlns="" id="{07C5D92B-399A-43BA-98BC-3A4B7670B8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68" name="Imagem 2567">
          <a:extLst>
            <a:ext uri="{FF2B5EF4-FFF2-40B4-BE49-F238E27FC236}">
              <a16:creationId xmlns:a16="http://schemas.microsoft.com/office/drawing/2014/main" xmlns="" id="{1EF1F81D-611F-431B-A2C9-D2E1818650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69" name="Imagem 2568">
          <a:extLst>
            <a:ext uri="{FF2B5EF4-FFF2-40B4-BE49-F238E27FC236}">
              <a16:creationId xmlns:a16="http://schemas.microsoft.com/office/drawing/2014/main" xmlns="" id="{C73E73C5-FBB3-45CE-BF3F-6669E3E9D9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0" name="Imagem 2569">
          <a:extLst>
            <a:ext uri="{FF2B5EF4-FFF2-40B4-BE49-F238E27FC236}">
              <a16:creationId xmlns:a16="http://schemas.microsoft.com/office/drawing/2014/main" xmlns="" id="{0B4DDDC0-7B94-4FFD-BC2D-14668C3CBD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1" name="Imagem 2570">
          <a:extLst>
            <a:ext uri="{FF2B5EF4-FFF2-40B4-BE49-F238E27FC236}">
              <a16:creationId xmlns:a16="http://schemas.microsoft.com/office/drawing/2014/main" xmlns="" id="{7761AED9-ACCA-468D-9CAA-57EA4B6FB8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72" name="Imagem 2571">
          <a:extLst>
            <a:ext uri="{FF2B5EF4-FFF2-40B4-BE49-F238E27FC236}">
              <a16:creationId xmlns:a16="http://schemas.microsoft.com/office/drawing/2014/main" xmlns="" id="{BCC69ACD-DCD9-40CC-96CF-805A073120A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3" name="Imagem 2572">
          <a:extLst>
            <a:ext uri="{FF2B5EF4-FFF2-40B4-BE49-F238E27FC236}">
              <a16:creationId xmlns:a16="http://schemas.microsoft.com/office/drawing/2014/main" xmlns="" id="{85C9CE2C-3967-49C9-9973-411CBC6EC6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4" name="Imagem 2573">
          <a:extLst>
            <a:ext uri="{FF2B5EF4-FFF2-40B4-BE49-F238E27FC236}">
              <a16:creationId xmlns:a16="http://schemas.microsoft.com/office/drawing/2014/main" xmlns="" id="{523271B0-767D-4B44-A74E-F1AB8FCF25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75" name="Imagem 2574">
          <a:extLst>
            <a:ext uri="{FF2B5EF4-FFF2-40B4-BE49-F238E27FC236}">
              <a16:creationId xmlns:a16="http://schemas.microsoft.com/office/drawing/2014/main" xmlns="" id="{FDF887C1-52A9-4E66-8904-C4C69D09B8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6" name="Imagem 2575">
          <a:extLst>
            <a:ext uri="{FF2B5EF4-FFF2-40B4-BE49-F238E27FC236}">
              <a16:creationId xmlns:a16="http://schemas.microsoft.com/office/drawing/2014/main" xmlns="" id="{CCF02080-9212-4551-B5D4-6FAD2E5EB7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7" name="Imagem 2576">
          <a:extLst>
            <a:ext uri="{FF2B5EF4-FFF2-40B4-BE49-F238E27FC236}">
              <a16:creationId xmlns:a16="http://schemas.microsoft.com/office/drawing/2014/main" xmlns="" id="{996FE7C0-E091-44FE-AE59-A36C0E7B03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78" name="Imagem 2577">
          <a:extLst>
            <a:ext uri="{FF2B5EF4-FFF2-40B4-BE49-F238E27FC236}">
              <a16:creationId xmlns:a16="http://schemas.microsoft.com/office/drawing/2014/main" xmlns="" id="{E0E296CE-DC53-46AE-99D3-BED3961031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9" name="Imagem 2578">
          <a:extLst>
            <a:ext uri="{FF2B5EF4-FFF2-40B4-BE49-F238E27FC236}">
              <a16:creationId xmlns:a16="http://schemas.microsoft.com/office/drawing/2014/main" xmlns="" id="{BF5D59ED-918A-4074-AD6C-24C0354D535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0" name="Imagem 2579">
          <a:extLst>
            <a:ext uri="{FF2B5EF4-FFF2-40B4-BE49-F238E27FC236}">
              <a16:creationId xmlns:a16="http://schemas.microsoft.com/office/drawing/2014/main" xmlns="" id="{6C891E6C-433C-41C6-A9E4-1C03494D65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81" name="Imagem 2580">
          <a:extLst>
            <a:ext uri="{FF2B5EF4-FFF2-40B4-BE49-F238E27FC236}">
              <a16:creationId xmlns:a16="http://schemas.microsoft.com/office/drawing/2014/main" xmlns="" id="{E9F57C16-B584-4922-8D30-77765F36C6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2" name="Imagem 2581">
          <a:extLst>
            <a:ext uri="{FF2B5EF4-FFF2-40B4-BE49-F238E27FC236}">
              <a16:creationId xmlns:a16="http://schemas.microsoft.com/office/drawing/2014/main" xmlns="" id="{FCA72913-81C8-4599-9D44-0B6E8143C1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3" name="Imagem 2582">
          <a:extLst>
            <a:ext uri="{FF2B5EF4-FFF2-40B4-BE49-F238E27FC236}">
              <a16:creationId xmlns:a16="http://schemas.microsoft.com/office/drawing/2014/main" xmlns="" id="{E83DE42F-84C8-4FF3-A9E8-6D0AC8849F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84" name="Imagem 2583">
          <a:extLst>
            <a:ext uri="{FF2B5EF4-FFF2-40B4-BE49-F238E27FC236}">
              <a16:creationId xmlns:a16="http://schemas.microsoft.com/office/drawing/2014/main" xmlns="" id="{7D1241E7-FDD9-4A51-A1FF-2AC9E949C3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5" name="Imagem 2584">
          <a:extLst>
            <a:ext uri="{FF2B5EF4-FFF2-40B4-BE49-F238E27FC236}">
              <a16:creationId xmlns:a16="http://schemas.microsoft.com/office/drawing/2014/main" xmlns="" id="{F76C87F0-C396-416D-A616-A49BF00E09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6" name="Imagem 2585">
          <a:extLst>
            <a:ext uri="{FF2B5EF4-FFF2-40B4-BE49-F238E27FC236}">
              <a16:creationId xmlns:a16="http://schemas.microsoft.com/office/drawing/2014/main" xmlns="" id="{DA30824C-6A5F-4860-BA39-81E5B38DCA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87" name="Imagem 2586">
          <a:extLst>
            <a:ext uri="{FF2B5EF4-FFF2-40B4-BE49-F238E27FC236}">
              <a16:creationId xmlns:a16="http://schemas.microsoft.com/office/drawing/2014/main" xmlns="" id="{FFE08D61-5E27-4CD4-94F1-C9E191AA61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8" name="Imagem 2587">
          <a:extLst>
            <a:ext uri="{FF2B5EF4-FFF2-40B4-BE49-F238E27FC236}">
              <a16:creationId xmlns:a16="http://schemas.microsoft.com/office/drawing/2014/main" xmlns="" id="{EB5717A8-A185-4C00-932C-16E69313FE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9" name="Imagem 2588">
          <a:extLst>
            <a:ext uri="{FF2B5EF4-FFF2-40B4-BE49-F238E27FC236}">
              <a16:creationId xmlns:a16="http://schemas.microsoft.com/office/drawing/2014/main" xmlns="" id="{C269C819-3608-42AC-87BD-A7A81E7A84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90" name="Imagem 2589">
          <a:extLst>
            <a:ext uri="{FF2B5EF4-FFF2-40B4-BE49-F238E27FC236}">
              <a16:creationId xmlns:a16="http://schemas.microsoft.com/office/drawing/2014/main" xmlns="" id="{3D26329E-3D6D-479B-A610-C6905C6F14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91" name="Imagem 2590">
          <a:extLst>
            <a:ext uri="{FF2B5EF4-FFF2-40B4-BE49-F238E27FC236}">
              <a16:creationId xmlns:a16="http://schemas.microsoft.com/office/drawing/2014/main" xmlns="" id="{03C2A1F9-B77E-45C6-941E-EBC8518869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92" name="Imagem 2591">
          <a:extLst>
            <a:ext uri="{FF2B5EF4-FFF2-40B4-BE49-F238E27FC236}">
              <a16:creationId xmlns:a16="http://schemas.microsoft.com/office/drawing/2014/main" xmlns="" id="{3BA4AF1B-0C46-412D-B1B6-AF0FCAAE8B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93" name="Imagem 2592">
          <a:extLst>
            <a:ext uri="{FF2B5EF4-FFF2-40B4-BE49-F238E27FC236}">
              <a16:creationId xmlns:a16="http://schemas.microsoft.com/office/drawing/2014/main" xmlns="" id="{6D59879D-A315-4989-98D0-A2884CD9C3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94" name="Imagem 2593">
          <a:extLst>
            <a:ext uri="{FF2B5EF4-FFF2-40B4-BE49-F238E27FC236}">
              <a16:creationId xmlns:a16="http://schemas.microsoft.com/office/drawing/2014/main" xmlns="" id="{5FE9CB71-C8C8-422D-B186-F9FC5A13F5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95" name="Imagem 2594">
          <a:extLst>
            <a:ext uri="{FF2B5EF4-FFF2-40B4-BE49-F238E27FC236}">
              <a16:creationId xmlns:a16="http://schemas.microsoft.com/office/drawing/2014/main" xmlns="" id="{BE728293-375D-4DE6-B250-DCCA741CA1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96" name="Imagem 2595">
          <a:extLst>
            <a:ext uri="{FF2B5EF4-FFF2-40B4-BE49-F238E27FC236}">
              <a16:creationId xmlns:a16="http://schemas.microsoft.com/office/drawing/2014/main" xmlns="" id="{1748C206-3C13-4A2E-90A8-ABF4DA6D25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97" name="Imagem 2596">
          <a:extLst>
            <a:ext uri="{FF2B5EF4-FFF2-40B4-BE49-F238E27FC236}">
              <a16:creationId xmlns:a16="http://schemas.microsoft.com/office/drawing/2014/main" xmlns="" id="{11F16E89-6083-4E84-8104-AA1F7E0B6B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98" name="Imagem 2597">
          <a:extLst>
            <a:ext uri="{FF2B5EF4-FFF2-40B4-BE49-F238E27FC236}">
              <a16:creationId xmlns:a16="http://schemas.microsoft.com/office/drawing/2014/main" xmlns="" id="{BD8089B6-BBB1-4E9A-A73E-EFB1D70667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99" name="Imagem 2598">
          <a:extLst>
            <a:ext uri="{FF2B5EF4-FFF2-40B4-BE49-F238E27FC236}">
              <a16:creationId xmlns:a16="http://schemas.microsoft.com/office/drawing/2014/main" xmlns="" id="{0F05987C-F770-40D9-9859-2C2C527112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600" name="Imagem 2599">
          <a:extLst>
            <a:ext uri="{FF2B5EF4-FFF2-40B4-BE49-F238E27FC236}">
              <a16:creationId xmlns:a16="http://schemas.microsoft.com/office/drawing/2014/main" xmlns="" id="{5D7DEC8B-1DCE-4BF0-A0DE-B2DDB0DFEB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601" name="Imagem 2600">
          <a:extLst>
            <a:ext uri="{FF2B5EF4-FFF2-40B4-BE49-F238E27FC236}">
              <a16:creationId xmlns:a16="http://schemas.microsoft.com/office/drawing/2014/main" xmlns="" id="{0D6FF23B-5A72-4798-8A10-0B3EC2A32C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46415</xdr:rowOff>
    </xdr:to>
    <xdr:pic>
      <xdr:nvPicPr>
        <xdr:cNvPr id="2602" name="Imagem 2601">
          <a:extLst>
            <a:ext uri="{FF2B5EF4-FFF2-40B4-BE49-F238E27FC236}">
              <a16:creationId xmlns:a16="http://schemas.microsoft.com/office/drawing/2014/main" xmlns="" id="{01B37D19-2FFF-4C8F-AB5C-388F73EC26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56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102396</xdr:rowOff>
    </xdr:to>
    <xdr:pic>
      <xdr:nvPicPr>
        <xdr:cNvPr id="2603" name="Imagem 2602">
          <a:extLst>
            <a:ext uri="{FF2B5EF4-FFF2-40B4-BE49-F238E27FC236}">
              <a16:creationId xmlns:a16="http://schemas.microsoft.com/office/drawing/2014/main" xmlns="" id="{09D0FEF2-3341-4959-B62B-506CD9F5AB5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8622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04" name="Imagem 2603">
          <a:extLst>
            <a:ext uri="{FF2B5EF4-FFF2-40B4-BE49-F238E27FC236}">
              <a16:creationId xmlns:a16="http://schemas.microsoft.com/office/drawing/2014/main" xmlns="" id="{0FC42DB4-7CE7-4F37-82D9-321C730D8D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05" name="Imagem 2604">
          <a:extLst>
            <a:ext uri="{FF2B5EF4-FFF2-40B4-BE49-F238E27FC236}">
              <a16:creationId xmlns:a16="http://schemas.microsoft.com/office/drawing/2014/main" xmlns="" id="{56A6E39D-DA61-460A-86EC-7C3B75E42C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06" name="Imagem 2605">
          <a:extLst>
            <a:ext uri="{FF2B5EF4-FFF2-40B4-BE49-F238E27FC236}">
              <a16:creationId xmlns:a16="http://schemas.microsoft.com/office/drawing/2014/main" xmlns="" id="{BC3D2C2B-3F2E-475A-83E7-775A297C1C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07" name="Imagem 2606">
          <a:extLst>
            <a:ext uri="{FF2B5EF4-FFF2-40B4-BE49-F238E27FC236}">
              <a16:creationId xmlns:a16="http://schemas.microsoft.com/office/drawing/2014/main" xmlns="" id="{D997BBB8-5DAE-4F83-9ED7-09ACD55C7A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08" name="Imagem 2607">
          <a:extLst>
            <a:ext uri="{FF2B5EF4-FFF2-40B4-BE49-F238E27FC236}">
              <a16:creationId xmlns:a16="http://schemas.microsoft.com/office/drawing/2014/main" xmlns="" id="{2D516902-60D0-4A21-88A9-CD0F1D47E66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09" name="Imagem 2608">
          <a:extLst>
            <a:ext uri="{FF2B5EF4-FFF2-40B4-BE49-F238E27FC236}">
              <a16:creationId xmlns:a16="http://schemas.microsoft.com/office/drawing/2014/main" xmlns="" id="{C217BD82-E23F-4A9F-B266-0640329851E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46415</xdr:rowOff>
    </xdr:to>
    <xdr:pic>
      <xdr:nvPicPr>
        <xdr:cNvPr id="2610" name="Imagem 2609">
          <a:extLst>
            <a:ext uri="{FF2B5EF4-FFF2-40B4-BE49-F238E27FC236}">
              <a16:creationId xmlns:a16="http://schemas.microsoft.com/office/drawing/2014/main" xmlns="" id="{FEAC377F-68A5-4643-8C75-D34339C475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56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102396</xdr:rowOff>
    </xdr:to>
    <xdr:pic>
      <xdr:nvPicPr>
        <xdr:cNvPr id="2611" name="Imagem 2610">
          <a:extLst>
            <a:ext uri="{FF2B5EF4-FFF2-40B4-BE49-F238E27FC236}">
              <a16:creationId xmlns:a16="http://schemas.microsoft.com/office/drawing/2014/main" xmlns="" id="{020115B8-B765-42BA-A856-DC41FBE8396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8622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12" name="Imagem 2611">
          <a:extLst>
            <a:ext uri="{FF2B5EF4-FFF2-40B4-BE49-F238E27FC236}">
              <a16:creationId xmlns:a16="http://schemas.microsoft.com/office/drawing/2014/main" xmlns="" id="{A1BE4485-4006-446D-8639-3A9A8A61C4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13" name="Imagem 2612">
          <a:extLst>
            <a:ext uri="{FF2B5EF4-FFF2-40B4-BE49-F238E27FC236}">
              <a16:creationId xmlns:a16="http://schemas.microsoft.com/office/drawing/2014/main" xmlns="" id="{0C905520-5619-4FF3-B85B-5C50D232FB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14" name="Imagem 2613">
          <a:extLst>
            <a:ext uri="{FF2B5EF4-FFF2-40B4-BE49-F238E27FC236}">
              <a16:creationId xmlns:a16="http://schemas.microsoft.com/office/drawing/2014/main" xmlns="" id="{85826DD9-4338-48E3-A241-6456C14EB0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15" name="Imagem 2614">
          <a:extLst>
            <a:ext uri="{FF2B5EF4-FFF2-40B4-BE49-F238E27FC236}">
              <a16:creationId xmlns:a16="http://schemas.microsoft.com/office/drawing/2014/main" xmlns="" id="{0C9D7853-38DC-436E-97EF-6E0DF05A39A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16" name="Imagem 2615">
          <a:extLst>
            <a:ext uri="{FF2B5EF4-FFF2-40B4-BE49-F238E27FC236}">
              <a16:creationId xmlns:a16="http://schemas.microsoft.com/office/drawing/2014/main" xmlns="" id="{E6E26F2D-07A6-49D3-B7A3-7B68393DEB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17" name="Imagem 2616">
          <a:extLst>
            <a:ext uri="{FF2B5EF4-FFF2-40B4-BE49-F238E27FC236}">
              <a16:creationId xmlns:a16="http://schemas.microsoft.com/office/drawing/2014/main" xmlns="" id="{F5A811E5-23EE-4DD0-A2AE-2AC8D2693A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168123</xdr:rowOff>
    </xdr:to>
    <xdr:pic>
      <xdr:nvPicPr>
        <xdr:cNvPr id="2618" name="Imagem 2617">
          <a:extLst>
            <a:ext uri="{FF2B5EF4-FFF2-40B4-BE49-F238E27FC236}">
              <a16:creationId xmlns:a16="http://schemas.microsoft.com/office/drawing/2014/main" xmlns="" id="{877151BC-0051-4C5C-A27A-F7AE57867A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280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92871</xdr:rowOff>
    </xdr:to>
    <xdr:pic>
      <xdr:nvPicPr>
        <xdr:cNvPr id="2619" name="Imagem 2618">
          <a:extLst>
            <a:ext uri="{FF2B5EF4-FFF2-40B4-BE49-F238E27FC236}">
              <a16:creationId xmlns:a16="http://schemas.microsoft.com/office/drawing/2014/main" xmlns="" id="{F45983A4-2982-4DA0-9825-4979249ED11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8527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20" name="Imagem 2619">
          <a:extLst>
            <a:ext uri="{FF2B5EF4-FFF2-40B4-BE49-F238E27FC236}">
              <a16:creationId xmlns:a16="http://schemas.microsoft.com/office/drawing/2014/main" xmlns="" id="{FCEBC3BA-0E79-42DC-8381-2D3C6E50D8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21" name="Imagem 2620">
          <a:extLst>
            <a:ext uri="{FF2B5EF4-FFF2-40B4-BE49-F238E27FC236}">
              <a16:creationId xmlns:a16="http://schemas.microsoft.com/office/drawing/2014/main" xmlns="" id="{A39C6BB9-720E-44C2-A9F0-F9F3DF50E4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22" name="Imagem 2621">
          <a:extLst>
            <a:ext uri="{FF2B5EF4-FFF2-40B4-BE49-F238E27FC236}">
              <a16:creationId xmlns:a16="http://schemas.microsoft.com/office/drawing/2014/main" xmlns="" id="{AC264562-38DC-40B8-BAFB-80FDE134E1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23" name="Imagem 2622">
          <a:extLst>
            <a:ext uri="{FF2B5EF4-FFF2-40B4-BE49-F238E27FC236}">
              <a16:creationId xmlns:a16="http://schemas.microsoft.com/office/drawing/2014/main" xmlns="" id="{CB2BF721-164A-44D3-AC8D-90A79CBC1FB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24" name="Imagem 2623">
          <a:extLst>
            <a:ext uri="{FF2B5EF4-FFF2-40B4-BE49-F238E27FC236}">
              <a16:creationId xmlns:a16="http://schemas.microsoft.com/office/drawing/2014/main" xmlns="" id="{76810CD1-590A-47F0-8F83-C485DED193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25" name="Imagem 2624">
          <a:extLst>
            <a:ext uri="{FF2B5EF4-FFF2-40B4-BE49-F238E27FC236}">
              <a16:creationId xmlns:a16="http://schemas.microsoft.com/office/drawing/2014/main" xmlns="" id="{ACE76063-6704-4DDD-BA5E-A6BC4544840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168123</xdr:rowOff>
    </xdr:to>
    <xdr:pic>
      <xdr:nvPicPr>
        <xdr:cNvPr id="2626" name="Imagem 2625">
          <a:extLst>
            <a:ext uri="{FF2B5EF4-FFF2-40B4-BE49-F238E27FC236}">
              <a16:creationId xmlns:a16="http://schemas.microsoft.com/office/drawing/2014/main" xmlns="" id="{770A95A2-41FB-4B70-B092-36CE8BC7A0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280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92871</xdr:rowOff>
    </xdr:to>
    <xdr:pic>
      <xdr:nvPicPr>
        <xdr:cNvPr id="2627" name="Imagem 2626">
          <a:extLst>
            <a:ext uri="{FF2B5EF4-FFF2-40B4-BE49-F238E27FC236}">
              <a16:creationId xmlns:a16="http://schemas.microsoft.com/office/drawing/2014/main" xmlns="" id="{69F7978D-F266-4171-8E66-65C51F7673D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8527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28" name="Imagem 2627">
          <a:extLst>
            <a:ext uri="{FF2B5EF4-FFF2-40B4-BE49-F238E27FC236}">
              <a16:creationId xmlns:a16="http://schemas.microsoft.com/office/drawing/2014/main" xmlns="" id="{1D0D101E-9A9D-409B-AEC3-FDD909FA54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29" name="Imagem 2628">
          <a:extLst>
            <a:ext uri="{FF2B5EF4-FFF2-40B4-BE49-F238E27FC236}">
              <a16:creationId xmlns:a16="http://schemas.microsoft.com/office/drawing/2014/main" xmlns="" id="{9B9CFF00-3E6D-41EF-B246-C533B20951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30" name="Imagem 2629">
          <a:extLst>
            <a:ext uri="{FF2B5EF4-FFF2-40B4-BE49-F238E27FC236}">
              <a16:creationId xmlns:a16="http://schemas.microsoft.com/office/drawing/2014/main" xmlns="" id="{234A577A-6826-4B83-8C2B-8A38F6C0F1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31" name="Imagem 2630">
          <a:extLst>
            <a:ext uri="{FF2B5EF4-FFF2-40B4-BE49-F238E27FC236}">
              <a16:creationId xmlns:a16="http://schemas.microsoft.com/office/drawing/2014/main" xmlns="" id="{5D97F24B-EF3F-4E82-8427-1A951D48470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32" name="Imagem 2631">
          <a:extLst>
            <a:ext uri="{FF2B5EF4-FFF2-40B4-BE49-F238E27FC236}">
              <a16:creationId xmlns:a16="http://schemas.microsoft.com/office/drawing/2014/main" xmlns="" id="{562C622B-E8B0-4A46-A12C-FBC8892EC0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33" name="Imagem 2632">
          <a:extLst>
            <a:ext uri="{FF2B5EF4-FFF2-40B4-BE49-F238E27FC236}">
              <a16:creationId xmlns:a16="http://schemas.microsoft.com/office/drawing/2014/main" xmlns="" id="{4F234335-556A-4804-A085-9B4490AD19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47671</xdr:rowOff>
    </xdr:to>
    <xdr:pic>
      <xdr:nvPicPr>
        <xdr:cNvPr id="2634" name="Imagem 2633">
          <a:extLst>
            <a:ext uri="{FF2B5EF4-FFF2-40B4-BE49-F238E27FC236}">
              <a16:creationId xmlns:a16="http://schemas.microsoft.com/office/drawing/2014/main" xmlns="" id="{44325440-29FC-4602-AC4A-42D5F237F5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48619</xdr:rowOff>
    </xdr:to>
    <xdr:pic>
      <xdr:nvPicPr>
        <xdr:cNvPr id="2635" name="Imagem 2634">
          <a:extLst>
            <a:ext uri="{FF2B5EF4-FFF2-40B4-BE49-F238E27FC236}">
              <a16:creationId xmlns:a16="http://schemas.microsoft.com/office/drawing/2014/main" xmlns="" id="{963E7F5E-AF25-4BE4-91A0-9CBEE69EAFE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36" name="Imagem 2635">
          <a:extLst>
            <a:ext uri="{FF2B5EF4-FFF2-40B4-BE49-F238E27FC236}">
              <a16:creationId xmlns:a16="http://schemas.microsoft.com/office/drawing/2014/main" xmlns="" id="{8733092D-5897-42AB-A0A8-A6AAF64646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37" name="Imagem 2636">
          <a:extLst>
            <a:ext uri="{FF2B5EF4-FFF2-40B4-BE49-F238E27FC236}">
              <a16:creationId xmlns:a16="http://schemas.microsoft.com/office/drawing/2014/main" xmlns="" id="{0D2F80F7-68D0-4206-91E7-CAF7DEF9429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38" name="Imagem 2637">
          <a:extLst>
            <a:ext uri="{FF2B5EF4-FFF2-40B4-BE49-F238E27FC236}">
              <a16:creationId xmlns:a16="http://schemas.microsoft.com/office/drawing/2014/main" xmlns="" id="{FC06E6BE-5DA9-4415-9D95-8CFA0CE15B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39" name="Imagem 2638">
          <a:extLst>
            <a:ext uri="{FF2B5EF4-FFF2-40B4-BE49-F238E27FC236}">
              <a16:creationId xmlns:a16="http://schemas.microsoft.com/office/drawing/2014/main" xmlns="" id="{5BA97D11-B321-4B09-9E52-4B5B9D7C011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40" name="Imagem 2639">
          <a:extLst>
            <a:ext uri="{FF2B5EF4-FFF2-40B4-BE49-F238E27FC236}">
              <a16:creationId xmlns:a16="http://schemas.microsoft.com/office/drawing/2014/main" xmlns="" id="{653B3589-ED25-4297-98EE-6D0E6C1225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41" name="Imagem 2640">
          <a:extLst>
            <a:ext uri="{FF2B5EF4-FFF2-40B4-BE49-F238E27FC236}">
              <a16:creationId xmlns:a16="http://schemas.microsoft.com/office/drawing/2014/main" xmlns="" id="{AB45CEF5-42D6-45F7-8E81-4B3A306975B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47671</xdr:rowOff>
    </xdr:to>
    <xdr:pic>
      <xdr:nvPicPr>
        <xdr:cNvPr id="2642" name="Imagem 2641">
          <a:extLst>
            <a:ext uri="{FF2B5EF4-FFF2-40B4-BE49-F238E27FC236}">
              <a16:creationId xmlns:a16="http://schemas.microsoft.com/office/drawing/2014/main" xmlns="" id="{7F74A453-232A-40C7-83E6-533153F3DD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48619</xdr:rowOff>
    </xdr:to>
    <xdr:pic>
      <xdr:nvPicPr>
        <xdr:cNvPr id="2643" name="Imagem 2642">
          <a:extLst>
            <a:ext uri="{FF2B5EF4-FFF2-40B4-BE49-F238E27FC236}">
              <a16:creationId xmlns:a16="http://schemas.microsoft.com/office/drawing/2014/main" xmlns="" id="{4024AED9-8B1A-403A-BA34-83544287AE6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44" name="Imagem 2643">
          <a:extLst>
            <a:ext uri="{FF2B5EF4-FFF2-40B4-BE49-F238E27FC236}">
              <a16:creationId xmlns:a16="http://schemas.microsoft.com/office/drawing/2014/main" xmlns="" id="{6E5EDCA5-7EAD-4E37-9865-A10CB9622D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45" name="Imagem 2644">
          <a:extLst>
            <a:ext uri="{FF2B5EF4-FFF2-40B4-BE49-F238E27FC236}">
              <a16:creationId xmlns:a16="http://schemas.microsoft.com/office/drawing/2014/main" xmlns="" id="{F9D30129-0744-4D31-A9EB-4D5FAE4641A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46" name="Imagem 2645">
          <a:extLst>
            <a:ext uri="{FF2B5EF4-FFF2-40B4-BE49-F238E27FC236}">
              <a16:creationId xmlns:a16="http://schemas.microsoft.com/office/drawing/2014/main" xmlns="" id="{18FCBB74-17FF-43A3-B9EC-4C9C32B382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47" name="Imagem 2646">
          <a:extLst>
            <a:ext uri="{FF2B5EF4-FFF2-40B4-BE49-F238E27FC236}">
              <a16:creationId xmlns:a16="http://schemas.microsoft.com/office/drawing/2014/main" xmlns="" id="{2A30CA86-DA06-4724-8A8C-20E9E5BB8D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48" name="Imagem 2647">
          <a:extLst>
            <a:ext uri="{FF2B5EF4-FFF2-40B4-BE49-F238E27FC236}">
              <a16:creationId xmlns:a16="http://schemas.microsoft.com/office/drawing/2014/main" xmlns="" id="{840509CD-7A2E-4AF2-AE11-A7B2B5CBFF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49" name="Imagem 2648">
          <a:extLst>
            <a:ext uri="{FF2B5EF4-FFF2-40B4-BE49-F238E27FC236}">
              <a16:creationId xmlns:a16="http://schemas.microsoft.com/office/drawing/2014/main" xmlns="" id="{94DEECF3-45BC-400D-BC3F-E3B3A9EE7A5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47671</xdr:rowOff>
    </xdr:to>
    <xdr:pic>
      <xdr:nvPicPr>
        <xdr:cNvPr id="2650" name="Imagem 2649">
          <a:extLst>
            <a:ext uri="{FF2B5EF4-FFF2-40B4-BE49-F238E27FC236}">
              <a16:creationId xmlns:a16="http://schemas.microsoft.com/office/drawing/2014/main" xmlns="" id="{D8FCB699-BEB6-4175-B480-BECE6766D9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48619</xdr:rowOff>
    </xdr:to>
    <xdr:pic>
      <xdr:nvPicPr>
        <xdr:cNvPr id="2651" name="Imagem 2650">
          <a:extLst>
            <a:ext uri="{FF2B5EF4-FFF2-40B4-BE49-F238E27FC236}">
              <a16:creationId xmlns:a16="http://schemas.microsoft.com/office/drawing/2014/main" xmlns="" id="{F31F2B09-D17A-4C60-A1E6-4C5CE2CBD7B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52" name="Imagem 2651">
          <a:extLst>
            <a:ext uri="{FF2B5EF4-FFF2-40B4-BE49-F238E27FC236}">
              <a16:creationId xmlns:a16="http://schemas.microsoft.com/office/drawing/2014/main" xmlns="" id="{A16BA9E5-34EF-4AF8-BCF1-A7556F4D29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53" name="Imagem 2652">
          <a:extLst>
            <a:ext uri="{FF2B5EF4-FFF2-40B4-BE49-F238E27FC236}">
              <a16:creationId xmlns:a16="http://schemas.microsoft.com/office/drawing/2014/main" xmlns="" id="{06ADBCC7-31B8-435C-8B31-D13DCF648E3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54" name="Imagem 2653">
          <a:extLst>
            <a:ext uri="{FF2B5EF4-FFF2-40B4-BE49-F238E27FC236}">
              <a16:creationId xmlns:a16="http://schemas.microsoft.com/office/drawing/2014/main" xmlns="" id="{6BE74740-8B91-4702-B197-C89FA486D0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55" name="Imagem 2654">
          <a:extLst>
            <a:ext uri="{FF2B5EF4-FFF2-40B4-BE49-F238E27FC236}">
              <a16:creationId xmlns:a16="http://schemas.microsoft.com/office/drawing/2014/main" xmlns="" id="{731AD3EB-62D4-40F1-88C3-CBEAFEC4EB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56" name="Imagem 2655">
          <a:extLst>
            <a:ext uri="{FF2B5EF4-FFF2-40B4-BE49-F238E27FC236}">
              <a16:creationId xmlns:a16="http://schemas.microsoft.com/office/drawing/2014/main" xmlns="" id="{153BC9E0-900D-49F6-AA28-B8D6266E82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57" name="Imagem 2656">
          <a:extLst>
            <a:ext uri="{FF2B5EF4-FFF2-40B4-BE49-F238E27FC236}">
              <a16:creationId xmlns:a16="http://schemas.microsoft.com/office/drawing/2014/main" xmlns="" id="{87C0785C-A2D0-485E-B910-87DDC51B9DD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47671</xdr:rowOff>
    </xdr:to>
    <xdr:pic>
      <xdr:nvPicPr>
        <xdr:cNvPr id="2658" name="Imagem 2657">
          <a:extLst>
            <a:ext uri="{FF2B5EF4-FFF2-40B4-BE49-F238E27FC236}">
              <a16:creationId xmlns:a16="http://schemas.microsoft.com/office/drawing/2014/main" xmlns="" id="{2366B89D-39E1-4594-BA05-4C343ADCF8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48619</xdr:rowOff>
    </xdr:to>
    <xdr:pic>
      <xdr:nvPicPr>
        <xdr:cNvPr id="2659" name="Imagem 2658">
          <a:extLst>
            <a:ext uri="{FF2B5EF4-FFF2-40B4-BE49-F238E27FC236}">
              <a16:creationId xmlns:a16="http://schemas.microsoft.com/office/drawing/2014/main" xmlns="" id="{9D6DB198-0277-417C-AADF-DC1CCAF02FC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60" name="Imagem 2659">
          <a:extLst>
            <a:ext uri="{FF2B5EF4-FFF2-40B4-BE49-F238E27FC236}">
              <a16:creationId xmlns:a16="http://schemas.microsoft.com/office/drawing/2014/main" xmlns="" id="{C999CCE6-66EF-4E47-BD70-50E6483070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61" name="Imagem 2660">
          <a:extLst>
            <a:ext uri="{FF2B5EF4-FFF2-40B4-BE49-F238E27FC236}">
              <a16:creationId xmlns:a16="http://schemas.microsoft.com/office/drawing/2014/main" xmlns="" id="{9DEC76A6-F9BB-4C2D-B369-DBCD249916E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62" name="Imagem 2661">
          <a:extLst>
            <a:ext uri="{FF2B5EF4-FFF2-40B4-BE49-F238E27FC236}">
              <a16:creationId xmlns:a16="http://schemas.microsoft.com/office/drawing/2014/main" xmlns="" id="{49B8F925-781B-40AE-95D5-DDCA238529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63" name="Imagem 2662">
          <a:extLst>
            <a:ext uri="{FF2B5EF4-FFF2-40B4-BE49-F238E27FC236}">
              <a16:creationId xmlns:a16="http://schemas.microsoft.com/office/drawing/2014/main" xmlns="" id="{8B0C42DF-27F3-4934-B452-854A3C4753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64" name="Imagem 2663">
          <a:extLst>
            <a:ext uri="{FF2B5EF4-FFF2-40B4-BE49-F238E27FC236}">
              <a16:creationId xmlns:a16="http://schemas.microsoft.com/office/drawing/2014/main" xmlns="" id="{A078B70C-DD12-40BE-AD4E-15C0085052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65" name="Imagem 2664">
          <a:extLst>
            <a:ext uri="{FF2B5EF4-FFF2-40B4-BE49-F238E27FC236}">
              <a16:creationId xmlns:a16="http://schemas.microsoft.com/office/drawing/2014/main" xmlns="" id="{59FC7C93-D78B-4096-9019-B207C0BD923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2666" name="Imagem 2665">
          <a:extLst>
            <a:ext uri="{FF2B5EF4-FFF2-40B4-BE49-F238E27FC236}">
              <a16:creationId xmlns:a16="http://schemas.microsoft.com/office/drawing/2014/main" xmlns="" id="{48978D85-7B7A-49E0-8D52-42EE2DC52A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667" name="Imagem 2666">
          <a:extLst>
            <a:ext uri="{FF2B5EF4-FFF2-40B4-BE49-F238E27FC236}">
              <a16:creationId xmlns:a16="http://schemas.microsoft.com/office/drawing/2014/main" xmlns="" id="{BF8965E8-5CF4-4E94-9C3A-A66CE4112D8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68" name="Imagem 2667">
          <a:extLst>
            <a:ext uri="{FF2B5EF4-FFF2-40B4-BE49-F238E27FC236}">
              <a16:creationId xmlns:a16="http://schemas.microsoft.com/office/drawing/2014/main" xmlns="" id="{9036E1DE-4C8E-441D-B9D6-9791EE23A4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69" name="Imagem 2668">
          <a:extLst>
            <a:ext uri="{FF2B5EF4-FFF2-40B4-BE49-F238E27FC236}">
              <a16:creationId xmlns:a16="http://schemas.microsoft.com/office/drawing/2014/main" xmlns="" id="{B2453E17-E773-43FE-BAFB-F955738038E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70" name="Imagem 2669">
          <a:extLst>
            <a:ext uri="{FF2B5EF4-FFF2-40B4-BE49-F238E27FC236}">
              <a16:creationId xmlns:a16="http://schemas.microsoft.com/office/drawing/2014/main" xmlns="" id="{51C57F20-C383-461F-9F40-AEFAD2D1F4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71" name="Imagem 2670">
          <a:extLst>
            <a:ext uri="{FF2B5EF4-FFF2-40B4-BE49-F238E27FC236}">
              <a16:creationId xmlns:a16="http://schemas.microsoft.com/office/drawing/2014/main" xmlns="" id="{1F0DCD96-335F-4E43-BDB6-2FEF44CA6BC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72" name="Imagem 2671">
          <a:extLst>
            <a:ext uri="{FF2B5EF4-FFF2-40B4-BE49-F238E27FC236}">
              <a16:creationId xmlns:a16="http://schemas.microsoft.com/office/drawing/2014/main" xmlns="" id="{60BA545F-8C35-4F8B-A5E8-9CDF8C4EACC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73" name="Imagem 2672">
          <a:extLst>
            <a:ext uri="{FF2B5EF4-FFF2-40B4-BE49-F238E27FC236}">
              <a16:creationId xmlns:a16="http://schemas.microsoft.com/office/drawing/2014/main" xmlns="" id="{117BAAFE-8128-464A-B4FB-79FFFF885C7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2674" name="Imagem 2673">
          <a:extLst>
            <a:ext uri="{FF2B5EF4-FFF2-40B4-BE49-F238E27FC236}">
              <a16:creationId xmlns:a16="http://schemas.microsoft.com/office/drawing/2014/main" xmlns="" id="{ACDC3E9E-0A7A-4DFF-A976-3ACDC5B16E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675" name="Imagem 2674">
          <a:extLst>
            <a:ext uri="{FF2B5EF4-FFF2-40B4-BE49-F238E27FC236}">
              <a16:creationId xmlns:a16="http://schemas.microsoft.com/office/drawing/2014/main" xmlns="" id="{E2EC86CB-0953-45C9-82BB-2131CF66917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76" name="Imagem 2675">
          <a:extLst>
            <a:ext uri="{FF2B5EF4-FFF2-40B4-BE49-F238E27FC236}">
              <a16:creationId xmlns:a16="http://schemas.microsoft.com/office/drawing/2014/main" xmlns="" id="{7B954008-C90C-4927-A4DF-7CF84B3BFB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77" name="Imagem 2676">
          <a:extLst>
            <a:ext uri="{FF2B5EF4-FFF2-40B4-BE49-F238E27FC236}">
              <a16:creationId xmlns:a16="http://schemas.microsoft.com/office/drawing/2014/main" xmlns="" id="{D28EF056-38B7-42AF-A3DC-B3E6D60B2D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78" name="Imagem 2677">
          <a:extLst>
            <a:ext uri="{FF2B5EF4-FFF2-40B4-BE49-F238E27FC236}">
              <a16:creationId xmlns:a16="http://schemas.microsoft.com/office/drawing/2014/main" xmlns="" id="{0D749C72-CA66-4750-83BB-646E3B33F4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79" name="Imagem 2678">
          <a:extLst>
            <a:ext uri="{FF2B5EF4-FFF2-40B4-BE49-F238E27FC236}">
              <a16:creationId xmlns:a16="http://schemas.microsoft.com/office/drawing/2014/main" xmlns="" id="{10491596-A4F8-4921-B9FF-6F65AFF0F3B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80" name="Imagem 2679">
          <a:extLst>
            <a:ext uri="{FF2B5EF4-FFF2-40B4-BE49-F238E27FC236}">
              <a16:creationId xmlns:a16="http://schemas.microsoft.com/office/drawing/2014/main" xmlns="" id="{3EE529C1-535C-4CC7-A822-BEF76D9645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81" name="Imagem 2680">
          <a:extLst>
            <a:ext uri="{FF2B5EF4-FFF2-40B4-BE49-F238E27FC236}">
              <a16:creationId xmlns:a16="http://schemas.microsoft.com/office/drawing/2014/main" xmlns="" id="{EDD3409A-FCBD-49CC-A99A-9A3962116A7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2682" name="Imagem 2681">
          <a:extLst>
            <a:ext uri="{FF2B5EF4-FFF2-40B4-BE49-F238E27FC236}">
              <a16:creationId xmlns:a16="http://schemas.microsoft.com/office/drawing/2014/main" xmlns="" id="{EB6420A6-B061-4160-83E1-8F21DE01D1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683" name="Imagem 2682">
          <a:extLst>
            <a:ext uri="{FF2B5EF4-FFF2-40B4-BE49-F238E27FC236}">
              <a16:creationId xmlns:a16="http://schemas.microsoft.com/office/drawing/2014/main" xmlns="" id="{E1712F80-13C5-4A2F-9EA3-33BC7F9B2F4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84" name="Imagem 2683">
          <a:extLst>
            <a:ext uri="{FF2B5EF4-FFF2-40B4-BE49-F238E27FC236}">
              <a16:creationId xmlns:a16="http://schemas.microsoft.com/office/drawing/2014/main" xmlns="" id="{F49E9E54-4B30-4F08-8324-AA5BC4D3C0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85" name="Imagem 2684">
          <a:extLst>
            <a:ext uri="{FF2B5EF4-FFF2-40B4-BE49-F238E27FC236}">
              <a16:creationId xmlns:a16="http://schemas.microsoft.com/office/drawing/2014/main" xmlns="" id="{A9913083-D7EC-4C1F-B8CB-1CB5D88ED7F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86" name="Imagem 2685">
          <a:extLst>
            <a:ext uri="{FF2B5EF4-FFF2-40B4-BE49-F238E27FC236}">
              <a16:creationId xmlns:a16="http://schemas.microsoft.com/office/drawing/2014/main" xmlns="" id="{DF3EB3E6-E81B-4E9E-A6AC-3BEB9D75E2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87" name="Imagem 2686">
          <a:extLst>
            <a:ext uri="{FF2B5EF4-FFF2-40B4-BE49-F238E27FC236}">
              <a16:creationId xmlns:a16="http://schemas.microsoft.com/office/drawing/2014/main" xmlns="" id="{8235B7F9-82A0-4CD2-8717-ACC551CD390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88" name="Imagem 2687">
          <a:extLst>
            <a:ext uri="{FF2B5EF4-FFF2-40B4-BE49-F238E27FC236}">
              <a16:creationId xmlns:a16="http://schemas.microsoft.com/office/drawing/2014/main" xmlns="" id="{48134A4B-F9DD-493A-84CF-9659500614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89" name="Imagem 2688">
          <a:extLst>
            <a:ext uri="{FF2B5EF4-FFF2-40B4-BE49-F238E27FC236}">
              <a16:creationId xmlns:a16="http://schemas.microsoft.com/office/drawing/2014/main" xmlns="" id="{C1A4EC96-28E4-4C57-B21E-F80201F62AB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2690" name="Imagem 2689">
          <a:extLst>
            <a:ext uri="{FF2B5EF4-FFF2-40B4-BE49-F238E27FC236}">
              <a16:creationId xmlns:a16="http://schemas.microsoft.com/office/drawing/2014/main" xmlns="" id="{9EB3CFD9-B933-4E05-BA4F-E5F43D5290B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691" name="Imagem 2690">
          <a:extLst>
            <a:ext uri="{FF2B5EF4-FFF2-40B4-BE49-F238E27FC236}">
              <a16:creationId xmlns:a16="http://schemas.microsoft.com/office/drawing/2014/main" xmlns="" id="{F6E8C353-E49C-4974-AED5-7AA9C4B20D3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92" name="Imagem 2691">
          <a:extLst>
            <a:ext uri="{FF2B5EF4-FFF2-40B4-BE49-F238E27FC236}">
              <a16:creationId xmlns:a16="http://schemas.microsoft.com/office/drawing/2014/main" xmlns="" id="{0C507573-58BA-4397-9A8C-E684456346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93" name="Imagem 2692">
          <a:extLst>
            <a:ext uri="{FF2B5EF4-FFF2-40B4-BE49-F238E27FC236}">
              <a16:creationId xmlns:a16="http://schemas.microsoft.com/office/drawing/2014/main" xmlns="" id="{46100CD9-0E54-41B6-B01F-FAE866B39A5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94" name="Imagem 2693">
          <a:extLst>
            <a:ext uri="{FF2B5EF4-FFF2-40B4-BE49-F238E27FC236}">
              <a16:creationId xmlns:a16="http://schemas.microsoft.com/office/drawing/2014/main" xmlns="" id="{DF24CE06-0BA3-4EF2-9DE2-34DAADC830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95" name="Imagem 2694">
          <a:extLst>
            <a:ext uri="{FF2B5EF4-FFF2-40B4-BE49-F238E27FC236}">
              <a16:creationId xmlns:a16="http://schemas.microsoft.com/office/drawing/2014/main" xmlns="" id="{17E23060-D7E1-4AC9-905E-7E57A6E11D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96" name="Imagem 2695">
          <a:extLst>
            <a:ext uri="{FF2B5EF4-FFF2-40B4-BE49-F238E27FC236}">
              <a16:creationId xmlns:a16="http://schemas.microsoft.com/office/drawing/2014/main" xmlns="" id="{77A42B6A-300D-4A32-860B-8EDCE6884B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97" name="Imagem 2696">
          <a:extLst>
            <a:ext uri="{FF2B5EF4-FFF2-40B4-BE49-F238E27FC236}">
              <a16:creationId xmlns:a16="http://schemas.microsoft.com/office/drawing/2014/main" xmlns="" id="{DF2B84E0-4DCD-4968-A3A4-7E32671D9AC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2698" name="Imagem 2697">
          <a:extLst>
            <a:ext uri="{FF2B5EF4-FFF2-40B4-BE49-F238E27FC236}">
              <a16:creationId xmlns:a16="http://schemas.microsoft.com/office/drawing/2014/main" xmlns="" id="{A9E3CA47-48F1-4089-95D3-816E208EF0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699" name="Imagem 2698">
          <a:extLst>
            <a:ext uri="{FF2B5EF4-FFF2-40B4-BE49-F238E27FC236}">
              <a16:creationId xmlns:a16="http://schemas.microsoft.com/office/drawing/2014/main" xmlns="" id="{48A1FEAB-6D7D-4A35-B651-6A04A9DEEEE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00" name="Imagem 2699">
          <a:extLst>
            <a:ext uri="{FF2B5EF4-FFF2-40B4-BE49-F238E27FC236}">
              <a16:creationId xmlns:a16="http://schemas.microsoft.com/office/drawing/2014/main" xmlns="" id="{B8EF49EE-7E61-4E3E-A877-BCB887BDD8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01" name="Imagem 2700">
          <a:extLst>
            <a:ext uri="{FF2B5EF4-FFF2-40B4-BE49-F238E27FC236}">
              <a16:creationId xmlns:a16="http://schemas.microsoft.com/office/drawing/2014/main" xmlns="" id="{D8999425-E1BD-40C0-8546-2E1B17C6464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02" name="Imagem 2701">
          <a:extLst>
            <a:ext uri="{FF2B5EF4-FFF2-40B4-BE49-F238E27FC236}">
              <a16:creationId xmlns:a16="http://schemas.microsoft.com/office/drawing/2014/main" xmlns="" id="{5E3DB09F-064D-4FC6-91D2-1971D9C67E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03" name="Imagem 2702">
          <a:extLst>
            <a:ext uri="{FF2B5EF4-FFF2-40B4-BE49-F238E27FC236}">
              <a16:creationId xmlns:a16="http://schemas.microsoft.com/office/drawing/2014/main" xmlns="" id="{B227DB40-BC1D-4AC3-A60F-CD9A85D37B7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04" name="Imagem 2703">
          <a:extLst>
            <a:ext uri="{FF2B5EF4-FFF2-40B4-BE49-F238E27FC236}">
              <a16:creationId xmlns:a16="http://schemas.microsoft.com/office/drawing/2014/main" xmlns="" id="{2E64B0F4-77DB-4BA0-A25E-0B56A62BB8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05" name="Imagem 2704">
          <a:extLst>
            <a:ext uri="{FF2B5EF4-FFF2-40B4-BE49-F238E27FC236}">
              <a16:creationId xmlns:a16="http://schemas.microsoft.com/office/drawing/2014/main" xmlns="" id="{5DE3D722-F7EF-4BA2-B6C1-FBEEDE58A6B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2706" name="Imagem 2705">
          <a:extLst>
            <a:ext uri="{FF2B5EF4-FFF2-40B4-BE49-F238E27FC236}">
              <a16:creationId xmlns:a16="http://schemas.microsoft.com/office/drawing/2014/main" xmlns="" id="{B649666D-F8BC-4F24-A8E6-9350AE2D5F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07" name="Imagem 2706">
          <a:extLst>
            <a:ext uri="{FF2B5EF4-FFF2-40B4-BE49-F238E27FC236}">
              <a16:creationId xmlns:a16="http://schemas.microsoft.com/office/drawing/2014/main" xmlns="" id="{2407450D-2E20-4458-84B9-0A1BAC0796A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08" name="Imagem 2707">
          <a:extLst>
            <a:ext uri="{FF2B5EF4-FFF2-40B4-BE49-F238E27FC236}">
              <a16:creationId xmlns:a16="http://schemas.microsoft.com/office/drawing/2014/main" xmlns="" id="{FA7FB9F2-BC79-4F32-9298-C3B76DEB54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09" name="Imagem 2708">
          <a:extLst>
            <a:ext uri="{FF2B5EF4-FFF2-40B4-BE49-F238E27FC236}">
              <a16:creationId xmlns:a16="http://schemas.microsoft.com/office/drawing/2014/main" xmlns="" id="{B1149AA1-8860-478D-B7A7-5A36493BBE1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10" name="Imagem 2709">
          <a:extLst>
            <a:ext uri="{FF2B5EF4-FFF2-40B4-BE49-F238E27FC236}">
              <a16:creationId xmlns:a16="http://schemas.microsoft.com/office/drawing/2014/main" xmlns="" id="{298B34F6-643E-4AF4-8A41-B85E1B8613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11" name="Imagem 2710">
          <a:extLst>
            <a:ext uri="{FF2B5EF4-FFF2-40B4-BE49-F238E27FC236}">
              <a16:creationId xmlns:a16="http://schemas.microsoft.com/office/drawing/2014/main" xmlns="" id="{CAEEF796-D623-4F55-B874-0FC337490EC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12" name="Imagem 2711">
          <a:extLst>
            <a:ext uri="{FF2B5EF4-FFF2-40B4-BE49-F238E27FC236}">
              <a16:creationId xmlns:a16="http://schemas.microsoft.com/office/drawing/2014/main" xmlns="" id="{8C0259D6-FFAB-4EA3-B25F-DE608F50F8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13" name="Imagem 2712">
          <a:extLst>
            <a:ext uri="{FF2B5EF4-FFF2-40B4-BE49-F238E27FC236}">
              <a16:creationId xmlns:a16="http://schemas.microsoft.com/office/drawing/2014/main" xmlns="" id="{D88C9622-5DB2-415E-B4FA-266222363D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2714" name="Imagem 2713">
          <a:extLst>
            <a:ext uri="{FF2B5EF4-FFF2-40B4-BE49-F238E27FC236}">
              <a16:creationId xmlns:a16="http://schemas.microsoft.com/office/drawing/2014/main" xmlns="" id="{D4636171-99A0-4338-ACEC-8A6BCA3E66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15" name="Imagem 2714">
          <a:extLst>
            <a:ext uri="{FF2B5EF4-FFF2-40B4-BE49-F238E27FC236}">
              <a16:creationId xmlns:a16="http://schemas.microsoft.com/office/drawing/2014/main" xmlns="" id="{854E4B6E-FF83-41A7-A28E-C513C4CB3B4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16" name="Imagem 2715">
          <a:extLst>
            <a:ext uri="{FF2B5EF4-FFF2-40B4-BE49-F238E27FC236}">
              <a16:creationId xmlns:a16="http://schemas.microsoft.com/office/drawing/2014/main" xmlns="" id="{BC8B56B7-C4D2-4F99-9276-D1397DB50C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17" name="Imagem 2716">
          <a:extLst>
            <a:ext uri="{FF2B5EF4-FFF2-40B4-BE49-F238E27FC236}">
              <a16:creationId xmlns:a16="http://schemas.microsoft.com/office/drawing/2014/main" xmlns="" id="{E974E397-D831-4A37-8AA6-819D4A42FB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18" name="Imagem 2717">
          <a:extLst>
            <a:ext uri="{FF2B5EF4-FFF2-40B4-BE49-F238E27FC236}">
              <a16:creationId xmlns:a16="http://schemas.microsoft.com/office/drawing/2014/main" xmlns="" id="{2E9AAD9A-C63F-4B0F-8D48-E47C200B13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19" name="Imagem 2718">
          <a:extLst>
            <a:ext uri="{FF2B5EF4-FFF2-40B4-BE49-F238E27FC236}">
              <a16:creationId xmlns:a16="http://schemas.microsoft.com/office/drawing/2014/main" xmlns="" id="{0D439BFE-D42A-4CA4-88A6-ABA266A05E6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20" name="Imagem 2719">
          <a:extLst>
            <a:ext uri="{FF2B5EF4-FFF2-40B4-BE49-F238E27FC236}">
              <a16:creationId xmlns:a16="http://schemas.microsoft.com/office/drawing/2014/main" xmlns="" id="{A72C2461-5088-44CC-9B60-6326AE3C55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21" name="Imagem 2720">
          <a:extLst>
            <a:ext uri="{FF2B5EF4-FFF2-40B4-BE49-F238E27FC236}">
              <a16:creationId xmlns:a16="http://schemas.microsoft.com/office/drawing/2014/main" xmlns="" id="{8550C3AA-FFED-488E-B837-A39F7418E6A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2722" name="Imagem 2721">
          <a:extLst>
            <a:ext uri="{FF2B5EF4-FFF2-40B4-BE49-F238E27FC236}">
              <a16:creationId xmlns:a16="http://schemas.microsoft.com/office/drawing/2014/main" xmlns="" id="{A7EDE5D0-E7D6-4640-BFAC-D8FB5296E1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23" name="Imagem 2722">
          <a:extLst>
            <a:ext uri="{FF2B5EF4-FFF2-40B4-BE49-F238E27FC236}">
              <a16:creationId xmlns:a16="http://schemas.microsoft.com/office/drawing/2014/main" xmlns="" id="{886C4A47-863F-4996-9554-F13E84896D3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24" name="Imagem 2723">
          <a:extLst>
            <a:ext uri="{FF2B5EF4-FFF2-40B4-BE49-F238E27FC236}">
              <a16:creationId xmlns:a16="http://schemas.microsoft.com/office/drawing/2014/main" xmlns="" id="{224A9CB8-3F19-48CE-BB4C-7FE5D5F251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25" name="Imagem 2724">
          <a:extLst>
            <a:ext uri="{FF2B5EF4-FFF2-40B4-BE49-F238E27FC236}">
              <a16:creationId xmlns:a16="http://schemas.microsoft.com/office/drawing/2014/main" xmlns="" id="{34429F2F-B940-459B-A0DC-9EA0E12483A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26" name="Imagem 2725">
          <a:extLst>
            <a:ext uri="{FF2B5EF4-FFF2-40B4-BE49-F238E27FC236}">
              <a16:creationId xmlns:a16="http://schemas.microsoft.com/office/drawing/2014/main" xmlns="" id="{906C8F66-368D-45A9-B9B3-2ED0055F5C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27" name="Imagem 2726">
          <a:extLst>
            <a:ext uri="{FF2B5EF4-FFF2-40B4-BE49-F238E27FC236}">
              <a16:creationId xmlns:a16="http://schemas.microsoft.com/office/drawing/2014/main" xmlns="" id="{9DA25578-7DAA-4588-B1D0-A4CB9B72F76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28" name="Imagem 2727">
          <a:extLst>
            <a:ext uri="{FF2B5EF4-FFF2-40B4-BE49-F238E27FC236}">
              <a16:creationId xmlns:a16="http://schemas.microsoft.com/office/drawing/2014/main" xmlns="" id="{26549FDE-46B6-4DCF-B592-D7144BC528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29" name="Imagem 2728">
          <a:extLst>
            <a:ext uri="{FF2B5EF4-FFF2-40B4-BE49-F238E27FC236}">
              <a16:creationId xmlns:a16="http://schemas.microsoft.com/office/drawing/2014/main" xmlns="" id="{BAD9D258-8525-4617-81EB-85CE3B13C20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2730" name="Imagem 2729">
          <a:extLst>
            <a:ext uri="{FF2B5EF4-FFF2-40B4-BE49-F238E27FC236}">
              <a16:creationId xmlns:a16="http://schemas.microsoft.com/office/drawing/2014/main" xmlns="" id="{855E2012-2F57-4DBA-BF83-28AA9D03373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31" name="Imagem 2730">
          <a:extLst>
            <a:ext uri="{FF2B5EF4-FFF2-40B4-BE49-F238E27FC236}">
              <a16:creationId xmlns:a16="http://schemas.microsoft.com/office/drawing/2014/main" xmlns="" id="{6DDFF1FF-BDAD-47F1-9D2F-C1DE94DC179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32" name="Imagem 2731">
          <a:extLst>
            <a:ext uri="{FF2B5EF4-FFF2-40B4-BE49-F238E27FC236}">
              <a16:creationId xmlns:a16="http://schemas.microsoft.com/office/drawing/2014/main" xmlns="" id="{17839E4A-880A-4C5C-B265-9717900489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33" name="Imagem 2732">
          <a:extLst>
            <a:ext uri="{FF2B5EF4-FFF2-40B4-BE49-F238E27FC236}">
              <a16:creationId xmlns:a16="http://schemas.microsoft.com/office/drawing/2014/main" xmlns="" id="{0C3ADC9F-AAEF-4FF4-ABA7-B208E6CFDF5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34" name="Imagem 2733">
          <a:extLst>
            <a:ext uri="{FF2B5EF4-FFF2-40B4-BE49-F238E27FC236}">
              <a16:creationId xmlns:a16="http://schemas.microsoft.com/office/drawing/2014/main" xmlns="" id="{0A371EC8-9662-465D-975F-88A86DC427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35" name="Imagem 2734">
          <a:extLst>
            <a:ext uri="{FF2B5EF4-FFF2-40B4-BE49-F238E27FC236}">
              <a16:creationId xmlns:a16="http://schemas.microsoft.com/office/drawing/2014/main" xmlns="" id="{75486EEB-FAE1-4CD0-8F5F-722CB47AD1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36" name="Imagem 2735">
          <a:extLst>
            <a:ext uri="{FF2B5EF4-FFF2-40B4-BE49-F238E27FC236}">
              <a16:creationId xmlns:a16="http://schemas.microsoft.com/office/drawing/2014/main" xmlns="" id="{56CF8915-839B-47F3-8A22-A6CF91F96A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37" name="Imagem 2736">
          <a:extLst>
            <a:ext uri="{FF2B5EF4-FFF2-40B4-BE49-F238E27FC236}">
              <a16:creationId xmlns:a16="http://schemas.microsoft.com/office/drawing/2014/main" xmlns="" id="{BDFC030E-706A-4FF0-8282-00C77096DCF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2738" name="Imagem 2737">
          <a:extLst>
            <a:ext uri="{FF2B5EF4-FFF2-40B4-BE49-F238E27FC236}">
              <a16:creationId xmlns:a16="http://schemas.microsoft.com/office/drawing/2014/main" xmlns="" id="{90B86022-3AA9-4954-A530-AA14F8B7FB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39" name="Imagem 2738">
          <a:extLst>
            <a:ext uri="{FF2B5EF4-FFF2-40B4-BE49-F238E27FC236}">
              <a16:creationId xmlns:a16="http://schemas.microsoft.com/office/drawing/2014/main" xmlns="" id="{E645566F-9962-4A6E-BF89-07A3AEC993B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40" name="Imagem 2739">
          <a:extLst>
            <a:ext uri="{FF2B5EF4-FFF2-40B4-BE49-F238E27FC236}">
              <a16:creationId xmlns:a16="http://schemas.microsoft.com/office/drawing/2014/main" xmlns="" id="{7FFB1566-7C3B-4674-A41B-305FF937F2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41" name="Imagem 2740">
          <a:extLst>
            <a:ext uri="{FF2B5EF4-FFF2-40B4-BE49-F238E27FC236}">
              <a16:creationId xmlns:a16="http://schemas.microsoft.com/office/drawing/2014/main" xmlns="" id="{8627A2EC-DC66-4F79-B782-1432923AF14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42" name="Imagem 2741">
          <a:extLst>
            <a:ext uri="{FF2B5EF4-FFF2-40B4-BE49-F238E27FC236}">
              <a16:creationId xmlns:a16="http://schemas.microsoft.com/office/drawing/2014/main" xmlns="" id="{610C9B4B-59BA-4778-8917-60FFB94FF1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43" name="Imagem 2742">
          <a:extLst>
            <a:ext uri="{FF2B5EF4-FFF2-40B4-BE49-F238E27FC236}">
              <a16:creationId xmlns:a16="http://schemas.microsoft.com/office/drawing/2014/main" xmlns="" id="{9470D217-C8D8-4B21-B4CB-CE9677C2FB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44" name="Imagem 2743">
          <a:extLst>
            <a:ext uri="{FF2B5EF4-FFF2-40B4-BE49-F238E27FC236}">
              <a16:creationId xmlns:a16="http://schemas.microsoft.com/office/drawing/2014/main" xmlns="" id="{22DF168C-1044-4CF5-8624-BA5DF88323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45" name="Imagem 2744">
          <a:extLst>
            <a:ext uri="{FF2B5EF4-FFF2-40B4-BE49-F238E27FC236}">
              <a16:creationId xmlns:a16="http://schemas.microsoft.com/office/drawing/2014/main" xmlns="" id="{1D76FB0C-6DA3-4606-9A43-1EFEC017547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2746" name="Imagem 2745">
          <a:extLst>
            <a:ext uri="{FF2B5EF4-FFF2-40B4-BE49-F238E27FC236}">
              <a16:creationId xmlns:a16="http://schemas.microsoft.com/office/drawing/2014/main" xmlns="" id="{C7E34C65-6A30-43B2-B530-36671B48B6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47" name="Imagem 2746">
          <a:extLst>
            <a:ext uri="{FF2B5EF4-FFF2-40B4-BE49-F238E27FC236}">
              <a16:creationId xmlns:a16="http://schemas.microsoft.com/office/drawing/2014/main" xmlns="" id="{469E5936-DA35-4166-BB8E-E22E1EE89E9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48" name="Imagem 2747">
          <a:extLst>
            <a:ext uri="{FF2B5EF4-FFF2-40B4-BE49-F238E27FC236}">
              <a16:creationId xmlns:a16="http://schemas.microsoft.com/office/drawing/2014/main" xmlns="" id="{D966E32A-2550-4AAF-999E-E101CB5CA95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49" name="Imagem 2748">
          <a:extLst>
            <a:ext uri="{FF2B5EF4-FFF2-40B4-BE49-F238E27FC236}">
              <a16:creationId xmlns:a16="http://schemas.microsoft.com/office/drawing/2014/main" xmlns="" id="{F0FF5CC6-52ED-4A72-9B70-1FD196EA99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50" name="Imagem 2749">
          <a:extLst>
            <a:ext uri="{FF2B5EF4-FFF2-40B4-BE49-F238E27FC236}">
              <a16:creationId xmlns:a16="http://schemas.microsoft.com/office/drawing/2014/main" xmlns="" id="{C883E90E-6A83-4E31-A998-E616C40141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51" name="Imagem 2750">
          <a:extLst>
            <a:ext uri="{FF2B5EF4-FFF2-40B4-BE49-F238E27FC236}">
              <a16:creationId xmlns:a16="http://schemas.microsoft.com/office/drawing/2014/main" xmlns="" id="{EB057AA4-FB1F-4417-8A31-A0755D1691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52" name="Imagem 2751">
          <a:extLst>
            <a:ext uri="{FF2B5EF4-FFF2-40B4-BE49-F238E27FC236}">
              <a16:creationId xmlns:a16="http://schemas.microsoft.com/office/drawing/2014/main" xmlns="" id="{AEB04284-49BE-465B-A512-E6C5119B2B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53" name="Imagem 2752">
          <a:extLst>
            <a:ext uri="{FF2B5EF4-FFF2-40B4-BE49-F238E27FC236}">
              <a16:creationId xmlns:a16="http://schemas.microsoft.com/office/drawing/2014/main" xmlns="" id="{57C53B01-12CE-4642-99D4-9D5E3DFB46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2754" name="Imagem 2753">
          <a:extLst>
            <a:ext uri="{FF2B5EF4-FFF2-40B4-BE49-F238E27FC236}">
              <a16:creationId xmlns:a16="http://schemas.microsoft.com/office/drawing/2014/main" xmlns="" id="{17E355E2-F198-416D-8941-7755FA3E22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55" name="Imagem 2754">
          <a:extLst>
            <a:ext uri="{FF2B5EF4-FFF2-40B4-BE49-F238E27FC236}">
              <a16:creationId xmlns:a16="http://schemas.microsoft.com/office/drawing/2014/main" xmlns="" id="{2BDF5C54-C83E-4403-89D8-645F1DDA806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56" name="Imagem 2755">
          <a:extLst>
            <a:ext uri="{FF2B5EF4-FFF2-40B4-BE49-F238E27FC236}">
              <a16:creationId xmlns:a16="http://schemas.microsoft.com/office/drawing/2014/main" xmlns="" id="{84E63352-52B1-420D-8568-BD83250B0B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57" name="Imagem 2756">
          <a:extLst>
            <a:ext uri="{FF2B5EF4-FFF2-40B4-BE49-F238E27FC236}">
              <a16:creationId xmlns:a16="http://schemas.microsoft.com/office/drawing/2014/main" xmlns="" id="{66DB2AE6-F57B-48DD-9414-C75B3B5BE04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58" name="Imagem 2757">
          <a:extLst>
            <a:ext uri="{FF2B5EF4-FFF2-40B4-BE49-F238E27FC236}">
              <a16:creationId xmlns:a16="http://schemas.microsoft.com/office/drawing/2014/main" xmlns="" id="{0BC25E95-978C-40A2-B685-755523B62D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59" name="Imagem 2758">
          <a:extLst>
            <a:ext uri="{FF2B5EF4-FFF2-40B4-BE49-F238E27FC236}">
              <a16:creationId xmlns:a16="http://schemas.microsoft.com/office/drawing/2014/main" xmlns="" id="{9A945A24-22CE-4B73-B13F-3717094FA2D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60" name="Imagem 2759">
          <a:extLst>
            <a:ext uri="{FF2B5EF4-FFF2-40B4-BE49-F238E27FC236}">
              <a16:creationId xmlns:a16="http://schemas.microsoft.com/office/drawing/2014/main" xmlns="" id="{BD889B1E-54FE-4371-8FEF-0641CA6FC0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61" name="Imagem 2760">
          <a:extLst>
            <a:ext uri="{FF2B5EF4-FFF2-40B4-BE49-F238E27FC236}">
              <a16:creationId xmlns:a16="http://schemas.microsoft.com/office/drawing/2014/main" xmlns="" id="{FBCCD49D-0190-442F-AACD-12A986B663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2762" name="Imagem 2761">
          <a:extLst>
            <a:ext uri="{FF2B5EF4-FFF2-40B4-BE49-F238E27FC236}">
              <a16:creationId xmlns:a16="http://schemas.microsoft.com/office/drawing/2014/main" xmlns="" id="{4A496699-4704-4DA5-95E1-C16DE4A45D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2763" name="Imagem 2762">
          <a:extLst>
            <a:ext uri="{FF2B5EF4-FFF2-40B4-BE49-F238E27FC236}">
              <a16:creationId xmlns:a16="http://schemas.microsoft.com/office/drawing/2014/main" xmlns="" id="{328E718B-D53D-44F7-B79B-0C3C1EB3057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64" name="Imagem 2763">
          <a:extLst>
            <a:ext uri="{FF2B5EF4-FFF2-40B4-BE49-F238E27FC236}">
              <a16:creationId xmlns:a16="http://schemas.microsoft.com/office/drawing/2014/main" xmlns="" id="{A2FCD5B7-5B67-4AC7-9C81-5C0D713652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65" name="Imagem 2764">
          <a:extLst>
            <a:ext uri="{FF2B5EF4-FFF2-40B4-BE49-F238E27FC236}">
              <a16:creationId xmlns:a16="http://schemas.microsoft.com/office/drawing/2014/main" xmlns="" id="{86451955-12D9-4AF0-880B-88FD9025795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66" name="Imagem 2765">
          <a:extLst>
            <a:ext uri="{FF2B5EF4-FFF2-40B4-BE49-F238E27FC236}">
              <a16:creationId xmlns:a16="http://schemas.microsoft.com/office/drawing/2014/main" xmlns="" id="{230F6DC6-0575-4F1D-8D08-F53C3E6457B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67" name="Imagem 2766">
          <a:extLst>
            <a:ext uri="{FF2B5EF4-FFF2-40B4-BE49-F238E27FC236}">
              <a16:creationId xmlns:a16="http://schemas.microsoft.com/office/drawing/2014/main" xmlns="" id="{71346E55-98FF-4C57-977B-9D72A160B8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68" name="Imagem 2767">
          <a:extLst>
            <a:ext uri="{FF2B5EF4-FFF2-40B4-BE49-F238E27FC236}">
              <a16:creationId xmlns:a16="http://schemas.microsoft.com/office/drawing/2014/main" xmlns="" id="{1D7A98E4-39AE-4B14-8129-F9DC9D918E1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69" name="Imagem 2768">
          <a:extLst>
            <a:ext uri="{FF2B5EF4-FFF2-40B4-BE49-F238E27FC236}">
              <a16:creationId xmlns:a16="http://schemas.microsoft.com/office/drawing/2014/main" xmlns="" id="{7BAC4EC9-D9A9-4ED8-9C83-44F68E73BD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2770" name="Imagem 2769">
          <a:extLst>
            <a:ext uri="{FF2B5EF4-FFF2-40B4-BE49-F238E27FC236}">
              <a16:creationId xmlns:a16="http://schemas.microsoft.com/office/drawing/2014/main" xmlns="" id="{204E5EBC-2F13-4D06-8267-C8A4B7C966A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2771" name="Imagem 2770">
          <a:extLst>
            <a:ext uri="{FF2B5EF4-FFF2-40B4-BE49-F238E27FC236}">
              <a16:creationId xmlns:a16="http://schemas.microsoft.com/office/drawing/2014/main" xmlns="" id="{F3AC47AC-A9E1-473A-A4C8-A905FEB623B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72" name="Imagem 2771">
          <a:extLst>
            <a:ext uri="{FF2B5EF4-FFF2-40B4-BE49-F238E27FC236}">
              <a16:creationId xmlns:a16="http://schemas.microsoft.com/office/drawing/2014/main" xmlns="" id="{F87BF7CC-C94B-4CFF-81BF-8AA9953FF8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73" name="Imagem 2772">
          <a:extLst>
            <a:ext uri="{FF2B5EF4-FFF2-40B4-BE49-F238E27FC236}">
              <a16:creationId xmlns:a16="http://schemas.microsoft.com/office/drawing/2014/main" xmlns="" id="{DAE2DFC8-FD17-40C4-BC1A-A02381B8DD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74" name="Imagem 2773">
          <a:extLst>
            <a:ext uri="{FF2B5EF4-FFF2-40B4-BE49-F238E27FC236}">
              <a16:creationId xmlns:a16="http://schemas.microsoft.com/office/drawing/2014/main" xmlns="" id="{E7BBCD0D-46D8-4690-9F4C-F3BA774DC9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75" name="Imagem 2774">
          <a:extLst>
            <a:ext uri="{FF2B5EF4-FFF2-40B4-BE49-F238E27FC236}">
              <a16:creationId xmlns:a16="http://schemas.microsoft.com/office/drawing/2014/main" xmlns="" id="{6540004A-B179-4F7E-A07C-18F59A9391D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76" name="Imagem 2775">
          <a:extLst>
            <a:ext uri="{FF2B5EF4-FFF2-40B4-BE49-F238E27FC236}">
              <a16:creationId xmlns:a16="http://schemas.microsoft.com/office/drawing/2014/main" xmlns="" id="{F8649A67-729E-4A6C-B5EF-FDB8E48075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77" name="Imagem 2776">
          <a:extLst>
            <a:ext uri="{FF2B5EF4-FFF2-40B4-BE49-F238E27FC236}">
              <a16:creationId xmlns:a16="http://schemas.microsoft.com/office/drawing/2014/main" xmlns="" id="{2DB72EA8-3B10-4CEE-81CE-0044FE7FBC4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2778" name="Imagem 2777">
          <a:extLst>
            <a:ext uri="{FF2B5EF4-FFF2-40B4-BE49-F238E27FC236}">
              <a16:creationId xmlns:a16="http://schemas.microsoft.com/office/drawing/2014/main" xmlns="" id="{9C3A483F-C51F-4447-A0D5-68067B143F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2779" name="Imagem 2778">
          <a:extLst>
            <a:ext uri="{FF2B5EF4-FFF2-40B4-BE49-F238E27FC236}">
              <a16:creationId xmlns:a16="http://schemas.microsoft.com/office/drawing/2014/main" xmlns="" id="{96BD0803-DC88-431E-9E59-F30667D72C6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80" name="Imagem 2779">
          <a:extLst>
            <a:ext uri="{FF2B5EF4-FFF2-40B4-BE49-F238E27FC236}">
              <a16:creationId xmlns:a16="http://schemas.microsoft.com/office/drawing/2014/main" xmlns="" id="{93DD4C34-EFFD-4DCF-9AA8-7C61F3D901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81" name="Imagem 2780">
          <a:extLst>
            <a:ext uri="{FF2B5EF4-FFF2-40B4-BE49-F238E27FC236}">
              <a16:creationId xmlns:a16="http://schemas.microsoft.com/office/drawing/2014/main" xmlns="" id="{00708FDC-7AA6-46B5-8979-74C0433375C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82" name="Imagem 2781">
          <a:extLst>
            <a:ext uri="{FF2B5EF4-FFF2-40B4-BE49-F238E27FC236}">
              <a16:creationId xmlns:a16="http://schemas.microsoft.com/office/drawing/2014/main" xmlns="" id="{797E9223-88A5-4AA8-8B1C-92A0E6B7F7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83" name="Imagem 2782">
          <a:extLst>
            <a:ext uri="{FF2B5EF4-FFF2-40B4-BE49-F238E27FC236}">
              <a16:creationId xmlns:a16="http://schemas.microsoft.com/office/drawing/2014/main" xmlns="" id="{7CE83EFA-4B2E-4034-827F-67AC04E75B2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84" name="Imagem 2783">
          <a:extLst>
            <a:ext uri="{FF2B5EF4-FFF2-40B4-BE49-F238E27FC236}">
              <a16:creationId xmlns:a16="http://schemas.microsoft.com/office/drawing/2014/main" xmlns="" id="{14EC905A-6D00-4819-B8B6-BCF13E1019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85" name="Imagem 2784">
          <a:extLst>
            <a:ext uri="{FF2B5EF4-FFF2-40B4-BE49-F238E27FC236}">
              <a16:creationId xmlns:a16="http://schemas.microsoft.com/office/drawing/2014/main" xmlns="" id="{A4B76B24-95E7-47B6-9494-3936E60489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2786" name="Imagem 2785">
          <a:extLst>
            <a:ext uri="{FF2B5EF4-FFF2-40B4-BE49-F238E27FC236}">
              <a16:creationId xmlns:a16="http://schemas.microsoft.com/office/drawing/2014/main" xmlns="" id="{25A4DAFD-1AC0-46EC-98A0-2A047B25A6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2787" name="Imagem 2786">
          <a:extLst>
            <a:ext uri="{FF2B5EF4-FFF2-40B4-BE49-F238E27FC236}">
              <a16:creationId xmlns:a16="http://schemas.microsoft.com/office/drawing/2014/main" xmlns="" id="{C77A717E-2E91-46F6-8893-B8A5E2C8966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88" name="Imagem 2787">
          <a:extLst>
            <a:ext uri="{FF2B5EF4-FFF2-40B4-BE49-F238E27FC236}">
              <a16:creationId xmlns:a16="http://schemas.microsoft.com/office/drawing/2014/main" xmlns="" id="{5876C9DC-3D4E-4E29-8170-641FF05E9C0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89" name="Imagem 2788">
          <a:extLst>
            <a:ext uri="{FF2B5EF4-FFF2-40B4-BE49-F238E27FC236}">
              <a16:creationId xmlns:a16="http://schemas.microsoft.com/office/drawing/2014/main" xmlns="" id="{23524BB4-9EA8-41E1-BE4B-CD1280F8CB1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90" name="Imagem 2789">
          <a:extLst>
            <a:ext uri="{FF2B5EF4-FFF2-40B4-BE49-F238E27FC236}">
              <a16:creationId xmlns:a16="http://schemas.microsoft.com/office/drawing/2014/main" xmlns="" id="{5FAA764E-4E55-42AF-BEF2-5D8A2717DD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91" name="Imagem 2790">
          <a:extLst>
            <a:ext uri="{FF2B5EF4-FFF2-40B4-BE49-F238E27FC236}">
              <a16:creationId xmlns:a16="http://schemas.microsoft.com/office/drawing/2014/main" xmlns="" id="{7A94D76C-8FB8-433E-B747-0BE386D813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92" name="Imagem 2791">
          <a:extLst>
            <a:ext uri="{FF2B5EF4-FFF2-40B4-BE49-F238E27FC236}">
              <a16:creationId xmlns:a16="http://schemas.microsoft.com/office/drawing/2014/main" xmlns="" id="{40CE109D-54F4-48CE-8BA8-F93CE97D13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93" name="Imagem 2792">
          <a:extLst>
            <a:ext uri="{FF2B5EF4-FFF2-40B4-BE49-F238E27FC236}">
              <a16:creationId xmlns:a16="http://schemas.microsoft.com/office/drawing/2014/main" xmlns="" id="{6D1EA3DD-8510-48CA-B85D-80A418174EC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2794" name="Imagem 2793">
          <a:extLst>
            <a:ext uri="{FF2B5EF4-FFF2-40B4-BE49-F238E27FC236}">
              <a16:creationId xmlns:a16="http://schemas.microsoft.com/office/drawing/2014/main" xmlns="" id="{606305A3-3C90-429E-BE0E-A80A66D60F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795" name="Imagem 2794">
          <a:extLst>
            <a:ext uri="{FF2B5EF4-FFF2-40B4-BE49-F238E27FC236}">
              <a16:creationId xmlns:a16="http://schemas.microsoft.com/office/drawing/2014/main" xmlns="" id="{5ED785D5-DBA1-4C26-AB80-B239D9079EC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96" name="Imagem 2795">
          <a:extLst>
            <a:ext uri="{FF2B5EF4-FFF2-40B4-BE49-F238E27FC236}">
              <a16:creationId xmlns:a16="http://schemas.microsoft.com/office/drawing/2014/main" xmlns="" id="{58CAA0C6-3403-4E56-A735-07950FD20C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97" name="Imagem 2796">
          <a:extLst>
            <a:ext uri="{FF2B5EF4-FFF2-40B4-BE49-F238E27FC236}">
              <a16:creationId xmlns:a16="http://schemas.microsoft.com/office/drawing/2014/main" xmlns="" id="{EA405063-D109-462A-9C90-53D6B219DB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98" name="Imagem 2797">
          <a:extLst>
            <a:ext uri="{FF2B5EF4-FFF2-40B4-BE49-F238E27FC236}">
              <a16:creationId xmlns:a16="http://schemas.microsoft.com/office/drawing/2014/main" xmlns="" id="{8DF5E334-F026-4B0B-B895-F53A303942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99" name="Imagem 2798">
          <a:extLst>
            <a:ext uri="{FF2B5EF4-FFF2-40B4-BE49-F238E27FC236}">
              <a16:creationId xmlns:a16="http://schemas.microsoft.com/office/drawing/2014/main" xmlns="" id="{A58A8AED-FBC5-4FFF-AF94-ED0AD3F2813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00" name="Imagem 2799">
          <a:extLst>
            <a:ext uri="{FF2B5EF4-FFF2-40B4-BE49-F238E27FC236}">
              <a16:creationId xmlns:a16="http://schemas.microsoft.com/office/drawing/2014/main" xmlns="" id="{0FE1FE30-CDB6-4042-8506-D5C96963F5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01" name="Imagem 2800">
          <a:extLst>
            <a:ext uri="{FF2B5EF4-FFF2-40B4-BE49-F238E27FC236}">
              <a16:creationId xmlns:a16="http://schemas.microsoft.com/office/drawing/2014/main" xmlns="" id="{35CB4848-5016-46DB-ABAF-A27E52644B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2802" name="Imagem 2801">
          <a:extLst>
            <a:ext uri="{FF2B5EF4-FFF2-40B4-BE49-F238E27FC236}">
              <a16:creationId xmlns:a16="http://schemas.microsoft.com/office/drawing/2014/main" xmlns="" id="{27E7A10B-F510-4ED1-A0A9-21F23D0954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803" name="Imagem 2802">
          <a:extLst>
            <a:ext uri="{FF2B5EF4-FFF2-40B4-BE49-F238E27FC236}">
              <a16:creationId xmlns:a16="http://schemas.microsoft.com/office/drawing/2014/main" xmlns="" id="{76E6FA02-530E-4B33-B433-B26D742A07C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04" name="Imagem 2803">
          <a:extLst>
            <a:ext uri="{FF2B5EF4-FFF2-40B4-BE49-F238E27FC236}">
              <a16:creationId xmlns:a16="http://schemas.microsoft.com/office/drawing/2014/main" xmlns="" id="{7D809EB0-98E0-4A4D-9B3E-EA14DB2670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05" name="Imagem 2804">
          <a:extLst>
            <a:ext uri="{FF2B5EF4-FFF2-40B4-BE49-F238E27FC236}">
              <a16:creationId xmlns:a16="http://schemas.microsoft.com/office/drawing/2014/main" xmlns="" id="{BA63D711-15FC-478E-957B-0D5BCFDDB54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06" name="Imagem 2805">
          <a:extLst>
            <a:ext uri="{FF2B5EF4-FFF2-40B4-BE49-F238E27FC236}">
              <a16:creationId xmlns:a16="http://schemas.microsoft.com/office/drawing/2014/main" xmlns="" id="{2FC31D21-CFB8-4619-8CB8-DC0156054A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07" name="Imagem 2806">
          <a:extLst>
            <a:ext uri="{FF2B5EF4-FFF2-40B4-BE49-F238E27FC236}">
              <a16:creationId xmlns:a16="http://schemas.microsoft.com/office/drawing/2014/main" xmlns="" id="{A3AEBCE5-3936-4DB7-811A-E69E1EED538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08" name="Imagem 2807">
          <a:extLst>
            <a:ext uri="{FF2B5EF4-FFF2-40B4-BE49-F238E27FC236}">
              <a16:creationId xmlns:a16="http://schemas.microsoft.com/office/drawing/2014/main" xmlns="" id="{D5B91718-C080-4468-84DD-2485AC18E7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09" name="Imagem 2808">
          <a:extLst>
            <a:ext uri="{FF2B5EF4-FFF2-40B4-BE49-F238E27FC236}">
              <a16:creationId xmlns:a16="http://schemas.microsoft.com/office/drawing/2014/main" xmlns="" id="{8AC2C6CE-0908-4203-B8C2-DC4394E63C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2810" name="Imagem 2809">
          <a:extLst>
            <a:ext uri="{FF2B5EF4-FFF2-40B4-BE49-F238E27FC236}">
              <a16:creationId xmlns:a16="http://schemas.microsoft.com/office/drawing/2014/main" xmlns="" id="{A1A81477-6052-4803-B246-9D1B8D184C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811" name="Imagem 2810">
          <a:extLst>
            <a:ext uri="{FF2B5EF4-FFF2-40B4-BE49-F238E27FC236}">
              <a16:creationId xmlns:a16="http://schemas.microsoft.com/office/drawing/2014/main" xmlns="" id="{C580C540-26B9-4AF1-8735-AFB0D1DE6E6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12" name="Imagem 2811">
          <a:extLst>
            <a:ext uri="{FF2B5EF4-FFF2-40B4-BE49-F238E27FC236}">
              <a16:creationId xmlns:a16="http://schemas.microsoft.com/office/drawing/2014/main" xmlns="" id="{CA58C7AA-34E3-4D4E-8E0E-37C8D939BA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13" name="Imagem 2812">
          <a:extLst>
            <a:ext uri="{FF2B5EF4-FFF2-40B4-BE49-F238E27FC236}">
              <a16:creationId xmlns:a16="http://schemas.microsoft.com/office/drawing/2014/main" xmlns="" id="{91A44CD0-6FD5-43FE-91CF-EFC33D7E5CF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14" name="Imagem 2813">
          <a:extLst>
            <a:ext uri="{FF2B5EF4-FFF2-40B4-BE49-F238E27FC236}">
              <a16:creationId xmlns:a16="http://schemas.microsoft.com/office/drawing/2014/main" xmlns="" id="{9CE35C52-BB48-4712-96A7-AC940EDB8CB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15" name="Imagem 2814">
          <a:extLst>
            <a:ext uri="{FF2B5EF4-FFF2-40B4-BE49-F238E27FC236}">
              <a16:creationId xmlns:a16="http://schemas.microsoft.com/office/drawing/2014/main" xmlns="" id="{F596F991-7CA6-4864-A4CA-C1AED341727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16" name="Imagem 2815">
          <a:extLst>
            <a:ext uri="{FF2B5EF4-FFF2-40B4-BE49-F238E27FC236}">
              <a16:creationId xmlns:a16="http://schemas.microsoft.com/office/drawing/2014/main" xmlns="" id="{B2CED94E-2D66-4A39-9297-F77D36C2E7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17" name="Imagem 2816">
          <a:extLst>
            <a:ext uri="{FF2B5EF4-FFF2-40B4-BE49-F238E27FC236}">
              <a16:creationId xmlns:a16="http://schemas.microsoft.com/office/drawing/2014/main" xmlns="" id="{CC79CD16-BEB2-4366-B270-16718A5576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2818" name="Imagem 2817">
          <a:extLst>
            <a:ext uri="{FF2B5EF4-FFF2-40B4-BE49-F238E27FC236}">
              <a16:creationId xmlns:a16="http://schemas.microsoft.com/office/drawing/2014/main" xmlns="" id="{BEE76B99-5319-47D4-8F14-EA1DB51B62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819" name="Imagem 2818">
          <a:extLst>
            <a:ext uri="{FF2B5EF4-FFF2-40B4-BE49-F238E27FC236}">
              <a16:creationId xmlns:a16="http://schemas.microsoft.com/office/drawing/2014/main" xmlns="" id="{D1E1C8B3-6011-4991-AA1E-36BEAE1FF86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20" name="Imagem 2819">
          <a:extLst>
            <a:ext uri="{FF2B5EF4-FFF2-40B4-BE49-F238E27FC236}">
              <a16:creationId xmlns:a16="http://schemas.microsoft.com/office/drawing/2014/main" xmlns="" id="{20C294A3-5F8C-465D-A258-52D1FD5AD8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21" name="Imagem 2820">
          <a:extLst>
            <a:ext uri="{FF2B5EF4-FFF2-40B4-BE49-F238E27FC236}">
              <a16:creationId xmlns:a16="http://schemas.microsoft.com/office/drawing/2014/main" xmlns="" id="{99E191CE-5CE0-40DF-B1E6-D879978EFF3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22" name="Imagem 2821">
          <a:extLst>
            <a:ext uri="{FF2B5EF4-FFF2-40B4-BE49-F238E27FC236}">
              <a16:creationId xmlns:a16="http://schemas.microsoft.com/office/drawing/2014/main" xmlns="" id="{91CF363F-B295-4DDD-B674-152561E0AD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23" name="Imagem 2822">
          <a:extLst>
            <a:ext uri="{FF2B5EF4-FFF2-40B4-BE49-F238E27FC236}">
              <a16:creationId xmlns:a16="http://schemas.microsoft.com/office/drawing/2014/main" xmlns="" id="{DC6B6830-66A3-48E7-996F-5CD06347A57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24" name="Imagem 2823">
          <a:extLst>
            <a:ext uri="{FF2B5EF4-FFF2-40B4-BE49-F238E27FC236}">
              <a16:creationId xmlns:a16="http://schemas.microsoft.com/office/drawing/2014/main" xmlns="" id="{9165BFE6-1475-413E-9C11-6923282D01E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25" name="Imagem 2824">
          <a:extLst>
            <a:ext uri="{FF2B5EF4-FFF2-40B4-BE49-F238E27FC236}">
              <a16:creationId xmlns:a16="http://schemas.microsoft.com/office/drawing/2014/main" xmlns="" id="{C990BBA2-1DCF-4FC0-8C67-802085C2201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48508</xdr:rowOff>
    </xdr:to>
    <xdr:pic>
      <xdr:nvPicPr>
        <xdr:cNvPr id="2826" name="Imagem 2825">
          <a:extLst>
            <a:ext uri="{FF2B5EF4-FFF2-40B4-BE49-F238E27FC236}">
              <a16:creationId xmlns:a16="http://schemas.microsoft.com/office/drawing/2014/main" xmlns="" id="{C618289B-58DD-4B64-9199-DB58A8F9E7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49456</xdr:rowOff>
    </xdr:to>
    <xdr:pic>
      <xdr:nvPicPr>
        <xdr:cNvPr id="2827" name="Imagem 2826">
          <a:extLst>
            <a:ext uri="{FF2B5EF4-FFF2-40B4-BE49-F238E27FC236}">
              <a16:creationId xmlns:a16="http://schemas.microsoft.com/office/drawing/2014/main" xmlns="" id="{27F2495F-FFA3-4651-9100-6933CD942DE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28" name="Imagem 2827">
          <a:extLst>
            <a:ext uri="{FF2B5EF4-FFF2-40B4-BE49-F238E27FC236}">
              <a16:creationId xmlns:a16="http://schemas.microsoft.com/office/drawing/2014/main" xmlns="" id="{8B5D6E9A-EF5B-4123-9BA8-EF9320FBFD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29" name="Imagem 2828">
          <a:extLst>
            <a:ext uri="{FF2B5EF4-FFF2-40B4-BE49-F238E27FC236}">
              <a16:creationId xmlns:a16="http://schemas.microsoft.com/office/drawing/2014/main" xmlns="" id="{1A704871-95FE-464D-826A-8CC4391033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30" name="Imagem 2829">
          <a:extLst>
            <a:ext uri="{FF2B5EF4-FFF2-40B4-BE49-F238E27FC236}">
              <a16:creationId xmlns:a16="http://schemas.microsoft.com/office/drawing/2014/main" xmlns="" id="{EEF0D5F5-0F75-4B9B-BFDD-F4EA1CE0E9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31" name="Imagem 2830">
          <a:extLst>
            <a:ext uri="{FF2B5EF4-FFF2-40B4-BE49-F238E27FC236}">
              <a16:creationId xmlns:a16="http://schemas.microsoft.com/office/drawing/2014/main" xmlns="" id="{90298C3E-3EBF-47C0-A5E2-766D41FC14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32" name="Imagem 2831">
          <a:extLst>
            <a:ext uri="{FF2B5EF4-FFF2-40B4-BE49-F238E27FC236}">
              <a16:creationId xmlns:a16="http://schemas.microsoft.com/office/drawing/2014/main" xmlns="" id="{B1A18962-83D9-49DF-AFE3-2656F8E18B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33" name="Imagem 2832">
          <a:extLst>
            <a:ext uri="{FF2B5EF4-FFF2-40B4-BE49-F238E27FC236}">
              <a16:creationId xmlns:a16="http://schemas.microsoft.com/office/drawing/2014/main" xmlns="" id="{B3CB78B2-E009-44B9-BE0D-9E2E0D0E8D7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48508</xdr:rowOff>
    </xdr:to>
    <xdr:pic>
      <xdr:nvPicPr>
        <xdr:cNvPr id="2834" name="Imagem 2833">
          <a:extLst>
            <a:ext uri="{FF2B5EF4-FFF2-40B4-BE49-F238E27FC236}">
              <a16:creationId xmlns:a16="http://schemas.microsoft.com/office/drawing/2014/main" xmlns="" id="{370C4E95-A5D1-4015-8FEB-A6FF4F4D4C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49456</xdr:rowOff>
    </xdr:to>
    <xdr:pic>
      <xdr:nvPicPr>
        <xdr:cNvPr id="2835" name="Imagem 2834">
          <a:extLst>
            <a:ext uri="{FF2B5EF4-FFF2-40B4-BE49-F238E27FC236}">
              <a16:creationId xmlns:a16="http://schemas.microsoft.com/office/drawing/2014/main" xmlns="" id="{88F1290A-6989-4A3F-A323-251929FC12E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36" name="Imagem 2835">
          <a:extLst>
            <a:ext uri="{FF2B5EF4-FFF2-40B4-BE49-F238E27FC236}">
              <a16:creationId xmlns:a16="http://schemas.microsoft.com/office/drawing/2014/main" xmlns="" id="{89AB0113-4616-4B88-B07E-8010E111FE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37" name="Imagem 2836">
          <a:extLst>
            <a:ext uri="{FF2B5EF4-FFF2-40B4-BE49-F238E27FC236}">
              <a16:creationId xmlns:a16="http://schemas.microsoft.com/office/drawing/2014/main" xmlns="" id="{7A1E3EA8-E8C2-4696-925B-1846A45F9C4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38" name="Imagem 2837">
          <a:extLst>
            <a:ext uri="{FF2B5EF4-FFF2-40B4-BE49-F238E27FC236}">
              <a16:creationId xmlns:a16="http://schemas.microsoft.com/office/drawing/2014/main" xmlns="" id="{12FCC947-3EA0-4006-A54F-E49CB2A75A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39" name="Imagem 2838">
          <a:extLst>
            <a:ext uri="{FF2B5EF4-FFF2-40B4-BE49-F238E27FC236}">
              <a16:creationId xmlns:a16="http://schemas.microsoft.com/office/drawing/2014/main" xmlns="" id="{F5A7A342-B128-4E03-8B85-3266F37067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40" name="Imagem 2839">
          <a:extLst>
            <a:ext uri="{FF2B5EF4-FFF2-40B4-BE49-F238E27FC236}">
              <a16:creationId xmlns:a16="http://schemas.microsoft.com/office/drawing/2014/main" xmlns="" id="{68C7FC82-BA88-4476-AFAD-5A7B5560DE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41" name="Imagem 2840">
          <a:extLst>
            <a:ext uri="{FF2B5EF4-FFF2-40B4-BE49-F238E27FC236}">
              <a16:creationId xmlns:a16="http://schemas.microsoft.com/office/drawing/2014/main" xmlns="" id="{54013082-D11D-4623-9BA3-35391FA26A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47943</xdr:rowOff>
    </xdr:to>
    <xdr:pic>
      <xdr:nvPicPr>
        <xdr:cNvPr id="2842" name="Imagem 2841">
          <a:extLst>
            <a:ext uri="{FF2B5EF4-FFF2-40B4-BE49-F238E27FC236}">
              <a16:creationId xmlns:a16="http://schemas.microsoft.com/office/drawing/2014/main" xmlns="" id="{C28265CE-7CE7-4054-A7AB-E886821A59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48891</xdr:rowOff>
    </xdr:to>
    <xdr:pic>
      <xdr:nvPicPr>
        <xdr:cNvPr id="2843" name="Imagem 2842">
          <a:extLst>
            <a:ext uri="{FF2B5EF4-FFF2-40B4-BE49-F238E27FC236}">
              <a16:creationId xmlns:a16="http://schemas.microsoft.com/office/drawing/2014/main" xmlns="" id="{87681EC5-E385-41FA-A014-4BBC005743A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44" name="Imagem 2843">
          <a:extLst>
            <a:ext uri="{FF2B5EF4-FFF2-40B4-BE49-F238E27FC236}">
              <a16:creationId xmlns:a16="http://schemas.microsoft.com/office/drawing/2014/main" xmlns="" id="{6DDED9CC-99B0-4C49-B70E-A9392FA137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45" name="Imagem 2844">
          <a:extLst>
            <a:ext uri="{FF2B5EF4-FFF2-40B4-BE49-F238E27FC236}">
              <a16:creationId xmlns:a16="http://schemas.microsoft.com/office/drawing/2014/main" xmlns="" id="{6C4D1D39-CFB2-47EB-A158-170E7857EF5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46" name="Imagem 2845">
          <a:extLst>
            <a:ext uri="{FF2B5EF4-FFF2-40B4-BE49-F238E27FC236}">
              <a16:creationId xmlns:a16="http://schemas.microsoft.com/office/drawing/2014/main" xmlns="" id="{E0BB1330-F521-422D-A83D-8A2D3830690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47" name="Imagem 2846">
          <a:extLst>
            <a:ext uri="{FF2B5EF4-FFF2-40B4-BE49-F238E27FC236}">
              <a16:creationId xmlns:a16="http://schemas.microsoft.com/office/drawing/2014/main" xmlns="" id="{573F3F51-92C4-46D5-A88F-9C10E139B4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48" name="Imagem 2847">
          <a:extLst>
            <a:ext uri="{FF2B5EF4-FFF2-40B4-BE49-F238E27FC236}">
              <a16:creationId xmlns:a16="http://schemas.microsoft.com/office/drawing/2014/main" xmlns="" id="{49F639C6-736D-4B77-BBF9-9B0DC2AFCB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49" name="Imagem 2848">
          <a:extLst>
            <a:ext uri="{FF2B5EF4-FFF2-40B4-BE49-F238E27FC236}">
              <a16:creationId xmlns:a16="http://schemas.microsoft.com/office/drawing/2014/main" xmlns="" id="{67B770D5-81CB-4328-AC98-636DF15891E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47943</xdr:rowOff>
    </xdr:to>
    <xdr:pic>
      <xdr:nvPicPr>
        <xdr:cNvPr id="2850" name="Imagem 2849">
          <a:extLst>
            <a:ext uri="{FF2B5EF4-FFF2-40B4-BE49-F238E27FC236}">
              <a16:creationId xmlns:a16="http://schemas.microsoft.com/office/drawing/2014/main" xmlns="" id="{18307F51-0B52-4E03-8861-E7B3966F01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48891</xdr:rowOff>
    </xdr:to>
    <xdr:pic>
      <xdr:nvPicPr>
        <xdr:cNvPr id="2851" name="Imagem 2850">
          <a:extLst>
            <a:ext uri="{FF2B5EF4-FFF2-40B4-BE49-F238E27FC236}">
              <a16:creationId xmlns:a16="http://schemas.microsoft.com/office/drawing/2014/main" xmlns="" id="{CAE54ABC-EA7D-4AA7-8F15-FCF456B1997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52" name="Imagem 2851">
          <a:extLst>
            <a:ext uri="{FF2B5EF4-FFF2-40B4-BE49-F238E27FC236}">
              <a16:creationId xmlns:a16="http://schemas.microsoft.com/office/drawing/2014/main" xmlns="" id="{197B8C5E-5FE3-4F19-8AAB-B11BF42DD0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53" name="Imagem 2852">
          <a:extLst>
            <a:ext uri="{FF2B5EF4-FFF2-40B4-BE49-F238E27FC236}">
              <a16:creationId xmlns:a16="http://schemas.microsoft.com/office/drawing/2014/main" xmlns="" id="{3106C72A-2935-4EE1-8A53-475829BF23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54" name="Imagem 2853">
          <a:extLst>
            <a:ext uri="{FF2B5EF4-FFF2-40B4-BE49-F238E27FC236}">
              <a16:creationId xmlns:a16="http://schemas.microsoft.com/office/drawing/2014/main" xmlns="" id="{83796A0D-A48A-4942-A533-30C09F4013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55" name="Imagem 2854">
          <a:extLst>
            <a:ext uri="{FF2B5EF4-FFF2-40B4-BE49-F238E27FC236}">
              <a16:creationId xmlns:a16="http://schemas.microsoft.com/office/drawing/2014/main" xmlns="" id="{0B3322E7-B73E-4403-BE15-7465232158F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56" name="Imagem 2855">
          <a:extLst>
            <a:ext uri="{FF2B5EF4-FFF2-40B4-BE49-F238E27FC236}">
              <a16:creationId xmlns:a16="http://schemas.microsoft.com/office/drawing/2014/main" xmlns="" id="{C96DE89D-6D19-45DF-86EA-29733ABA02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57" name="Imagem 2856">
          <a:extLst>
            <a:ext uri="{FF2B5EF4-FFF2-40B4-BE49-F238E27FC236}">
              <a16:creationId xmlns:a16="http://schemas.microsoft.com/office/drawing/2014/main" xmlns="" id="{F036435C-5FF5-42B8-B1F6-E40F59A223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48508</xdr:rowOff>
    </xdr:to>
    <xdr:pic>
      <xdr:nvPicPr>
        <xdr:cNvPr id="2858" name="Imagem 2857">
          <a:extLst>
            <a:ext uri="{FF2B5EF4-FFF2-40B4-BE49-F238E27FC236}">
              <a16:creationId xmlns:a16="http://schemas.microsoft.com/office/drawing/2014/main" xmlns="" id="{3C65BF96-F314-4E64-9FD6-3BFE66A772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49456</xdr:rowOff>
    </xdr:to>
    <xdr:pic>
      <xdr:nvPicPr>
        <xdr:cNvPr id="2859" name="Imagem 2858">
          <a:extLst>
            <a:ext uri="{FF2B5EF4-FFF2-40B4-BE49-F238E27FC236}">
              <a16:creationId xmlns:a16="http://schemas.microsoft.com/office/drawing/2014/main" xmlns="" id="{7189741C-8DCB-44FA-A1B0-7DA66EED927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60" name="Imagem 2859">
          <a:extLst>
            <a:ext uri="{FF2B5EF4-FFF2-40B4-BE49-F238E27FC236}">
              <a16:creationId xmlns:a16="http://schemas.microsoft.com/office/drawing/2014/main" xmlns="" id="{076E83B7-9D96-420C-94A9-B0608D075E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61" name="Imagem 2860">
          <a:extLst>
            <a:ext uri="{FF2B5EF4-FFF2-40B4-BE49-F238E27FC236}">
              <a16:creationId xmlns:a16="http://schemas.microsoft.com/office/drawing/2014/main" xmlns="" id="{44F2D37A-47C1-432C-8BB5-DAF5ADE9950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62" name="Imagem 2861">
          <a:extLst>
            <a:ext uri="{FF2B5EF4-FFF2-40B4-BE49-F238E27FC236}">
              <a16:creationId xmlns:a16="http://schemas.microsoft.com/office/drawing/2014/main" xmlns="" id="{ADA74A16-6542-441D-8EB8-2719B0F49E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63" name="Imagem 2862">
          <a:extLst>
            <a:ext uri="{FF2B5EF4-FFF2-40B4-BE49-F238E27FC236}">
              <a16:creationId xmlns:a16="http://schemas.microsoft.com/office/drawing/2014/main" xmlns="" id="{0570C226-14D6-481E-9F55-AD59BF6D2E5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64" name="Imagem 2863">
          <a:extLst>
            <a:ext uri="{FF2B5EF4-FFF2-40B4-BE49-F238E27FC236}">
              <a16:creationId xmlns:a16="http://schemas.microsoft.com/office/drawing/2014/main" xmlns="" id="{F05B2E3D-CB83-4C64-93CE-8A961D7AE9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65" name="Imagem 2864">
          <a:extLst>
            <a:ext uri="{FF2B5EF4-FFF2-40B4-BE49-F238E27FC236}">
              <a16:creationId xmlns:a16="http://schemas.microsoft.com/office/drawing/2014/main" xmlns="" id="{64B9F185-6867-4606-8256-A9B1DD90A9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48508</xdr:rowOff>
    </xdr:to>
    <xdr:pic>
      <xdr:nvPicPr>
        <xdr:cNvPr id="2866" name="Imagem 2865">
          <a:extLst>
            <a:ext uri="{FF2B5EF4-FFF2-40B4-BE49-F238E27FC236}">
              <a16:creationId xmlns:a16="http://schemas.microsoft.com/office/drawing/2014/main" xmlns="" id="{BED937DD-E26C-4C4F-87C6-2F2424600C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49456</xdr:rowOff>
    </xdr:to>
    <xdr:pic>
      <xdr:nvPicPr>
        <xdr:cNvPr id="2867" name="Imagem 2866">
          <a:extLst>
            <a:ext uri="{FF2B5EF4-FFF2-40B4-BE49-F238E27FC236}">
              <a16:creationId xmlns:a16="http://schemas.microsoft.com/office/drawing/2014/main" xmlns="" id="{FFF4DE67-AAC6-4FFB-8F74-6A3C651011C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68" name="Imagem 2867">
          <a:extLst>
            <a:ext uri="{FF2B5EF4-FFF2-40B4-BE49-F238E27FC236}">
              <a16:creationId xmlns:a16="http://schemas.microsoft.com/office/drawing/2014/main" xmlns="" id="{8725A0DE-2E17-4392-9893-80E13C1BDB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69" name="Imagem 2868">
          <a:extLst>
            <a:ext uri="{FF2B5EF4-FFF2-40B4-BE49-F238E27FC236}">
              <a16:creationId xmlns:a16="http://schemas.microsoft.com/office/drawing/2014/main" xmlns="" id="{34F96702-4B46-4F2E-B545-F019331536A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70" name="Imagem 2869">
          <a:extLst>
            <a:ext uri="{FF2B5EF4-FFF2-40B4-BE49-F238E27FC236}">
              <a16:creationId xmlns:a16="http://schemas.microsoft.com/office/drawing/2014/main" xmlns="" id="{EEA0D693-5848-4D4D-98F4-2858A7FF9F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71" name="Imagem 2870">
          <a:extLst>
            <a:ext uri="{FF2B5EF4-FFF2-40B4-BE49-F238E27FC236}">
              <a16:creationId xmlns:a16="http://schemas.microsoft.com/office/drawing/2014/main" xmlns="" id="{17238885-C6AF-4ABF-A6AA-6D88DEF8E4A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72" name="Imagem 2871">
          <a:extLst>
            <a:ext uri="{FF2B5EF4-FFF2-40B4-BE49-F238E27FC236}">
              <a16:creationId xmlns:a16="http://schemas.microsoft.com/office/drawing/2014/main" xmlns="" id="{E998D424-D851-404C-9CA3-E02C89E390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73" name="Imagem 2872">
          <a:extLst>
            <a:ext uri="{FF2B5EF4-FFF2-40B4-BE49-F238E27FC236}">
              <a16:creationId xmlns:a16="http://schemas.microsoft.com/office/drawing/2014/main" xmlns="" id="{9E999660-0120-4791-96C9-76F6AC7FC8C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47943</xdr:rowOff>
    </xdr:to>
    <xdr:pic>
      <xdr:nvPicPr>
        <xdr:cNvPr id="2874" name="Imagem 2873">
          <a:extLst>
            <a:ext uri="{FF2B5EF4-FFF2-40B4-BE49-F238E27FC236}">
              <a16:creationId xmlns:a16="http://schemas.microsoft.com/office/drawing/2014/main" xmlns="" id="{79A4C632-901D-4882-92AF-B1DF50729D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48891</xdr:rowOff>
    </xdr:to>
    <xdr:pic>
      <xdr:nvPicPr>
        <xdr:cNvPr id="2875" name="Imagem 2874">
          <a:extLst>
            <a:ext uri="{FF2B5EF4-FFF2-40B4-BE49-F238E27FC236}">
              <a16:creationId xmlns:a16="http://schemas.microsoft.com/office/drawing/2014/main" xmlns="" id="{B8055FBF-EB46-4873-AB78-C661A2248DB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76" name="Imagem 2875">
          <a:extLst>
            <a:ext uri="{FF2B5EF4-FFF2-40B4-BE49-F238E27FC236}">
              <a16:creationId xmlns:a16="http://schemas.microsoft.com/office/drawing/2014/main" xmlns="" id="{8DCC4F04-7DE3-436A-9A1F-BE082E6ABA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77" name="Imagem 2876">
          <a:extLst>
            <a:ext uri="{FF2B5EF4-FFF2-40B4-BE49-F238E27FC236}">
              <a16:creationId xmlns:a16="http://schemas.microsoft.com/office/drawing/2014/main" xmlns="" id="{DC91806B-A1EA-4FE1-BBDE-648CE77934B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78" name="Imagem 2877">
          <a:extLst>
            <a:ext uri="{FF2B5EF4-FFF2-40B4-BE49-F238E27FC236}">
              <a16:creationId xmlns:a16="http://schemas.microsoft.com/office/drawing/2014/main" xmlns="" id="{630F4D81-2482-42DC-8953-96D11A1CD9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79" name="Imagem 2878">
          <a:extLst>
            <a:ext uri="{FF2B5EF4-FFF2-40B4-BE49-F238E27FC236}">
              <a16:creationId xmlns:a16="http://schemas.microsoft.com/office/drawing/2014/main" xmlns="" id="{9422236D-89FE-4C7C-9352-B7A7A96D867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80" name="Imagem 2879">
          <a:extLst>
            <a:ext uri="{FF2B5EF4-FFF2-40B4-BE49-F238E27FC236}">
              <a16:creationId xmlns:a16="http://schemas.microsoft.com/office/drawing/2014/main" xmlns="" id="{AF41B817-D46A-494D-A7D4-3C33F98C63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81" name="Imagem 2880">
          <a:extLst>
            <a:ext uri="{FF2B5EF4-FFF2-40B4-BE49-F238E27FC236}">
              <a16:creationId xmlns:a16="http://schemas.microsoft.com/office/drawing/2014/main" xmlns="" id="{62D4CFC6-B300-4DF6-9BE1-1A9B0995C6E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47943</xdr:rowOff>
    </xdr:to>
    <xdr:pic>
      <xdr:nvPicPr>
        <xdr:cNvPr id="2882" name="Imagem 2881">
          <a:extLst>
            <a:ext uri="{FF2B5EF4-FFF2-40B4-BE49-F238E27FC236}">
              <a16:creationId xmlns:a16="http://schemas.microsoft.com/office/drawing/2014/main" xmlns="" id="{BDB60CA9-4755-4C2B-97D4-E8D43DB594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48891</xdr:rowOff>
    </xdr:to>
    <xdr:pic>
      <xdr:nvPicPr>
        <xdr:cNvPr id="2883" name="Imagem 2882">
          <a:extLst>
            <a:ext uri="{FF2B5EF4-FFF2-40B4-BE49-F238E27FC236}">
              <a16:creationId xmlns:a16="http://schemas.microsoft.com/office/drawing/2014/main" xmlns="" id="{B6A0FB2B-46CD-4E28-9494-96F2D5E7002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84" name="Imagem 2883">
          <a:extLst>
            <a:ext uri="{FF2B5EF4-FFF2-40B4-BE49-F238E27FC236}">
              <a16:creationId xmlns:a16="http://schemas.microsoft.com/office/drawing/2014/main" xmlns="" id="{22CF3CE9-AADD-4AAB-BA48-53F7163437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85" name="Imagem 2884">
          <a:extLst>
            <a:ext uri="{FF2B5EF4-FFF2-40B4-BE49-F238E27FC236}">
              <a16:creationId xmlns:a16="http://schemas.microsoft.com/office/drawing/2014/main" xmlns="" id="{F78B7111-0DA2-4E32-96EB-F7D715E9BF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86" name="Imagem 2885">
          <a:extLst>
            <a:ext uri="{FF2B5EF4-FFF2-40B4-BE49-F238E27FC236}">
              <a16:creationId xmlns:a16="http://schemas.microsoft.com/office/drawing/2014/main" xmlns="" id="{2DF50044-CE6A-41BF-9875-CDEC4CC078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87" name="Imagem 2886">
          <a:extLst>
            <a:ext uri="{FF2B5EF4-FFF2-40B4-BE49-F238E27FC236}">
              <a16:creationId xmlns:a16="http://schemas.microsoft.com/office/drawing/2014/main" xmlns="" id="{4FF23102-01DA-43F9-8E71-BE1284E84BA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88" name="Imagem 2887">
          <a:extLst>
            <a:ext uri="{FF2B5EF4-FFF2-40B4-BE49-F238E27FC236}">
              <a16:creationId xmlns:a16="http://schemas.microsoft.com/office/drawing/2014/main" xmlns="" id="{66C69E1C-E13F-4459-BC1E-BEF7CF8FFF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89" name="Imagem 2888">
          <a:extLst>
            <a:ext uri="{FF2B5EF4-FFF2-40B4-BE49-F238E27FC236}">
              <a16:creationId xmlns:a16="http://schemas.microsoft.com/office/drawing/2014/main" xmlns="" id="{3DF9403B-C5EC-499C-A472-B07F4E7E602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48508</xdr:rowOff>
    </xdr:to>
    <xdr:pic>
      <xdr:nvPicPr>
        <xdr:cNvPr id="2890" name="Imagem 2889">
          <a:extLst>
            <a:ext uri="{FF2B5EF4-FFF2-40B4-BE49-F238E27FC236}">
              <a16:creationId xmlns:a16="http://schemas.microsoft.com/office/drawing/2014/main" xmlns="" id="{5B24D502-2F5B-4034-98A4-7DB21C19A0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49456</xdr:rowOff>
    </xdr:to>
    <xdr:pic>
      <xdr:nvPicPr>
        <xdr:cNvPr id="2891" name="Imagem 2890">
          <a:extLst>
            <a:ext uri="{FF2B5EF4-FFF2-40B4-BE49-F238E27FC236}">
              <a16:creationId xmlns:a16="http://schemas.microsoft.com/office/drawing/2014/main" xmlns="" id="{0D343E5E-0C3E-4CB9-8A3A-81DBE27B2A7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92" name="Imagem 2891">
          <a:extLst>
            <a:ext uri="{FF2B5EF4-FFF2-40B4-BE49-F238E27FC236}">
              <a16:creationId xmlns:a16="http://schemas.microsoft.com/office/drawing/2014/main" xmlns="" id="{58E8DF05-DB2F-4ABB-BC12-F303921522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93" name="Imagem 2892">
          <a:extLst>
            <a:ext uri="{FF2B5EF4-FFF2-40B4-BE49-F238E27FC236}">
              <a16:creationId xmlns:a16="http://schemas.microsoft.com/office/drawing/2014/main" xmlns="" id="{569986DA-BAE4-4898-84BF-D5289C3089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94" name="Imagem 2893">
          <a:extLst>
            <a:ext uri="{FF2B5EF4-FFF2-40B4-BE49-F238E27FC236}">
              <a16:creationId xmlns:a16="http://schemas.microsoft.com/office/drawing/2014/main" xmlns="" id="{7AE0AACD-1397-4238-A362-7DD698C917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95" name="Imagem 2894">
          <a:extLst>
            <a:ext uri="{FF2B5EF4-FFF2-40B4-BE49-F238E27FC236}">
              <a16:creationId xmlns:a16="http://schemas.microsoft.com/office/drawing/2014/main" xmlns="" id="{1A2B9190-4017-4ECC-9C7A-B616EC07A6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96" name="Imagem 2895">
          <a:extLst>
            <a:ext uri="{FF2B5EF4-FFF2-40B4-BE49-F238E27FC236}">
              <a16:creationId xmlns:a16="http://schemas.microsoft.com/office/drawing/2014/main" xmlns="" id="{00F77C7A-CE86-4CD9-BE77-DA7A6AEA79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97" name="Imagem 2896">
          <a:extLst>
            <a:ext uri="{FF2B5EF4-FFF2-40B4-BE49-F238E27FC236}">
              <a16:creationId xmlns:a16="http://schemas.microsoft.com/office/drawing/2014/main" xmlns="" id="{C1892137-EC1C-4373-8E42-55B9623DFE1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48508</xdr:rowOff>
    </xdr:to>
    <xdr:pic>
      <xdr:nvPicPr>
        <xdr:cNvPr id="2898" name="Imagem 2897">
          <a:extLst>
            <a:ext uri="{FF2B5EF4-FFF2-40B4-BE49-F238E27FC236}">
              <a16:creationId xmlns:a16="http://schemas.microsoft.com/office/drawing/2014/main" xmlns="" id="{FDA1BC66-52FB-4760-834A-F270BB9E9E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49456</xdr:rowOff>
    </xdr:to>
    <xdr:pic>
      <xdr:nvPicPr>
        <xdr:cNvPr id="2899" name="Imagem 2898">
          <a:extLst>
            <a:ext uri="{FF2B5EF4-FFF2-40B4-BE49-F238E27FC236}">
              <a16:creationId xmlns:a16="http://schemas.microsoft.com/office/drawing/2014/main" xmlns="" id="{C493C150-71B6-4D0D-91F8-66F0B04F6BA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00" name="Imagem 2899">
          <a:extLst>
            <a:ext uri="{FF2B5EF4-FFF2-40B4-BE49-F238E27FC236}">
              <a16:creationId xmlns:a16="http://schemas.microsoft.com/office/drawing/2014/main" xmlns="" id="{8B370A48-39B7-48A3-9B9B-DA1E1EB39E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01" name="Imagem 2900">
          <a:extLst>
            <a:ext uri="{FF2B5EF4-FFF2-40B4-BE49-F238E27FC236}">
              <a16:creationId xmlns:a16="http://schemas.microsoft.com/office/drawing/2014/main" xmlns="" id="{B004607F-0F7D-415B-A3E2-C0FDCF8133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02" name="Imagem 2901">
          <a:extLst>
            <a:ext uri="{FF2B5EF4-FFF2-40B4-BE49-F238E27FC236}">
              <a16:creationId xmlns:a16="http://schemas.microsoft.com/office/drawing/2014/main" xmlns="" id="{011ACDFA-36C2-4D4D-9171-6B6993CB83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03" name="Imagem 2902">
          <a:extLst>
            <a:ext uri="{FF2B5EF4-FFF2-40B4-BE49-F238E27FC236}">
              <a16:creationId xmlns:a16="http://schemas.microsoft.com/office/drawing/2014/main" xmlns="" id="{B289535A-E437-450B-A964-0FCEFA49597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04" name="Imagem 2903">
          <a:extLst>
            <a:ext uri="{FF2B5EF4-FFF2-40B4-BE49-F238E27FC236}">
              <a16:creationId xmlns:a16="http://schemas.microsoft.com/office/drawing/2014/main" xmlns="" id="{DD96C801-6412-4BD4-849A-3FD412DD39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05" name="Imagem 2904">
          <a:extLst>
            <a:ext uri="{FF2B5EF4-FFF2-40B4-BE49-F238E27FC236}">
              <a16:creationId xmlns:a16="http://schemas.microsoft.com/office/drawing/2014/main" xmlns="" id="{BEE837FB-86A0-44E4-A659-A1597EFC95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47943</xdr:rowOff>
    </xdr:to>
    <xdr:pic>
      <xdr:nvPicPr>
        <xdr:cNvPr id="2906" name="Imagem 2905">
          <a:extLst>
            <a:ext uri="{FF2B5EF4-FFF2-40B4-BE49-F238E27FC236}">
              <a16:creationId xmlns:a16="http://schemas.microsoft.com/office/drawing/2014/main" xmlns="" id="{C8B29DD1-504B-4B83-899A-E0C791F43F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48891</xdr:rowOff>
    </xdr:to>
    <xdr:pic>
      <xdr:nvPicPr>
        <xdr:cNvPr id="2907" name="Imagem 2906">
          <a:extLst>
            <a:ext uri="{FF2B5EF4-FFF2-40B4-BE49-F238E27FC236}">
              <a16:creationId xmlns:a16="http://schemas.microsoft.com/office/drawing/2014/main" xmlns="" id="{FF4B3E3E-2B05-4610-A004-77FB3F2270D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08" name="Imagem 2907">
          <a:extLst>
            <a:ext uri="{FF2B5EF4-FFF2-40B4-BE49-F238E27FC236}">
              <a16:creationId xmlns:a16="http://schemas.microsoft.com/office/drawing/2014/main" xmlns="" id="{25F1801A-7626-4875-8D19-0C3E55B761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09" name="Imagem 2908">
          <a:extLst>
            <a:ext uri="{FF2B5EF4-FFF2-40B4-BE49-F238E27FC236}">
              <a16:creationId xmlns:a16="http://schemas.microsoft.com/office/drawing/2014/main" xmlns="" id="{F373506B-C389-4AFC-8FCB-5EAE3CC998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10" name="Imagem 2909">
          <a:extLst>
            <a:ext uri="{FF2B5EF4-FFF2-40B4-BE49-F238E27FC236}">
              <a16:creationId xmlns:a16="http://schemas.microsoft.com/office/drawing/2014/main" xmlns="" id="{450D282C-C05B-4454-8619-AE96DE1E10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11" name="Imagem 2910">
          <a:extLst>
            <a:ext uri="{FF2B5EF4-FFF2-40B4-BE49-F238E27FC236}">
              <a16:creationId xmlns:a16="http://schemas.microsoft.com/office/drawing/2014/main" xmlns="" id="{5E65F85B-D64F-4F65-8DF6-2338229553F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12" name="Imagem 2911">
          <a:extLst>
            <a:ext uri="{FF2B5EF4-FFF2-40B4-BE49-F238E27FC236}">
              <a16:creationId xmlns:a16="http://schemas.microsoft.com/office/drawing/2014/main" xmlns="" id="{DD0230C0-82A8-4E25-A1A3-7A4F931F89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13" name="Imagem 2912">
          <a:extLst>
            <a:ext uri="{FF2B5EF4-FFF2-40B4-BE49-F238E27FC236}">
              <a16:creationId xmlns:a16="http://schemas.microsoft.com/office/drawing/2014/main" xmlns="" id="{73D63A47-DCE5-454F-AB4C-270568BCE9F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47943</xdr:rowOff>
    </xdr:to>
    <xdr:pic>
      <xdr:nvPicPr>
        <xdr:cNvPr id="2914" name="Imagem 2913">
          <a:extLst>
            <a:ext uri="{FF2B5EF4-FFF2-40B4-BE49-F238E27FC236}">
              <a16:creationId xmlns:a16="http://schemas.microsoft.com/office/drawing/2014/main" xmlns="" id="{68D51055-44D2-4B03-A8D1-48611C250F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48891</xdr:rowOff>
    </xdr:to>
    <xdr:pic>
      <xdr:nvPicPr>
        <xdr:cNvPr id="2915" name="Imagem 2914">
          <a:extLst>
            <a:ext uri="{FF2B5EF4-FFF2-40B4-BE49-F238E27FC236}">
              <a16:creationId xmlns:a16="http://schemas.microsoft.com/office/drawing/2014/main" xmlns="" id="{78645463-A4FC-47F4-965B-885E7ECF034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16" name="Imagem 2915">
          <a:extLst>
            <a:ext uri="{FF2B5EF4-FFF2-40B4-BE49-F238E27FC236}">
              <a16:creationId xmlns:a16="http://schemas.microsoft.com/office/drawing/2014/main" xmlns="" id="{D2DBA941-4445-41BD-A2B5-7C6CF27E75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17" name="Imagem 2916">
          <a:extLst>
            <a:ext uri="{FF2B5EF4-FFF2-40B4-BE49-F238E27FC236}">
              <a16:creationId xmlns:a16="http://schemas.microsoft.com/office/drawing/2014/main" xmlns="" id="{32BFE379-7E3A-45B3-A967-D04E3E3B76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18" name="Imagem 2917">
          <a:extLst>
            <a:ext uri="{FF2B5EF4-FFF2-40B4-BE49-F238E27FC236}">
              <a16:creationId xmlns:a16="http://schemas.microsoft.com/office/drawing/2014/main" xmlns="" id="{CE15C182-781F-4426-B0BB-DAD7207293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19" name="Imagem 2918">
          <a:extLst>
            <a:ext uri="{FF2B5EF4-FFF2-40B4-BE49-F238E27FC236}">
              <a16:creationId xmlns:a16="http://schemas.microsoft.com/office/drawing/2014/main" xmlns="" id="{062923C3-FF29-4D00-8642-5A1561BCEC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20" name="Imagem 2919">
          <a:extLst>
            <a:ext uri="{FF2B5EF4-FFF2-40B4-BE49-F238E27FC236}">
              <a16:creationId xmlns:a16="http://schemas.microsoft.com/office/drawing/2014/main" xmlns="" id="{1835A55F-287E-40B6-8877-2D128BDDD8D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21" name="Imagem 2920">
          <a:extLst>
            <a:ext uri="{FF2B5EF4-FFF2-40B4-BE49-F238E27FC236}">
              <a16:creationId xmlns:a16="http://schemas.microsoft.com/office/drawing/2014/main" xmlns="" id="{759E3216-05FA-4C31-A922-30389A89538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47671</xdr:rowOff>
    </xdr:to>
    <xdr:pic>
      <xdr:nvPicPr>
        <xdr:cNvPr id="2922" name="Imagem 2921">
          <a:extLst>
            <a:ext uri="{FF2B5EF4-FFF2-40B4-BE49-F238E27FC236}">
              <a16:creationId xmlns:a16="http://schemas.microsoft.com/office/drawing/2014/main" xmlns="" id="{2EC34F4F-B80E-45FC-AA88-F3EE3D43E44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48619</xdr:rowOff>
    </xdr:to>
    <xdr:pic>
      <xdr:nvPicPr>
        <xdr:cNvPr id="2923" name="Imagem 2922">
          <a:extLst>
            <a:ext uri="{FF2B5EF4-FFF2-40B4-BE49-F238E27FC236}">
              <a16:creationId xmlns:a16="http://schemas.microsoft.com/office/drawing/2014/main" xmlns="" id="{BE3DC80B-2807-4A45-A896-7C98F14C019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24" name="Imagem 2923">
          <a:extLst>
            <a:ext uri="{FF2B5EF4-FFF2-40B4-BE49-F238E27FC236}">
              <a16:creationId xmlns:a16="http://schemas.microsoft.com/office/drawing/2014/main" xmlns="" id="{5F9F2884-B246-4536-94AE-AF83F972BC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25" name="Imagem 2924">
          <a:extLst>
            <a:ext uri="{FF2B5EF4-FFF2-40B4-BE49-F238E27FC236}">
              <a16:creationId xmlns:a16="http://schemas.microsoft.com/office/drawing/2014/main" xmlns="" id="{0D8EB5BA-E2C0-427E-99BC-AC206A0A0E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26" name="Imagem 2925">
          <a:extLst>
            <a:ext uri="{FF2B5EF4-FFF2-40B4-BE49-F238E27FC236}">
              <a16:creationId xmlns:a16="http://schemas.microsoft.com/office/drawing/2014/main" xmlns="" id="{00C3EE9E-3CB2-45D9-8470-FED9919274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27" name="Imagem 2926">
          <a:extLst>
            <a:ext uri="{FF2B5EF4-FFF2-40B4-BE49-F238E27FC236}">
              <a16:creationId xmlns:a16="http://schemas.microsoft.com/office/drawing/2014/main" xmlns="" id="{2C2AF97C-FB93-4EEC-A1DA-1F656C7D116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28" name="Imagem 2927">
          <a:extLst>
            <a:ext uri="{FF2B5EF4-FFF2-40B4-BE49-F238E27FC236}">
              <a16:creationId xmlns:a16="http://schemas.microsoft.com/office/drawing/2014/main" xmlns="" id="{B4347CE7-2B28-4BAE-980A-F90F3A4E7E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29" name="Imagem 2928">
          <a:extLst>
            <a:ext uri="{FF2B5EF4-FFF2-40B4-BE49-F238E27FC236}">
              <a16:creationId xmlns:a16="http://schemas.microsoft.com/office/drawing/2014/main" xmlns="" id="{18D63186-F689-48CD-8FB9-5BC7176FC1A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47671</xdr:rowOff>
    </xdr:to>
    <xdr:pic>
      <xdr:nvPicPr>
        <xdr:cNvPr id="2930" name="Imagem 2929">
          <a:extLst>
            <a:ext uri="{FF2B5EF4-FFF2-40B4-BE49-F238E27FC236}">
              <a16:creationId xmlns:a16="http://schemas.microsoft.com/office/drawing/2014/main" xmlns="" id="{3F6614BD-7450-4721-869C-DDEF9B6B36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48619</xdr:rowOff>
    </xdr:to>
    <xdr:pic>
      <xdr:nvPicPr>
        <xdr:cNvPr id="2931" name="Imagem 2930">
          <a:extLst>
            <a:ext uri="{FF2B5EF4-FFF2-40B4-BE49-F238E27FC236}">
              <a16:creationId xmlns:a16="http://schemas.microsoft.com/office/drawing/2014/main" xmlns="" id="{07DCE169-B8D1-49B7-B357-6479DA4ED98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32" name="Imagem 2931">
          <a:extLst>
            <a:ext uri="{FF2B5EF4-FFF2-40B4-BE49-F238E27FC236}">
              <a16:creationId xmlns:a16="http://schemas.microsoft.com/office/drawing/2014/main" xmlns="" id="{3A0FE94C-9C70-4517-ACBB-08B257F70F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33" name="Imagem 2932">
          <a:extLst>
            <a:ext uri="{FF2B5EF4-FFF2-40B4-BE49-F238E27FC236}">
              <a16:creationId xmlns:a16="http://schemas.microsoft.com/office/drawing/2014/main" xmlns="" id="{E2D1DC77-2716-4E6D-88BD-E7435F2C3E5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34" name="Imagem 2933">
          <a:extLst>
            <a:ext uri="{FF2B5EF4-FFF2-40B4-BE49-F238E27FC236}">
              <a16:creationId xmlns:a16="http://schemas.microsoft.com/office/drawing/2014/main" xmlns="" id="{F1F59108-478D-4B32-9A15-C3AD65B8DE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35" name="Imagem 2934">
          <a:extLst>
            <a:ext uri="{FF2B5EF4-FFF2-40B4-BE49-F238E27FC236}">
              <a16:creationId xmlns:a16="http://schemas.microsoft.com/office/drawing/2014/main" xmlns="" id="{252D8F3F-D1E4-4D95-98FF-EF1E028872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36" name="Imagem 2935">
          <a:extLst>
            <a:ext uri="{FF2B5EF4-FFF2-40B4-BE49-F238E27FC236}">
              <a16:creationId xmlns:a16="http://schemas.microsoft.com/office/drawing/2014/main" xmlns="" id="{29E4D10D-06B7-4814-8FC4-1CF5B89CCE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37" name="Imagem 2936">
          <a:extLst>
            <a:ext uri="{FF2B5EF4-FFF2-40B4-BE49-F238E27FC236}">
              <a16:creationId xmlns:a16="http://schemas.microsoft.com/office/drawing/2014/main" xmlns="" id="{80B5C9F9-5D2B-4A80-BCAE-47E8C8007BB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47671</xdr:rowOff>
    </xdr:to>
    <xdr:pic>
      <xdr:nvPicPr>
        <xdr:cNvPr id="2938" name="Imagem 2937">
          <a:extLst>
            <a:ext uri="{FF2B5EF4-FFF2-40B4-BE49-F238E27FC236}">
              <a16:creationId xmlns:a16="http://schemas.microsoft.com/office/drawing/2014/main" xmlns="" id="{1A9A88D5-46E0-4E21-9733-E7349ED413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48619</xdr:rowOff>
    </xdr:to>
    <xdr:pic>
      <xdr:nvPicPr>
        <xdr:cNvPr id="2939" name="Imagem 2938">
          <a:extLst>
            <a:ext uri="{FF2B5EF4-FFF2-40B4-BE49-F238E27FC236}">
              <a16:creationId xmlns:a16="http://schemas.microsoft.com/office/drawing/2014/main" xmlns="" id="{7CBE54BC-F380-47F1-AC06-585BF8D8C0D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40" name="Imagem 2939">
          <a:extLst>
            <a:ext uri="{FF2B5EF4-FFF2-40B4-BE49-F238E27FC236}">
              <a16:creationId xmlns:a16="http://schemas.microsoft.com/office/drawing/2014/main" xmlns="" id="{20089B36-52BA-4AE3-85C2-182460FEF3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41" name="Imagem 2940">
          <a:extLst>
            <a:ext uri="{FF2B5EF4-FFF2-40B4-BE49-F238E27FC236}">
              <a16:creationId xmlns:a16="http://schemas.microsoft.com/office/drawing/2014/main" xmlns="" id="{EB55F25A-CAA7-4AC1-8516-B498DCAC78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42" name="Imagem 2941">
          <a:extLst>
            <a:ext uri="{FF2B5EF4-FFF2-40B4-BE49-F238E27FC236}">
              <a16:creationId xmlns:a16="http://schemas.microsoft.com/office/drawing/2014/main" xmlns="" id="{2A086167-FE62-4742-B097-5C21F7FB4BB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43" name="Imagem 2942">
          <a:extLst>
            <a:ext uri="{FF2B5EF4-FFF2-40B4-BE49-F238E27FC236}">
              <a16:creationId xmlns:a16="http://schemas.microsoft.com/office/drawing/2014/main" xmlns="" id="{7E716668-48FD-4F81-A2AA-675A0EB630E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44" name="Imagem 2943">
          <a:extLst>
            <a:ext uri="{FF2B5EF4-FFF2-40B4-BE49-F238E27FC236}">
              <a16:creationId xmlns:a16="http://schemas.microsoft.com/office/drawing/2014/main" xmlns="" id="{A3E40371-5408-440F-B9CA-323B746C1D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45" name="Imagem 2944">
          <a:extLst>
            <a:ext uri="{FF2B5EF4-FFF2-40B4-BE49-F238E27FC236}">
              <a16:creationId xmlns:a16="http://schemas.microsoft.com/office/drawing/2014/main" xmlns="" id="{CBCF632F-CAC0-4FC7-A326-E97C3C20CA9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47671</xdr:rowOff>
    </xdr:to>
    <xdr:pic>
      <xdr:nvPicPr>
        <xdr:cNvPr id="2946" name="Imagem 2945">
          <a:extLst>
            <a:ext uri="{FF2B5EF4-FFF2-40B4-BE49-F238E27FC236}">
              <a16:creationId xmlns:a16="http://schemas.microsoft.com/office/drawing/2014/main" xmlns="" id="{D486AA19-C7A7-493A-B110-A0E6CF3450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48619</xdr:rowOff>
    </xdr:to>
    <xdr:pic>
      <xdr:nvPicPr>
        <xdr:cNvPr id="2947" name="Imagem 2946">
          <a:extLst>
            <a:ext uri="{FF2B5EF4-FFF2-40B4-BE49-F238E27FC236}">
              <a16:creationId xmlns:a16="http://schemas.microsoft.com/office/drawing/2014/main" xmlns="" id="{2E75F42B-4CD5-47FF-91E1-842DD67ECAC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48" name="Imagem 2947">
          <a:extLst>
            <a:ext uri="{FF2B5EF4-FFF2-40B4-BE49-F238E27FC236}">
              <a16:creationId xmlns:a16="http://schemas.microsoft.com/office/drawing/2014/main" xmlns="" id="{C7A0D9F6-A863-42D8-952B-8966525B40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49" name="Imagem 2948">
          <a:extLst>
            <a:ext uri="{FF2B5EF4-FFF2-40B4-BE49-F238E27FC236}">
              <a16:creationId xmlns:a16="http://schemas.microsoft.com/office/drawing/2014/main" xmlns="" id="{CAF142F1-9CCD-4BBE-B4EB-7E6FB056169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50" name="Imagem 2949">
          <a:extLst>
            <a:ext uri="{FF2B5EF4-FFF2-40B4-BE49-F238E27FC236}">
              <a16:creationId xmlns:a16="http://schemas.microsoft.com/office/drawing/2014/main" xmlns="" id="{3E48A8B5-FB41-4748-B2B0-0D26F1057D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51" name="Imagem 2950">
          <a:extLst>
            <a:ext uri="{FF2B5EF4-FFF2-40B4-BE49-F238E27FC236}">
              <a16:creationId xmlns:a16="http://schemas.microsoft.com/office/drawing/2014/main" xmlns="" id="{49B7C94F-8296-407B-A953-D935D6F1F5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52" name="Imagem 2951">
          <a:extLst>
            <a:ext uri="{FF2B5EF4-FFF2-40B4-BE49-F238E27FC236}">
              <a16:creationId xmlns:a16="http://schemas.microsoft.com/office/drawing/2014/main" xmlns="" id="{5E0BBC67-1040-445B-9FD0-F28CD2A6C0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53" name="Imagem 2952">
          <a:extLst>
            <a:ext uri="{FF2B5EF4-FFF2-40B4-BE49-F238E27FC236}">
              <a16:creationId xmlns:a16="http://schemas.microsoft.com/office/drawing/2014/main" xmlns="" id="{CB5AE2E7-E3E0-41BB-B5A0-A8881E2E1D5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2954" name="Imagem 2953">
          <a:extLst>
            <a:ext uri="{FF2B5EF4-FFF2-40B4-BE49-F238E27FC236}">
              <a16:creationId xmlns:a16="http://schemas.microsoft.com/office/drawing/2014/main" xmlns="" id="{3754DFA5-8083-4A38-B53A-3B4FE4D07C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955" name="Imagem 2954">
          <a:extLst>
            <a:ext uri="{FF2B5EF4-FFF2-40B4-BE49-F238E27FC236}">
              <a16:creationId xmlns:a16="http://schemas.microsoft.com/office/drawing/2014/main" xmlns="" id="{B65ED705-3931-4611-88F4-D2F2AD1CB3A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56" name="Imagem 2955">
          <a:extLst>
            <a:ext uri="{FF2B5EF4-FFF2-40B4-BE49-F238E27FC236}">
              <a16:creationId xmlns:a16="http://schemas.microsoft.com/office/drawing/2014/main" xmlns="" id="{2189B86A-DFCD-4CAC-9745-F235C095E6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57" name="Imagem 2956">
          <a:extLst>
            <a:ext uri="{FF2B5EF4-FFF2-40B4-BE49-F238E27FC236}">
              <a16:creationId xmlns:a16="http://schemas.microsoft.com/office/drawing/2014/main" xmlns="" id="{C12FE2E5-4CFB-41A3-976C-6E4BDCD7F3B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58" name="Imagem 2957">
          <a:extLst>
            <a:ext uri="{FF2B5EF4-FFF2-40B4-BE49-F238E27FC236}">
              <a16:creationId xmlns:a16="http://schemas.microsoft.com/office/drawing/2014/main" xmlns="" id="{746E86F7-3906-4E6A-ADBE-3AC39C5403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59" name="Imagem 2958">
          <a:extLst>
            <a:ext uri="{FF2B5EF4-FFF2-40B4-BE49-F238E27FC236}">
              <a16:creationId xmlns:a16="http://schemas.microsoft.com/office/drawing/2014/main" xmlns="" id="{D75BC1EC-4BA7-4194-A7B1-276CF74255A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60" name="Imagem 2959">
          <a:extLst>
            <a:ext uri="{FF2B5EF4-FFF2-40B4-BE49-F238E27FC236}">
              <a16:creationId xmlns:a16="http://schemas.microsoft.com/office/drawing/2014/main" xmlns="" id="{E65777BC-22EA-4151-83F2-CC55321168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61" name="Imagem 2960">
          <a:extLst>
            <a:ext uri="{FF2B5EF4-FFF2-40B4-BE49-F238E27FC236}">
              <a16:creationId xmlns:a16="http://schemas.microsoft.com/office/drawing/2014/main" xmlns="" id="{CD671CC5-DC39-4F03-BF1F-64D83EC95A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2962" name="Imagem 2961">
          <a:extLst>
            <a:ext uri="{FF2B5EF4-FFF2-40B4-BE49-F238E27FC236}">
              <a16:creationId xmlns:a16="http://schemas.microsoft.com/office/drawing/2014/main" xmlns="" id="{02145BAF-559F-468E-B211-E23C24735F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963" name="Imagem 2962">
          <a:extLst>
            <a:ext uri="{FF2B5EF4-FFF2-40B4-BE49-F238E27FC236}">
              <a16:creationId xmlns:a16="http://schemas.microsoft.com/office/drawing/2014/main" xmlns="" id="{FD9C111D-6BED-45F9-90F6-F3E038305F8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64" name="Imagem 2963">
          <a:extLst>
            <a:ext uri="{FF2B5EF4-FFF2-40B4-BE49-F238E27FC236}">
              <a16:creationId xmlns:a16="http://schemas.microsoft.com/office/drawing/2014/main" xmlns="" id="{1AE5247A-ABA6-43FE-821D-7EF30C47B8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65" name="Imagem 2964">
          <a:extLst>
            <a:ext uri="{FF2B5EF4-FFF2-40B4-BE49-F238E27FC236}">
              <a16:creationId xmlns:a16="http://schemas.microsoft.com/office/drawing/2014/main" xmlns="" id="{CE7352F5-0D6E-4DA6-AFD4-602886EF7E8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66" name="Imagem 2965">
          <a:extLst>
            <a:ext uri="{FF2B5EF4-FFF2-40B4-BE49-F238E27FC236}">
              <a16:creationId xmlns:a16="http://schemas.microsoft.com/office/drawing/2014/main" xmlns="" id="{A5EEDB35-D2E3-4257-8A22-32338A4413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67" name="Imagem 2966">
          <a:extLst>
            <a:ext uri="{FF2B5EF4-FFF2-40B4-BE49-F238E27FC236}">
              <a16:creationId xmlns:a16="http://schemas.microsoft.com/office/drawing/2014/main" xmlns="" id="{4DC142F8-F934-414B-B4C3-25AA6BFD31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68" name="Imagem 2967">
          <a:extLst>
            <a:ext uri="{FF2B5EF4-FFF2-40B4-BE49-F238E27FC236}">
              <a16:creationId xmlns:a16="http://schemas.microsoft.com/office/drawing/2014/main" xmlns="" id="{C533A22E-7328-415C-8024-206B56888C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69" name="Imagem 2968">
          <a:extLst>
            <a:ext uri="{FF2B5EF4-FFF2-40B4-BE49-F238E27FC236}">
              <a16:creationId xmlns:a16="http://schemas.microsoft.com/office/drawing/2014/main" xmlns="" id="{1CE85B9A-21BB-4EEB-B2BF-C11155F4762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2970" name="Imagem 2969">
          <a:extLst>
            <a:ext uri="{FF2B5EF4-FFF2-40B4-BE49-F238E27FC236}">
              <a16:creationId xmlns:a16="http://schemas.microsoft.com/office/drawing/2014/main" xmlns="" id="{EAFEF2BB-42A0-4384-8815-2B499F5CE9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971" name="Imagem 2970">
          <a:extLst>
            <a:ext uri="{FF2B5EF4-FFF2-40B4-BE49-F238E27FC236}">
              <a16:creationId xmlns:a16="http://schemas.microsoft.com/office/drawing/2014/main" xmlns="" id="{2C9FC0AB-9122-44C7-9526-AC5BACA4F52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72" name="Imagem 2971">
          <a:extLst>
            <a:ext uri="{FF2B5EF4-FFF2-40B4-BE49-F238E27FC236}">
              <a16:creationId xmlns:a16="http://schemas.microsoft.com/office/drawing/2014/main" xmlns="" id="{9E9B8A48-576D-450C-B914-4DD1A2F01A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73" name="Imagem 2972">
          <a:extLst>
            <a:ext uri="{FF2B5EF4-FFF2-40B4-BE49-F238E27FC236}">
              <a16:creationId xmlns:a16="http://schemas.microsoft.com/office/drawing/2014/main" xmlns="" id="{563369C9-1E59-4DE5-8D83-86B09457358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74" name="Imagem 2973">
          <a:extLst>
            <a:ext uri="{FF2B5EF4-FFF2-40B4-BE49-F238E27FC236}">
              <a16:creationId xmlns:a16="http://schemas.microsoft.com/office/drawing/2014/main" xmlns="" id="{DE2E12C8-F5C9-4EBB-BDEF-A1DF8D3AE8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75" name="Imagem 2974">
          <a:extLst>
            <a:ext uri="{FF2B5EF4-FFF2-40B4-BE49-F238E27FC236}">
              <a16:creationId xmlns:a16="http://schemas.microsoft.com/office/drawing/2014/main" xmlns="" id="{D2F6E466-6690-46BE-958B-8BFFE21693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76" name="Imagem 2975">
          <a:extLst>
            <a:ext uri="{FF2B5EF4-FFF2-40B4-BE49-F238E27FC236}">
              <a16:creationId xmlns:a16="http://schemas.microsoft.com/office/drawing/2014/main" xmlns="" id="{99C0061F-37B1-4454-82D6-30F814AC0F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77" name="Imagem 2976">
          <a:extLst>
            <a:ext uri="{FF2B5EF4-FFF2-40B4-BE49-F238E27FC236}">
              <a16:creationId xmlns:a16="http://schemas.microsoft.com/office/drawing/2014/main" xmlns="" id="{6AB10744-1F65-4943-A710-FEE30CC27A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2978" name="Imagem 2977">
          <a:extLst>
            <a:ext uri="{FF2B5EF4-FFF2-40B4-BE49-F238E27FC236}">
              <a16:creationId xmlns:a16="http://schemas.microsoft.com/office/drawing/2014/main" xmlns="" id="{65FD9FA5-26AC-4F47-82E7-CCDE5E5380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979" name="Imagem 2978">
          <a:extLst>
            <a:ext uri="{FF2B5EF4-FFF2-40B4-BE49-F238E27FC236}">
              <a16:creationId xmlns:a16="http://schemas.microsoft.com/office/drawing/2014/main" xmlns="" id="{B15C1494-F6DB-404F-BAEF-E512C3F4184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80" name="Imagem 2979">
          <a:extLst>
            <a:ext uri="{FF2B5EF4-FFF2-40B4-BE49-F238E27FC236}">
              <a16:creationId xmlns:a16="http://schemas.microsoft.com/office/drawing/2014/main" xmlns="" id="{CB87999B-9EDC-47C2-89B1-6A96D18FE3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81" name="Imagem 2980">
          <a:extLst>
            <a:ext uri="{FF2B5EF4-FFF2-40B4-BE49-F238E27FC236}">
              <a16:creationId xmlns:a16="http://schemas.microsoft.com/office/drawing/2014/main" xmlns="" id="{340D3631-A391-4080-AFA7-2303A20337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82" name="Imagem 2981">
          <a:extLst>
            <a:ext uri="{FF2B5EF4-FFF2-40B4-BE49-F238E27FC236}">
              <a16:creationId xmlns:a16="http://schemas.microsoft.com/office/drawing/2014/main" xmlns="" id="{D0021134-10BE-49AB-96C9-32FA65F7AC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83" name="Imagem 2982">
          <a:extLst>
            <a:ext uri="{FF2B5EF4-FFF2-40B4-BE49-F238E27FC236}">
              <a16:creationId xmlns:a16="http://schemas.microsoft.com/office/drawing/2014/main" xmlns="" id="{F051FF31-8569-4D78-86BD-88DE4B0A6E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84" name="Imagem 2983">
          <a:extLst>
            <a:ext uri="{FF2B5EF4-FFF2-40B4-BE49-F238E27FC236}">
              <a16:creationId xmlns:a16="http://schemas.microsoft.com/office/drawing/2014/main" xmlns="" id="{C44F2073-5797-429B-9FCC-1BA34598EE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85" name="Imagem 2984">
          <a:extLst>
            <a:ext uri="{FF2B5EF4-FFF2-40B4-BE49-F238E27FC236}">
              <a16:creationId xmlns:a16="http://schemas.microsoft.com/office/drawing/2014/main" xmlns="" id="{424E4FED-A42B-4DD4-834C-02EBDA0BC8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2986" name="Imagem 2985">
          <a:extLst>
            <a:ext uri="{FF2B5EF4-FFF2-40B4-BE49-F238E27FC236}">
              <a16:creationId xmlns:a16="http://schemas.microsoft.com/office/drawing/2014/main" xmlns="" id="{C590994D-1789-47E0-A00E-24DB893397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987" name="Imagem 2986">
          <a:extLst>
            <a:ext uri="{FF2B5EF4-FFF2-40B4-BE49-F238E27FC236}">
              <a16:creationId xmlns:a16="http://schemas.microsoft.com/office/drawing/2014/main" xmlns="" id="{FE63A201-BBB8-45E1-BD61-00F75A3EB7D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88" name="Imagem 2987">
          <a:extLst>
            <a:ext uri="{FF2B5EF4-FFF2-40B4-BE49-F238E27FC236}">
              <a16:creationId xmlns:a16="http://schemas.microsoft.com/office/drawing/2014/main" xmlns="" id="{9478AC47-201B-404B-BBF6-88F2FB3450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89" name="Imagem 2988">
          <a:extLst>
            <a:ext uri="{FF2B5EF4-FFF2-40B4-BE49-F238E27FC236}">
              <a16:creationId xmlns:a16="http://schemas.microsoft.com/office/drawing/2014/main" xmlns="" id="{7377689A-E77D-4B6B-BF18-31DE2EE4254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90" name="Imagem 2989">
          <a:extLst>
            <a:ext uri="{FF2B5EF4-FFF2-40B4-BE49-F238E27FC236}">
              <a16:creationId xmlns:a16="http://schemas.microsoft.com/office/drawing/2014/main" xmlns="" id="{09B3F6F5-7238-4B5F-84D7-04B590738C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91" name="Imagem 2990">
          <a:extLst>
            <a:ext uri="{FF2B5EF4-FFF2-40B4-BE49-F238E27FC236}">
              <a16:creationId xmlns:a16="http://schemas.microsoft.com/office/drawing/2014/main" xmlns="" id="{93D93B87-94FA-43B1-AAFE-6FC42E8C0D9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92" name="Imagem 2991">
          <a:extLst>
            <a:ext uri="{FF2B5EF4-FFF2-40B4-BE49-F238E27FC236}">
              <a16:creationId xmlns:a16="http://schemas.microsoft.com/office/drawing/2014/main" xmlns="" id="{EB17C511-9EB0-4161-B5F3-872CEEEE95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93" name="Imagem 2992">
          <a:extLst>
            <a:ext uri="{FF2B5EF4-FFF2-40B4-BE49-F238E27FC236}">
              <a16:creationId xmlns:a16="http://schemas.microsoft.com/office/drawing/2014/main" xmlns="" id="{78E2DE63-C368-45B8-85F5-D62BCCAF0A7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2994" name="Imagem 2993">
          <a:extLst>
            <a:ext uri="{FF2B5EF4-FFF2-40B4-BE49-F238E27FC236}">
              <a16:creationId xmlns:a16="http://schemas.microsoft.com/office/drawing/2014/main" xmlns="" id="{77C5A8DB-83EE-43CA-B1F8-636A22F7A8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995" name="Imagem 2994">
          <a:extLst>
            <a:ext uri="{FF2B5EF4-FFF2-40B4-BE49-F238E27FC236}">
              <a16:creationId xmlns:a16="http://schemas.microsoft.com/office/drawing/2014/main" xmlns="" id="{E6193D36-FDBB-4FAE-86AC-DC8AAA5DB37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96" name="Imagem 2995">
          <a:extLst>
            <a:ext uri="{FF2B5EF4-FFF2-40B4-BE49-F238E27FC236}">
              <a16:creationId xmlns:a16="http://schemas.microsoft.com/office/drawing/2014/main" xmlns="" id="{ACA667C2-8F92-4557-AA0E-AABE1412E1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97" name="Imagem 2996">
          <a:extLst>
            <a:ext uri="{FF2B5EF4-FFF2-40B4-BE49-F238E27FC236}">
              <a16:creationId xmlns:a16="http://schemas.microsoft.com/office/drawing/2014/main" xmlns="" id="{1D895B5B-CBF8-4DA1-9E0D-16D6702D1A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98" name="Imagem 2997">
          <a:extLst>
            <a:ext uri="{FF2B5EF4-FFF2-40B4-BE49-F238E27FC236}">
              <a16:creationId xmlns:a16="http://schemas.microsoft.com/office/drawing/2014/main" xmlns="" id="{C8E53259-3C6E-4149-BD48-C1BB8A076A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99" name="Imagem 2998">
          <a:extLst>
            <a:ext uri="{FF2B5EF4-FFF2-40B4-BE49-F238E27FC236}">
              <a16:creationId xmlns:a16="http://schemas.microsoft.com/office/drawing/2014/main" xmlns="" id="{778C041D-321E-4B6A-8350-A91386A535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00" name="Imagem 2999">
          <a:extLst>
            <a:ext uri="{FF2B5EF4-FFF2-40B4-BE49-F238E27FC236}">
              <a16:creationId xmlns:a16="http://schemas.microsoft.com/office/drawing/2014/main" xmlns="" id="{A3047A52-D6B3-40A9-A73C-D0C1B58E08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01" name="Imagem 3000">
          <a:extLst>
            <a:ext uri="{FF2B5EF4-FFF2-40B4-BE49-F238E27FC236}">
              <a16:creationId xmlns:a16="http://schemas.microsoft.com/office/drawing/2014/main" xmlns="" id="{5C0EF455-ADEB-4E9A-AFC4-7702266B82C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3002" name="Imagem 3001">
          <a:extLst>
            <a:ext uri="{FF2B5EF4-FFF2-40B4-BE49-F238E27FC236}">
              <a16:creationId xmlns:a16="http://schemas.microsoft.com/office/drawing/2014/main" xmlns="" id="{D6EF3ED8-3799-4056-BA86-B18065E2F6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03" name="Imagem 3002">
          <a:extLst>
            <a:ext uri="{FF2B5EF4-FFF2-40B4-BE49-F238E27FC236}">
              <a16:creationId xmlns:a16="http://schemas.microsoft.com/office/drawing/2014/main" xmlns="" id="{32D6D38A-D374-4EC9-BE62-4D77BC2B089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04" name="Imagem 3003">
          <a:extLst>
            <a:ext uri="{FF2B5EF4-FFF2-40B4-BE49-F238E27FC236}">
              <a16:creationId xmlns:a16="http://schemas.microsoft.com/office/drawing/2014/main" xmlns="" id="{1300E7E2-B84D-4B9D-A40D-EC9C06B7F9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05" name="Imagem 3004">
          <a:extLst>
            <a:ext uri="{FF2B5EF4-FFF2-40B4-BE49-F238E27FC236}">
              <a16:creationId xmlns:a16="http://schemas.microsoft.com/office/drawing/2014/main" xmlns="" id="{15117343-F4C5-491C-A684-EDF357F7056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06" name="Imagem 3005">
          <a:extLst>
            <a:ext uri="{FF2B5EF4-FFF2-40B4-BE49-F238E27FC236}">
              <a16:creationId xmlns:a16="http://schemas.microsoft.com/office/drawing/2014/main" xmlns="" id="{B64FAC82-CFC0-4981-AB9C-9EF30F0E24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07" name="Imagem 3006">
          <a:extLst>
            <a:ext uri="{FF2B5EF4-FFF2-40B4-BE49-F238E27FC236}">
              <a16:creationId xmlns:a16="http://schemas.microsoft.com/office/drawing/2014/main" xmlns="" id="{ECD7989D-B8B4-4706-9112-5C0720B3549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08" name="Imagem 3007">
          <a:extLst>
            <a:ext uri="{FF2B5EF4-FFF2-40B4-BE49-F238E27FC236}">
              <a16:creationId xmlns:a16="http://schemas.microsoft.com/office/drawing/2014/main" xmlns="" id="{73767BF4-5208-42C3-A2A7-05C9E411ED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09" name="Imagem 3008">
          <a:extLst>
            <a:ext uri="{FF2B5EF4-FFF2-40B4-BE49-F238E27FC236}">
              <a16:creationId xmlns:a16="http://schemas.microsoft.com/office/drawing/2014/main" xmlns="" id="{FDB6DAED-D6A1-4899-883E-A3600CB6AB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3010" name="Imagem 3009">
          <a:extLst>
            <a:ext uri="{FF2B5EF4-FFF2-40B4-BE49-F238E27FC236}">
              <a16:creationId xmlns:a16="http://schemas.microsoft.com/office/drawing/2014/main" xmlns="" id="{D075616E-4A04-41A9-9DAB-37F8C223D4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11" name="Imagem 3010">
          <a:extLst>
            <a:ext uri="{FF2B5EF4-FFF2-40B4-BE49-F238E27FC236}">
              <a16:creationId xmlns:a16="http://schemas.microsoft.com/office/drawing/2014/main" xmlns="" id="{6F8FAAF2-DBFB-4EBD-9DC5-42716CB7154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12" name="Imagem 3011">
          <a:extLst>
            <a:ext uri="{FF2B5EF4-FFF2-40B4-BE49-F238E27FC236}">
              <a16:creationId xmlns:a16="http://schemas.microsoft.com/office/drawing/2014/main" xmlns="" id="{97EECD97-7BDA-4280-B70E-5754BDAD11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13" name="Imagem 3012">
          <a:extLst>
            <a:ext uri="{FF2B5EF4-FFF2-40B4-BE49-F238E27FC236}">
              <a16:creationId xmlns:a16="http://schemas.microsoft.com/office/drawing/2014/main" xmlns="" id="{DD736350-02A0-488C-B10E-0A72091645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14" name="Imagem 3013">
          <a:extLst>
            <a:ext uri="{FF2B5EF4-FFF2-40B4-BE49-F238E27FC236}">
              <a16:creationId xmlns:a16="http://schemas.microsoft.com/office/drawing/2014/main" xmlns="" id="{C4493B15-8CDA-42DB-B0C4-EA6F4A1C0A0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15" name="Imagem 3014">
          <a:extLst>
            <a:ext uri="{FF2B5EF4-FFF2-40B4-BE49-F238E27FC236}">
              <a16:creationId xmlns:a16="http://schemas.microsoft.com/office/drawing/2014/main" xmlns="" id="{A27CA85A-0FC5-46E2-A50D-B4817E9E7AC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16" name="Imagem 3015">
          <a:extLst>
            <a:ext uri="{FF2B5EF4-FFF2-40B4-BE49-F238E27FC236}">
              <a16:creationId xmlns:a16="http://schemas.microsoft.com/office/drawing/2014/main" xmlns="" id="{0A924B03-D9B3-4C81-B823-DAF2503325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17" name="Imagem 3016">
          <a:extLst>
            <a:ext uri="{FF2B5EF4-FFF2-40B4-BE49-F238E27FC236}">
              <a16:creationId xmlns:a16="http://schemas.microsoft.com/office/drawing/2014/main" xmlns="" id="{91CCA80C-EF6F-4F35-86B0-5D9CD3CB69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3018" name="Imagem 3017">
          <a:extLst>
            <a:ext uri="{FF2B5EF4-FFF2-40B4-BE49-F238E27FC236}">
              <a16:creationId xmlns:a16="http://schemas.microsoft.com/office/drawing/2014/main" xmlns="" id="{0AB48EB7-E0E1-4025-AA31-CFA7F5F8D1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19" name="Imagem 3018">
          <a:extLst>
            <a:ext uri="{FF2B5EF4-FFF2-40B4-BE49-F238E27FC236}">
              <a16:creationId xmlns:a16="http://schemas.microsoft.com/office/drawing/2014/main" xmlns="" id="{E345E0FD-259A-4C5B-9F53-9CD82E5FCDB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20" name="Imagem 3019">
          <a:extLst>
            <a:ext uri="{FF2B5EF4-FFF2-40B4-BE49-F238E27FC236}">
              <a16:creationId xmlns:a16="http://schemas.microsoft.com/office/drawing/2014/main" xmlns="" id="{4530DFE5-599C-4AAE-8ABA-F72238851B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21" name="Imagem 3020">
          <a:extLst>
            <a:ext uri="{FF2B5EF4-FFF2-40B4-BE49-F238E27FC236}">
              <a16:creationId xmlns:a16="http://schemas.microsoft.com/office/drawing/2014/main" xmlns="" id="{444CCA86-F05D-4B67-8420-37D15B798E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22" name="Imagem 3021">
          <a:extLst>
            <a:ext uri="{FF2B5EF4-FFF2-40B4-BE49-F238E27FC236}">
              <a16:creationId xmlns:a16="http://schemas.microsoft.com/office/drawing/2014/main" xmlns="" id="{31BFAD92-4F2B-4DB8-9515-07B4AE4EEF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23" name="Imagem 3022">
          <a:extLst>
            <a:ext uri="{FF2B5EF4-FFF2-40B4-BE49-F238E27FC236}">
              <a16:creationId xmlns:a16="http://schemas.microsoft.com/office/drawing/2014/main" xmlns="" id="{FFE47E02-9EBC-4175-8169-C27D4A3501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24" name="Imagem 3023">
          <a:extLst>
            <a:ext uri="{FF2B5EF4-FFF2-40B4-BE49-F238E27FC236}">
              <a16:creationId xmlns:a16="http://schemas.microsoft.com/office/drawing/2014/main" xmlns="" id="{027EDE8B-BBC8-476B-9859-B9B4C4C9D0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25" name="Imagem 3024">
          <a:extLst>
            <a:ext uri="{FF2B5EF4-FFF2-40B4-BE49-F238E27FC236}">
              <a16:creationId xmlns:a16="http://schemas.microsoft.com/office/drawing/2014/main" xmlns="" id="{E69C8415-7A6A-4DD2-9FC3-DA2A6C789B0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3026" name="Imagem 3025">
          <a:extLst>
            <a:ext uri="{FF2B5EF4-FFF2-40B4-BE49-F238E27FC236}">
              <a16:creationId xmlns:a16="http://schemas.microsoft.com/office/drawing/2014/main" xmlns="" id="{E45E1654-BFD0-4D0B-BCDE-E2E9662539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27" name="Imagem 3026">
          <a:extLst>
            <a:ext uri="{FF2B5EF4-FFF2-40B4-BE49-F238E27FC236}">
              <a16:creationId xmlns:a16="http://schemas.microsoft.com/office/drawing/2014/main" xmlns="" id="{27599B72-C5E5-4FC0-8F35-451D1F2FEDA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28" name="Imagem 3027">
          <a:extLst>
            <a:ext uri="{FF2B5EF4-FFF2-40B4-BE49-F238E27FC236}">
              <a16:creationId xmlns:a16="http://schemas.microsoft.com/office/drawing/2014/main" xmlns="" id="{3C6898F3-6153-48EC-804C-C7A22ACE39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29" name="Imagem 3028">
          <a:extLst>
            <a:ext uri="{FF2B5EF4-FFF2-40B4-BE49-F238E27FC236}">
              <a16:creationId xmlns:a16="http://schemas.microsoft.com/office/drawing/2014/main" xmlns="" id="{F027EC20-5C24-4155-894B-88056934254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30" name="Imagem 3029">
          <a:extLst>
            <a:ext uri="{FF2B5EF4-FFF2-40B4-BE49-F238E27FC236}">
              <a16:creationId xmlns:a16="http://schemas.microsoft.com/office/drawing/2014/main" xmlns="" id="{BB129FB5-05D2-4A76-9F45-31E83EE8E1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31" name="Imagem 3030">
          <a:extLst>
            <a:ext uri="{FF2B5EF4-FFF2-40B4-BE49-F238E27FC236}">
              <a16:creationId xmlns:a16="http://schemas.microsoft.com/office/drawing/2014/main" xmlns="" id="{50A2FBD1-BD2D-4C09-8BB8-0EB61D5D5B6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32" name="Imagem 3031">
          <a:extLst>
            <a:ext uri="{FF2B5EF4-FFF2-40B4-BE49-F238E27FC236}">
              <a16:creationId xmlns:a16="http://schemas.microsoft.com/office/drawing/2014/main" xmlns="" id="{7A01A7FA-3CF5-4987-B843-B596B65AE3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33" name="Imagem 3032">
          <a:extLst>
            <a:ext uri="{FF2B5EF4-FFF2-40B4-BE49-F238E27FC236}">
              <a16:creationId xmlns:a16="http://schemas.microsoft.com/office/drawing/2014/main" xmlns="" id="{0626AE34-A155-4C46-8E99-B731867A30F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3034" name="Imagem 3033">
          <a:extLst>
            <a:ext uri="{FF2B5EF4-FFF2-40B4-BE49-F238E27FC236}">
              <a16:creationId xmlns:a16="http://schemas.microsoft.com/office/drawing/2014/main" xmlns="" id="{5994DD82-23B4-4ABD-92C0-71C8EF7E04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35" name="Imagem 3034">
          <a:extLst>
            <a:ext uri="{FF2B5EF4-FFF2-40B4-BE49-F238E27FC236}">
              <a16:creationId xmlns:a16="http://schemas.microsoft.com/office/drawing/2014/main" xmlns="" id="{C63A08CF-FE3E-48F4-B42D-5679E6DD11D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36" name="Imagem 3035">
          <a:extLst>
            <a:ext uri="{FF2B5EF4-FFF2-40B4-BE49-F238E27FC236}">
              <a16:creationId xmlns:a16="http://schemas.microsoft.com/office/drawing/2014/main" xmlns="" id="{181E8FD2-EDF1-4A64-8DF9-4AC8D64A2B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37" name="Imagem 3036">
          <a:extLst>
            <a:ext uri="{FF2B5EF4-FFF2-40B4-BE49-F238E27FC236}">
              <a16:creationId xmlns:a16="http://schemas.microsoft.com/office/drawing/2014/main" xmlns="" id="{F879D095-FE60-4906-902D-B9769A709D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38" name="Imagem 3037">
          <a:extLst>
            <a:ext uri="{FF2B5EF4-FFF2-40B4-BE49-F238E27FC236}">
              <a16:creationId xmlns:a16="http://schemas.microsoft.com/office/drawing/2014/main" xmlns="" id="{E1D6EA72-2C4D-4A60-B226-4A1AEDB5F4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39" name="Imagem 3038">
          <a:extLst>
            <a:ext uri="{FF2B5EF4-FFF2-40B4-BE49-F238E27FC236}">
              <a16:creationId xmlns:a16="http://schemas.microsoft.com/office/drawing/2014/main" xmlns="" id="{C3A60FF1-EF6D-496D-8A97-3BCBD629D30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40" name="Imagem 3039">
          <a:extLst>
            <a:ext uri="{FF2B5EF4-FFF2-40B4-BE49-F238E27FC236}">
              <a16:creationId xmlns:a16="http://schemas.microsoft.com/office/drawing/2014/main" xmlns="" id="{0A8EB639-3D2E-44CB-AEB1-A53C23FDDF6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41" name="Imagem 3040">
          <a:extLst>
            <a:ext uri="{FF2B5EF4-FFF2-40B4-BE49-F238E27FC236}">
              <a16:creationId xmlns:a16="http://schemas.microsoft.com/office/drawing/2014/main" xmlns="" id="{26A1AE99-FB19-4B27-B886-D789EE76C47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3042" name="Imagem 3041">
          <a:extLst>
            <a:ext uri="{FF2B5EF4-FFF2-40B4-BE49-F238E27FC236}">
              <a16:creationId xmlns:a16="http://schemas.microsoft.com/office/drawing/2014/main" xmlns="" id="{9A668C07-E02C-41AC-8C0B-E13024934D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43" name="Imagem 3042">
          <a:extLst>
            <a:ext uri="{FF2B5EF4-FFF2-40B4-BE49-F238E27FC236}">
              <a16:creationId xmlns:a16="http://schemas.microsoft.com/office/drawing/2014/main" xmlns="" id="{570D7AD8-EF9D-405C-84C7-A34934FEAED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44" name="Imagem 3043">
          <a:extLst>
            <a:ext uri="{FF2B5EF4-FFF2-40B4-BE49-F238E27FC236}">
              <a16:creationId xmlns:a16="http://schemas.microsoft.com/office/drawing/2014/main" xmlns="" id="{0F03E07B-75BA-4F63-8F83-F7A5A4351B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45" name="Imagem 3044">
          <a:extLst>
            <a:ext uri="{FF2B5EF4-FFF2-40B4-BE49-F238E27FC236}">
              <a16:creationId xmlns:a16="http://schemas.microsoft.com/office/drawing/2014/main" xmlns="" id="{72F6B7FC-F076-4A2C-A389-4CA46C036D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46" name="Imagem 3045">
          <a:extLst>
            <a:ext uri="{FF2B5EF4-FFF2-40B4-BE49-F238E27FC236}">
              <a16:creationId xmlns:a16="http://schemas.microsoft.com/office/drawing/2014/main" xmlns="" id="{905FC5FD-D6A5-48D3-A675-A40A5A829A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47" name="Imagem 3046">
          <a:extLst>
            <a:ext uri="{FF2B5EF4-FFF2-40B4-BE49-F238E27FC236}">
              <a16:creationId xmlns:a16="http://schemas.microsoft.com/office/drawing/2014/main" xmlns="" id="{A01A21BF-7DA6-44EB-A9B4-9B4EC76640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48" name="Imagem 3047">
          <a:extLst>
            <a:ext uri="{FF2B5EF4-FFF2-40B4-BE49-F238E27FC236}">
              <a16:creationId xmlns:a16="http://schemas.microsoft.com/office/drawing/2014/main" xmlns="" id="{C65698F5-CFA9-4812-A733-438AD3F17C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49" name="Imagem 3048">
          <a:extLst>
            <a:ext uri="{FF2B5EF4-FFF2-40B4-BE49-F238E27FC236}">
              <a16:creationId xmlns:a16="http://schemas.microsoft.com/office/drawing/2014/main" xmlns="" id="{21B1FA25-8E32-4AC6-B1E1-EF8196775A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3050" name="Imagem 3049">
          <a:extLst>
            <a:ext uri="{FF2B5EF4-FFF2-40B4-BE49-F238E27FC236}">
              <a16:creationId xmlns:a16="http://schemas.microsoft.com/office/drawing/2014/main" xmlns="" id="{2EC1B9A3-54AB-4718-9224-5AD26137FAB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3051" name="Imagem 3050">
          <a:extLst>
            <a:ext uri="{FF2B5EF4-FFF2-40B4-BE49-F238E27FC236}">
              <a16:creationId xmlns:a16="http://schemas.microsoft.com/office/drawing/2014/main" xmlns="" id="{B84D3744-96DF-45CA-944C-C45C8CAEE95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52" name="Imagem 3051">
          <a:extLst>
            <a:ext uri="{FF2B5EF4-FFF2-40B4-BE49-F238E27FC236}">
              <a16:creationId xmlns:a16="http://schemas.microsoft.com/office/drawing/2014/main" xmlns="" id="{7D4CC104-ABEF-4137-9435-75F4C5693F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53" name="Imagem 3052">
          <a:extLst>
            <a:ext uri="{FF2B5EF4-FFF2-40B4-BE49-F238E27FC236}">
              <a16:creationId xmlns:a16="http://schemas.microsoft.com/office/drawing/2014/main" xmlns="" id="{45421B68-CD98-4A5C-A5A1-7FDDD966F7B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54" name="Imagem 3053">
          <a:extLst>
            <a:ext uri="{FF2B5EF4-FFF2-40B4-BE49-F238E27FC236}">
              <a16:creationId xmlns:a16="http://schemas.microsoft.com/office/drawing/2014/main" xmlns="" id="{6D2C2443-421C-4F23-8420-4FDB99DB2A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55" name="Imagem 3054">
          <a:extLst>
            <a:ext uri="{FF2B5EF4-FFF2-40B4-BE49-F238E27FC236}">
              <a16:creationId xmlns:a16="http://schemas.microsoft.com/office/drawing/2014/main" xmlns="" id="{5C63DA19-00DB-4751-9EC4-1B1212A9BB0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56" name="Imagem 3055">
          <a:extLst>
            <a:ext uri="{FF2B5EF4-FFF2-40B4-BE49-F238E27FC236}">
              <a16:creationId xmlns:a16="http://schemas.microsoft.com/office/drawing/2014/main" xmlns="" id="{930B5C4C-D645-4E4D-BEE6-1756B1656F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57" name="Imagem 3056">
          <a:extLst>
            <a:ext uri="{FF2B5EF4-FFF2-40B4-BE49-F238E27FC236}">
              <a16:creationId xmlns:a16="http://schemas.microsoft.com/office/drawing/2014/main" xmlns="" id="{82511EC8-3E9D-40D2-B8C2-2DA6C2F61FC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3058" name="Imagem 3057">
          <a:extLst>
            <a:ext uri="{FF2B5EF4-FFF2-40B4-BE49-F238E27FC236}">
              <a16:creationId xmlns:a16="http://schemas.microsoft.com/office/drawing/2014/main" xmlns="" id="{1F401838-BFB0-46B4-9A4D-2C5747010F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3059" name="Imagem 3058">
          <a:extLst>
            <a:ext uri="{FF2B5EF4-FFF2-40B4-BE49-F238E27FC236}">
              <a16:creationId xmlns:a16="http://schemas.microsoft.com/office/drawing/2014/main" xmlns="" id="{320D5F21-9213-4C96-9352-1B8325EF87E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60" name="Imagem 3059">
          <a:extLst>
            <a:ext uri="{FF2B5EF4-FFF2-40B4-BE49-F238E27FC236}">
              <a16:creationId xmlns:a16="http://schemas.microsoft.com/office/drawing/2014/main" xmlns="" id="{ACBDF91B-2A21-4922-A74F-DA0CC483E8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61" name="Imagem 3060">
          <a:extLst>
            <a:ext uri="{FF2B5EF4-FFF2-40B4-BE49-F238E27FC236}">
              <a16:creationId xmlns:a16="http://schemas.microsoft.com/office/drawing/2014/main" xmlns="" id="{E84EB523-8FC6-4174-9F31-DFA17D9853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62" name="Imagem 3061">
          <a:extLst>
            <a:ext uri="{FF2B5EF4-FFF2-40B4-BE49-F238E27FC236}">
              <a16:creationId xmlns:a16="http://schemas.microsoft.com/office/drawing/2014/main" xmlns="" id="{B7DA3F78-3AA9-498F-82D0-81A08A81C2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63" name="Imagem 3062">
          <a:extLst>
            <a:ext uri="{FF2B5EF4-FFF2-40B4-BE49-F238E27FC236}">
              <a16:creationId xmlns:a16="http://schemas.microsoft.com/office/drawing/2014/main" xmlns="" id="{992B049C-F09C-43C8-8EB3-9C612D00E8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64" name="Imagem 3063">
          <a:extLst>
            <a:ext uri="{FF2B5EF4-FFF2-40B4-BE49-F238E27FC236}">
              <a16:creationId xmlns:a16="http://schemas.microsoft.com/office/drawing/2014/main" xmlns="" id="{79B9C27A-0693-46B1-A7D1-9F1579C2E3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65" name="Imagem 3064">
          <a:extLst>
            <a:ext uri="{FF2B5EF4-FFF2-40B4-BE49-F238E27FC236}">
              <a16:creationId xmlns:a16="http://schemas.microsoft.com/office/drawing/2014/main" xmlns="" id="{647A6D85-1F74-4807-92D5-5C68DF190A0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3066" name="Imagem 3065">
          <a:extLst>
            <a:ext uri="{FF2B5EF4-FFF2-40B4-BE49-F238E27FC236}">
              <a16:creationId xmlns:a16="http://schemas.microsoft.com/office/drawing/2014/main" xmlns="" id="{FB2B8BA9-A70B-4301-8BDA-724FB2062A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3067" name="Imagem 3066">
          <a:extLst>
            <a:ext uri="{FF2B5EF4-FFF2-40B4-BE49-F238E27FC236}">
              <a16:creationId xmlns:a16="http://schemas.microsoft.com/office/drawing/2014/main" xmlns="" id="{C27AF3DC-4187-469F-8076-B4407B4A09F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68" name="Imagem 3067">
          <a:extLst>
            <a:ext uri="{FF2B5EF4-FFF2-40B4-BE49-F238E27FC236}">
              <a16:creationId xmlns:a16="http://schemas.microsoft.com/office/drawing/2014/main" xmlns="" id="{70714F08-3A5C-4C99-81FF-75839B9EB7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69" name="Imagem 3068">
          <a:extLst>
            <a:ext uri="{FF2B5EF4-FFF2-40B4-BE49-F238E27FC236}">
              <a16:creationId xmlns:a16="http://schemas.microsoft.com/office/drawing/2014/main" xmlns="" id="{E5705C08-246B-4F8A-92A0-5961D5D460D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70" name="Imagem 3069">
          <a:extLst>
            <a:ext uri="{FF2B5EF4-FFF2-40B4-BE49-F238E27FC236}">
              <a16:creationId xmlns:a16="http://schemas.microsoft.com/office/drawing/2014/main" xmlns="" id="{233E6216-5511-45CD-A3B9-F9E57947D3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71" name="Imagem 3070">
          <a:extLst>
            <a:ext uri="{FF2B5EF4-FFF2-40B4-BE49-F238E27FC236}">
              <a16:creationId xmlns:a16="http://schemas.microsoft.com/office/drawing/2014/main" xmlns="" id="{FFE6F422-7001-43B2-BAB9-435B9D153FE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72" name="Imagem 3071">
          <a:extLst>
            <a:ext uri="{FF2B5EF4-FFF2-40B4-BE49-F238E27FC236}">
              <a16:creationId xmlns:a16="http://schemas.microsoft.com/office/drawing/2014/main" xmlns="" id="{B0BAB199-333A-47B4-BDEC-8EA22B3747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73" name="Imagem 3072">
          <a:extLst>
            <a:ext uri="{FF2B5EF4-FFF2-40B4-BE49-F238E27FC236}">
              <a16:creationId xmlns:a16="http://schemas.microsoft.com/office/drawing/2014/main" xmlns="" id="{43885C8C-779D-4E30-850E-7B26F2F4BB4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3074" name="Imagem 3073">
          <a:extLst>
            <a:ext uri="{FF2B5EF4-FFF2-40B4-BE49-F238E27FC236}">
              <a16:creationId xmlns:a16="http://schemas.microsoft.com/office/drawing/2014/main" xmlns="" id="{4080A52B-1029-4D3F-B75D-CC80996D7D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3075" name="Imagem 3074">
          <a:extLst>
            <a:ext uri="{FF2B5EF4-FFF2-40B4-BE49-F238E27FC236}">
              <a16:creationId xmlns:a16="http://schemas.microsoft.com/office/drawing/2014/main" xmlns="" id="{67BDBAAF-13DF-4F12-9546-0AD18B84DD2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76" name="Imagem 3075">
          <a:extLst>
            <a:ext uri="{FF2B5EF4-FFF2-40B4-BE49-F238E27FC236}">
              <a16:creationId xmlns:a16="http://schemas.microsoft.com/office/drawing/2014/main" xmlns="" id="{B9FC7A8C-9F0A-4B55-84BF-768A7E0165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77" name="Imagem 3076">
          <a:extLst>
            <a:ext uri="{FF2B5EF4-FFF2-40B4-BE49-F238E27FC236}">
              <a16:creationId xmlns:a16="http://schemas.microsoft.com/office/drawing/2014/main" xmlns="" id="{398DCEA2-D160-4E40-9BF2-D90D58400F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78" name="Imagem 3077">
          <a:extLst>
            <a:ext uri="{FF2B5EF4-FFF2-40B4-BE49-F238E27FC236}">
              <a16:creationId xmlns:a16="http://schemas.microsoft.com/office/drawing/2014/main" xmlns="" id="{05709713-7DAA-4D7D-A1A8-85EF169921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79" name="Imagem 3078">
          <a:extLst>
            <a:ext uri="{FF2B5EF4-FFF2-40B4-BE49-F238E27FC236}">
              <a16:creationId xmlns:a16="http://schemas.microsoft.com/office/drawing/2014/main" xmlns="" id="{0BE1F080-2614-44B4-BE4D-44FFF86464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80" name="Imagem 3079">
          <a:extLst>
            <a:ext uri="{FF2B5EF4-FFF2-40B4-BE49-F238E27FC236}">
              <a16:creationId xmlns:a16="http://schemas.microsoft.com/office/drawing/2014/main" xmlns="" id="{DFF3E977-0CA5-4E6F-A3AF-A7D77752D3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81" name="Imagem 3080">
          <a:extLst>
            <a:ext uri="{FF2B5EF4-FFF2-40B4-BE49-F238E27FC236}">
              <a16:creationId xmlns:a16="http://schemas.microsoft.com/office/drawing/2014/main" xmlns="" id="{2E5A9086-2181-477C-89DD-F1AD6AF4393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3082" name="Imagem 3081">
          <a:extLst>
            <a:ext uri="{FF2B5EF4-FFF2-40B4-BE49-F238E27FC236}">
              <a16:creationId xmlns:a16="http://schemas.microsoft.com/office/drawing/2014/main" xmlns="" id="{C1656122-A753-4661-B76D-F660F48B53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83" name="Imagem 3082">
          <a:extLst>
            <a:ext uri="{FF2B5EF4-FFF2-40B4-BE49-F238E27FC236}">
              <a16:creationId xmlns:a16="http://schemas.microsoft.com/office/drawing/2014/main" xmlns="" id="{6AE857D7-8572-4D78-A814-7F20E60DB35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84" name="Imagem 3083">
          <a:extLst>
            <a:ext uri="{FF2B5EF4-FFF2-40B4-BE49-F238E27FC236}">
              <a16:creationId xmlns:a16="http://schemas.microsoft.com/office/drawing/2014/main" xmlns="" id="{36042786-4ECD-41FB-BCA0-99A280D31B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85" name="Imagem 3084">
          <a:extLst>
            <a:ext uri="{FF2B5EF4-FFF2-40B4-BE49-F238E27FC236}">
              <a16:creationId xmlns:a16="http://schemas.microsoft.com/office/drawing/2014/main" xmlns="" id="{D2EAF072-CB0C-4CE7-A8E1-79ABF269CF4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86" name="Imagem 3085">
          <a:extLst>
            <a:ext uri="{FF2B5EF4-FFF2-40B4-BE49-F238E27FC236}">
              <a16:creationId xmlns:a16="http://schemas.microsoft.com/office/drawing/2014/main" xmlns="" id="{DCC1CF90-33A0-4A79-B182-BD85B3B81B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87" name="Imagem 3086">
          <a:extLst>
            <a:ext uri="{FF2B5EF4-FFF2-40B4-BE49-F238E27FC236}">
              <a16:creationId xmlns:a16="http://schemas.microsoft.com/office/drawing/2014/main" xmlns="" id="{9DD62ECD-BEB0-4165-B5E9-11FAB40D41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88" name="Imagem 3087">
          <a:extLst>
            <a:ext uri="{FF2B5EF4-FFF2-40B4-BE49-F238E27FC236}">
              <a16:creationId xmlns:a16="http://schemas.microsoft.com/office/drawing/2014/main" xmlns="" id="{0FE91DC5-888B-48AA-BB55-A1135B7F07F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89" name="Imagem 3088">
          <a:extLst>
            <a:ext uri="{FF2B5EF4-FFF2-40B4-BE49-F238E27FC236}">
              <a16:creationId xmlns:a16="http://schemas.microsoft.com/office/drawing/2014/main" xmlns="" id="{EA254FF6-987E-4471-88A5-4AF57F6BECF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3090" name="Imagem 3089">
          <a:extLst>
            <a:ext uri="{FF2B5EF4-FFF2-40B4-BE49-F238E27FC236}">
              <a16:creationId xmlns:a16="http://schemas.microsoft.com/office/drawing/2014/main" xmlns="" id="{9F384442-611E-4ED2-A197-ADF67229E9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91" name="Imagem 3090">
          <a:extLst>
            <a:ext uri="{FF2B5EF4-FFF2-40B4-BE49-F238E27FC236}">
              <a16:creationId xmlns:a16="http://schemas.microsoft.com/office/drawing/2014/main" xmlns="" id="{0EFC42F6-D4A8-45B7-87B7-AAEAF08BE81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92" name="Imagem 3091">
          <a:extLst>
            <a:ext uri="{FF2B5EF4-FFF2-40B4-BE49-F238E27FC236}">
              <a16:creationId xmlns:a16="http://schemas.microsoft.com/office/drawing/2014/main" xmlns="" id="{722CD6D1-AC65-4F3B-B74C-F75D495AC57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93" name="Imagem 3092">
          <a:extLst>
            <a:ext uri="{FF2B5EF4-FFF2-40B4-BE49-F238E27FC236}">
              <a16:creationId xmlns:a16="http://schemas.microsoft.com/office/drawing/2014/main" xmlns="" id="{98BDFF56-43BB-4BBF-9162-F97CA8C6D3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94" name="Imagem 3093">
          <a:extLst>
            <a:ext uri="{FF2B5EF4-FFF2-40B4-BE49-F238E27FC236}">
              <a16:creationId xmlns:a16="http://schemas.microsoft.com/office/drawing/2014/main" xmlns="" id="{D24A35DC-E697-4796-B621-D1018E9D4C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95" name="Imagem 3094">
          <a:extLst>
            <a:ext uri="{FF2B5EF4-FFF2-40B4-BE49-F238E27FC236}">
              <a16:creationId xmlns:a16="http://schemas.microsoft.com/office/drawing/2014/main" xmlns="" id="{83924020-FD3D-4DF4-9321-ACD22A29E9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96" name="Imagem 3095">
          <a:extLst>
            <a:ext uri="{FF2B5EF4-FFF2-40B4-BE49-F238E27FC236}">
              <a16:creationId xmlns:a16="http://schemas.microsoft.com/office/drawing/2014/main" xmlns="" id="{BF91AA49-F2F8-4621-9397-66BD05E110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97" name="Imagem 3096">
          <a:extLst>
            <a:ext uri="{FF2B5EF4-FFF2-40B4-BE49-F238E27FC236}">
              <a16:creationId xmlns:a16="http://schemas.microsoft.com/office/drawing/2014/main" xmlns="" id="{484AE8B2-3B5B-4836-A9D2-B2A2B31964B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3098" name="Imagem 3097">
          <a:extLst>
            <a:ext uri="{FF2B5EF4-FFF2-40B4-BE49-F238E27FC236}">
              <a16:creationId xmlns:a16="http://schemas.microsoft.com/office/drawing/2014/main" xmlns="" id="{EBB751CF-F21B-4B3F-843C-53A6FBCC0D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99" name="Imagem 3098">
          <a:extLst>
            <a:ext uri="{FF2B5EF4-FFF2-40B4-BE49-F238E27FC236}">
              <a16:creationId xmlns:a16="http://schemas.microsoft.com/office/drawing/2014/main" xmlns="" id="{2852874B-4CF0-412B-B9AF-868A9639AFC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00" name="Imagem 3099">
          <a:extLst>
            <a:ext uri="{FF2B5EF4-FFF2-40B4-BE49-F238E27FC236}">
              <a16:creationId xmlns:a16="http://schemas.microsoft.com/office/drawing/2014/main" xmlns="" id="{87566D8E-D7CE-41E8-A5CC-93335D0550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01" name="Imagem 3100">
          <a:extLst>
            <a:ext uri="{FF2B5EF4-FFF2-40B4-BE49-F238E27FC236}">
              <a16:creationId xmlns:a16="http://schemas.microsoft.com/office/drawing/2014/main" xmlns="" id="{10EE4F88-95F6-43A9-BB66-E5BC3431B2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02" name="Imagem 3101">
          <a:extLst>
            <a:ext uri="{FF2B5EF4-FFF2-40B4-BE49-F238E27FC236}">
              <a16:creationId xmlns:a16="http://schemas.microsoft.com/office/drawing/2014/main" xmlns="" id="{A9450934-D40C-4176-8BBE-5DDC6B8E39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03" name="Imagem 3102">
          <a:extLst>
            <a:ext uri="{FF2B5EF4-FFF2-40B4-BE49-F238E27FC236}">
              <a16:creationId xmlns:a16="http://schemas.microsoft.com/office/drawing/2014/main" xmlns="" id="{C45BAB26-2D8F-4B03-86FF-C0A8EAC88A2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04" name="Imagem 3103">
          <a:extLst>
            <a:ext uri="{FF2B5EF4-FFF2-40B4-BE49-F238E27FC236}">
              <a16:creationId xmlns:a16="http://schemas.microsoft.com/office/drawing/2014/main" xmlns="" id="{FAF1C1E8-07AD-4057-8C53-6DC6747233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05" name="Imagem 3104">
          <a:extLst>
            <a:ext uri="{FF2B5EF4-FFF2-40B4-BE49-F238E27FC236}">
              <a16:creationId xmlns:a16="http://schemas.microsoft.com/office/drawing/2014/main" xmlns="" id="{34231DE0-077B-47AB-85C7-3F245E2D01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3106" name="Imagem 3105">
          <a:extLst>
            <a:ext uri="{FF2B5EF4-FFF2-40B4-BE49-F238E27FC236}">
              <a16:creationId xmlns:a16="http://schemas.microsoft.com/office/drawing/2014/main" xmlns="" id="{ACA179F4-1D5E-4B11-9912-DD489085DA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107" name="Imagem 3106">
          <a:extLst>
            <a:ext uri="{FF2B5EF4-FFF2-40B4-BE49-F238E27FC236}">
              <a16:creationId xmlns:a16="http://schemas.microsoft.com/office/drawing/2014/main" xmlns="" id="{4D9C866E-5B41-4E2E-867C-E447A1034A0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08" name="Imagem 3107">
          <a:extLst>
            <a:ext uri="{FF2B5EF4-FFF2-40B4-BE49-F238E27FC236}">
              <a16:creationId xmlns:a16="http://schemas.microsoft.com/office/drawing/2014/main" xmlns="" id="{C15DFE3B-2DBF-40DE-9B21-8650BC52E1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09" name="Imagem 3108">
          <a:extLst>
            <a:ext uri="{FF2B5EF4-FFF2-40B4-BE49-F238E27FC236}">
              <a16:creationId xmlns:a16="http://schemas.microsoft.com/office/drawing/2014/main" xmlns="" id="{38B47EE2-6316-4414-95E8-39BBF5CAA06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10" name="Imagem 3109">
          <a:extLst>
            <a:ext uri="{FF2B5EF4-FFF2-40B4-BE49-F238E27FC236}">
              <a16:creationId xmlns:a16="http://schemas.microsoft.com/office/drawing/2014/main" xmlns="" id="{11E8CEEF-18B7-4ECD-B95F-011A3A8CA8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11" name="Imagem 3110">
          <a:extLst>
            <a:ext uri="{FF2B5EF4-FFF2-40B4-BE49-F238E27FC236}">
              <a16:creationId xmlns:a16="http://schemas.microsoft.com/office/drawing/2014/main" xmlns="" id="{373D6F75-9DCD-4D26-BF21-9A05CE02CAB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12" name="Imagem 3111">
          <a:extLst>
            <a:ext uri="{FF2B5EF4-FFF2-40B4-BE49-F238E27FC236}">
              <a16:creationId xmlns:a16="http://schemas.microsoft.com/office/drawing/2014/main" xmlns="" id="{51E6A6B1-523D-4E1E-9A58-0106871792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13" name="Imagem 3112">
          <a:extLst>
            <a:ext uri="{FF2B5EF4-FFF2-40B4-BE49-F238E27FC236}">
              <a16:creationId xmlns:a16="http://schemas.microsoft.com/office/drawing/2014/main" xmlns="" id="{A2E33781-EAEC-4E0D-B64F-DD1CCFEACD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48508</xdr:rowOff>
    </xdr:to>
    <xdr:pic>
      <xdr:nvPicPr>
        <xdr:cNvPr id="3114" name="Imagem 3113">
          <a:extLst>
            <a:ext uri="{FF2B5EF4-FFF2-40B4-BE49-F238E27FC236}">
              <a16:creationId xmlns:a16="http://schemas.microsoft.com/office/drawing/2014/main" xmlns="" id="{43C4D40E-2112-4FB2-AA3F-AD73E0439AA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49456</xdr:rowOff>
    </xdr:to>
    <xdr:pic>
      <xdr:nvPicPr>
        <xdr:cNvPr id="3115" name="Imagem 3114">
          <a:extLst>
            <a:ext uri="{FF2B5EF4-FFF2-40B4-BE49-F238E27FC236}">
              <a16:creationId xmlns:a16="http://schemas.microsoft.com/office/drawing/2014/main" xmlns="" id="{3B5B9B58-9196-41F8-B099-7BE1E7B811A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16" name="Imagem 3115">
          <a:extLst>
            <a:ext uri="{FF2B5EF4-FFF2-40B4-BE49-F238E27FC236}">
              <a16:creationId xmlns:a16="http://schemas.microsoft.com/office/drawing/2014/main" xmlns="" id="{2CA83280-055E-47C1-81E7-6868516353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17" name="Imagem 3116">
          <a:extLst>
            <a:ext uri="{FF2B5EF4-FFF2-40B4-BE49-F238E27FC236}">
              <a16:creationId xmlns:a16="http://schemas.microsoft.com/office/drawing/2014/main" xmlns="" id="{5E472284-79D5-429D-9AD4-FFA450732F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18" name="Imagem 3117">
          <a:extLst>
            <a:ext uri="{FF2B5EF4-FFF2-40B4-BE49-F238E27FC236}">
              <a16:creationId xmlns:a16="http://schemas.microsoft.com/office/drawing/2014/main" xmlns="" id="{B1A9BC16-365A-4D7D-884C-4E8A54F2954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19" name="Imagem 3118">
          <a:extLst>
            <a:ext uri="{FF2B5EF4-FFF2-40B4-BE49-F238E27FC236}">
              <a16:creationId xmlns:a16="http://schemas.microsoft.com/office/drawing/2014/main" xmlns="" id="{BFDEB4E4-DB2D-44C9-8CB4-1F9159FA31B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20" name="Imagem 3119">
          <a:extLst>
            <a:ext uri="{FF2B5EF4-FFF2-40B4-BE49-F238E27FC236}">
              <a16:creationId xmlns:a16="http://schemas.microsoft.com/office/drawing/2014/main" xmlns="" id="{30884FCF-A2AD-440F-9C23-58A2DD147F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21" name="Imagem 3120">
          <a:extLst>
            <a:ext uri="{FF2B5EF4-FFF2-40B4-BE49-F238E27FC236}">
              <a16:creationId xmlns:a16="http://schemas.microsoft.com/office/drawing/2014/main" xmlns="" id="{82AB9552-7E8E-4B95-A0A5-24A599285C9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48508</xdr:rowOff>
    </xdr:to>
    <xdr:pic>
      <xdr:nvPicPr>
        <xdr:cNvPr id="3122" name="Imagem 3121">
          <a:extLst>
            <a:ext uri="{FF2B5EF4-FFF2-40B4-BE49-F238E27FC236}">
              <a16:creationId xmlns:a16="http://schemas.microsoft.com/office/drawing/2014/main" xmlns="" id="{437DBA2C-E18D-4B4D-B002-5D0C72D186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49456</xdr:rowOff>
    </xdr:to>
    <xdr:pic>
      <xdr:nvPicPr>
        <xdr:cNvPr id="3123" name="Imagem 3122">
          <a:extLst>
            <a:ext uri="{FF2B5EF4-FFF2-40B4-BE49-F238E27FC236}">
              <a16:creationId xmlns:a16="http://schemas.microsoft.com/office/drawing/2014/main" xmlns="" id="{5CCFD734-3E1E-4D0A-A76A-CB5BC214AE8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24" name="Imagem 3123">
          <a:extLst>
            <a:ext uri="{FF2B5EF4-FFF2-40B4-BE49-F238E27FC236}">
              <a16:creationId xmlns:a16="http://schemas.microsoft.com/office/drawing/2014/main" xmlns="" id="{8C92E663-F390-45A4-B036-B4875B7BAB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25" name="Imagem 3124">
          <a:extLst>
            <a:ext uri="{FF2B5EF4-FFF2-40B4-BE49-F238E27FC236}">
              <a16:creationId xmlns:a16="http://schemas.microsoft.com/office/drawing/2014/main" xmlns="" id="{2506455A-54E8-475F-B8AF-58F0D1D0E0B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26" name="Imagem 3125">
          <a:extLst>
            <a:ext uri="{FF2B5EF4-FFF2-40B4-BE49-F238E27FC236}">
              <a16:creationId xmlns:a16="http://schemas.microsoft.com/office/drawing/2014/main" xmlns="" id="{9DE84B7F-6886-46B2-B12B-691C5841C6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27" name="Imagem 3126">
          <a:extLst>
            <a:ext uri="{FF2B5EF4-FFF2-40B4-BE49-F238E27FC236}">
              <a16:creationId xmlns:a16="http://schemas.microsoft.com/office/drawing/2014/main" xmlns="" id="{DAC46AAA-4208-4314-BD63-4FD3BD15C5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28" name="Imagem 3127">
          <a:extLst>
            <a:ext uri="{FF2B5EF4-FFF2-40B4-BE49-F238E27FC236}">
              <a16:creationId xmlns:a16="http://schemas.microsoft.com/office/drawing/2014/main" xmlns="" id="{AB34B157-A41B-4DAA-AE49-853CB6CF01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29" name="Imagem 3128">
          <a:extLst>
            <a:ext uri="{FF2B5EF4-FFF2-40B4-BE49-F238E27FC236}">
              <a16:creationId xmlns:a16="http://schemas.microsoft.com/office/drawing/2014/main" xmlns="" id="{79021ABA-D48D-41B9-B0E2-73D11A5F068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47943</xdr:rowOff>
    </xdr:to>
    <xdr:pic>
      <xdr:nvPicPr>
        <xdr:cNvPr id="3130" name="Imagem 3129">
          <a:extLst>
            <a:ext uri="{FF2B5EF4-FFF2-40B4-BE49-F238E27FC236}">
              <a16:creationId xmlns:a16="http://schemas.microsoft.com/office/drawing/2014/main" xmlns="" id="{A539D9FB-63AB-4E59-9FDF-2CAE95758D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48891</xdr:rowOff>
    </xdr:to>
    <xdr:pic>
      <xdr:nvPicPr>
        <xdr:cNvPr id="3131" name="Imagem 3130">
          <a:extLst>
            <a:ext uri="{FF2B5EF4-FFF2-40B4-BE49-F238E27FC236}">
              <a16:creationId xmlns:a16="http://schemas.microsoft.com/office/drawing/2014/main" xmlns="" id="{4DF54D47-FD7C-4FD4-8011-2F46E076F33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32" name="Imagem 3131">
          <a:extLst>
            <a:ext uri="{FF2B5EF4-FFF2-40B4-BE49-F238E27FC236}">
              <a16:creationId xmlns:a16="http://schemas.microsoft.com/office/drawing/2014/main" xmlns="" id="{5A46126B-A44D-4EB7-AA13-BB8AAC23CA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33" name="Imagem 3132">
          <a:extLst>
            <a:ext uri="{FF2B5EF4-FFF2-40B4-BE49-F238E27FC236}">
              <a16:creationId xmlns:a16="http://schemas.microsoft.com/office/drawing/2014/main" xmlns="" id="{3995AD8C-6A07-4681-9B51-C772F4813E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34" name="Imagem 3133">
          <a:extLst>
            <a:ext uri="{FF2B5EF4-FFF2-40B4-BE49-F238E27FC236}">
              <a16:creationId xmlns:a16="http://schemas.microsoft.com/office/drawing/2014/main" xmlns="" id="{266ADEF1-B8C0-4431-9246-97AA6DB727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35" name="Imagem 3134">
          <a:extLst>
            <a:ext uri="{FF2B5EF4-FFF2-40B4-BE49-F238E27FC236}">
              <a16:creationId xmlns:a16="http://schemas.microsoft.com/office/drawing/2014/main" xmlns="" id="{F3D06263-B1F6-4C0F-ABDB-8BC5100A76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36" name="Imagem 3135">
          <a:extLst>
            <a:ext uri="{FF2B5EF4-FFF2-40B4-BE49-F238E27FC236}">
              <a16:creationId xmlns:a16="http://schemas.microsoft.com/office/drawing/2014/main" xmlns="" id="{A6B2C801-B6AF-46C3-938A-8E5D647AE7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37" name="Imagem 3136">
          <a:extLst>
            <a:ext uri="{FF2B5EF4-FFF2-40B4-BE49-F238E27FC236}">
              <a16:creationId xmlns:a16="http://schemas.microsoft.com/office/drawing/2014/main" xmlns="" id="{49E4885B-B829-4981-9567-559056136E2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47943</xdr:rowOff>
    </xdr:to>
    <xdr:pic>
      <xdr:nvPicPr>
        <xdr:cNvPr id="3138" name="Imagem 3137">
          <a:extLst>
            <a:ext uri="{FF2B5EF4-FFF2-40B4-BE49-F238E27FC236}">
              <a16:creationId xmlns:a16="http://schemas.microsoft.com/office/drawing/2014/main" xmlns="" id="{89FE9589-6129-49AC-915D-D832915094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48891</xdr:rowOff>
    </xdr:to>
    <xdr:pic>
      <xdr:nvPicPr>
        <xdr:cNvPr id="3139" name="Imagem 3138">
          <a:extLst>
            <a:ext uri="{FF2B5EF4-FFF2-40B4-BE49-F238E27FC236}">
              <a16:creationId xmlns:a16="http://schemas.microsoft.com/office/drawing/2014/main" xmlns="" id="{990DF3AE-CC34-464B-84CE-BBC8B6B0840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40" name="Imagem 3139">
          <a:extLst>
            <a:ext uri="{FF2B5EF4-FFF2-40B4-BE49-F238E27FC236}">
              <a16:creationId xmlns:a16="http://schemas.microsoft.com/office/drawing/2014/main" xmlns="" id="{90C7BE1B-0DE2-4467-9AC9-FDDA626580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41" name="Imagem 3140">
          <a:extLst>
            <a:ext uri="{FF2B5EF4-FFF2-40B4-BE49-F238E27FC236}">
              <a16:creationId xmlns:a16="http://schemas.microsoft.com/office/drawing/2014/main" xmlns="" id="{26BB15B2-3C4B-46DF-B87A-AC13D6878B6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42" name="Imagem 3141">
          <a:extLst>
            <a:ext uri="{FF2B5EF4-FFF2-40B4-BE49-F238E27FC236}">
              <a16:creationId xmlns:a16="http://schemas.microsoft.com/office/drawing/2014/main" xmlns="" id="{CA8F253D-4E7F-4804-95CF-1A507123EF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43" name="Imagem 3142">
          <a:extLst>
            <a:ext uri="{FF2B5EF4-FFF2-40B4-BE49-F238E27FC236}">
              <a16:creationId xmlns:a16="http://schemas.microsoft.com/office/drawing/2014/main" xmlns="" id="{B99514DA-EA57-4D97-BEA4-B5069D2E23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44" name="Imagem 3143">
          <a:extLst>
            <a:ext uri="{FF2B5EF4-FFF2-40B4-BE49-F238E27FC236}">
              <a16:creationId xmlns:a16="http://schemas.microsoft.com/office/drawing/2014/main" xmlns="" id="{7D5E7034-3B55-431D-B8C9-0F8548FA1A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45" name="Imagem 3144">
          <a:extLst>
            <a:ext uri="{FF2B5EF4-FFF2-40B4-BE49-F238E27FC236}">
              <a16:creationId xmlns:a16="http://schemas.microsoft.com/office/drawing/2014/main" xmlns="" id="{C01EA456-C5D9-440D-8226-18686FAD583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48508</xdr:rowOff>
    </xdr:to>
    <xdr:pic>
      <xdr:nvPicPr>
        <xdr:cNvPr id="3146" name="Imagem 3145">
          <a:extLst>
            <a:ext uri="{FF2B5EF4-FFF2-40B4-BE49-F238E27FC236}">
              <a16:creationId xmlns:a16="http://schemas.microsoft.com/office/drawing/2014/main" xmlns="" id="{2E6CF0DB-1EF5-4D85-B2FD-605738E383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49456</xdr:rowOff>
    </xdr:to>
    <xdr:pic>
      <xdr:nvPicPr>
        <xdr:cNvPr id="3147" name="Imagem 3146">
          <a:extLst>
            <a:ext uri="{FF2B5EF4-FFF2-40B4-BE49-F238E27FC236}">
              <a16:creationId xmlns:a16="http://schemas.microsoft.com/office/drawing/2014/main" xmlns="" id="{81208A32-44A4-4F13-89B0-2E5A2BEA029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48" name="Imagem 3147">
          <a:extLst>
            <a:ext uri="{FF2B5EF4-FFF2-40B4-BE49-F238E27FC236}">
              <a16:creationId xmlns:a16="http://schemas.microsoft.com/office/drawing/2014/main" xmlns="" id="{5F280BFE-DF95-42C3-A88D-D5E32B18E9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49" name="Imagem 3148">
          <a:extLst>
            <a:ext uri="{FF2B5EF4-FFF2-40B4-BE49-F238E27FC236}">
              <a16:creationId xmlns:a16="http://schemas.microsoft.com/office/drawing/2014/main" xmlns="" id="{D7091172-9433-4DDC-9772-8AEDA65B57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50" name="Imagem 3149">
          <a:extLst>
            <a:ext uri="{FF2B5EF4-FFF2-40B4-BE49-F238E27FC236}">
              <a16:creationId xmlns:a16="http://schemas.microsoft.com/office/drawing/2014/main" xmlns="" id="{5CF7A30A-54C5-45F2-8CC4-F60F736646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51" name="Imagem 3150">
          <a:extLst>
            <a:ext uri="{FF2B5EF4-FFF2-40B4-BE49-F238E27FC236}">
              <a16:creationId xmlns:a16="http://schemas.microsoft.com/office/drawing/2014/main" xmlns="" id="{8CF586ED-9873-42B0-B580-3551AC0DA8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52" name="Imagem 3151">
          <a:extLst>
            <a:ext uri="{FF2B5EF4-FFF2-40B4-BE49-F238E27FC236}">
              <a16:creationId xmlns:a16="http://schemas.microsoft.com/office/drawing/2014/main" xmlns="" id="{ACF73BB9-F408-4850-B3A3-8F9106F7CE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53" name="Imagem 3152">
          <a:extLst>
            <a:ext uri="{FF2B5EF4-FFF2-40B4-BE49-F238E27FC236}">
              <a16:creationId xmlns:a16="http://schemas.microsoft.com/office/drawing/2014/main" xmlns="" id="{685AE61A-E648-4749-ADFA-9EC261ACDB4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48508</xdr:rowOff>
    </xdr:to>
    <xdr:pic>
      <xdr:nvPicPr>
        <xdr:cNvPr id="3154" name="Imagem 3153">
          <a:extLst>
            <a:ext uri="{FF2B5EF4-FFF2-40B4-BE49-F238E27FC236}">
              <a16:creationId xmlns:a16="http://schemas.microsoft.com/office/drawing/2014/main" xmlns="" id="{504301A2-15D7-491E-B9A8-D65D6F232C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49456</xdr:rowOff>
    </xdr:to>
    <xdr:pic>
      <xdr:nvPicPr>
        <xdr:cNvPr id="3155" name="Imagem 3154">
          <a:extLst>
            <a:ext uri="{FF2B5EF4-FFF2-40B4-BE49-F238E27FC236}">
              <a16:creationId xmlns:a16="http://schemas.microsoft.com/office/drawing/2014/main" xmlns="" id="{2109F770-CE5D-4241-9A7F-959C0AB3937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56" name="Imagem 3155">
          <a:extLst>
            <a:ext uri="{FF2B5EF4-FFF2-40B4-BE49-F238E27FC236}">
              <a16:creationId xmlns:a16="http://schemas.microsoft.com/office/drawing/2014/main" xmlns="" id="{370F4037-6BB8-45F6-AE88-FBCEBCA0D2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57" name="Imagem 3156">
          <a:extLst>
            <a:ext uri="{FF2B5EF4-FFF2-40B4-BE49-F238E27FC236}">
              <a16:creationId xmlns:a16="http://schemas.microsoft.com/office/drawing/2014/main" xmlns="" id="{BE9A7D5E-1AE9-49C7-8DC0-D72030254AC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58" name="Imagem 3157">
          <a:extLst>
            <a:ext uri="{FF2B5EF4-FFF2-40B4-BE49-F238E27FC236}">
              <a16:creationId xmlns:a16="http://schemas.microsoft.com/office/drawing/2014/main" xmlns="" id="{4DDCAA10-A589-4C91-83C5-34A48FD739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59" name="Imagem 3158">
          <a:extLst>
            <a:ext uri="{FF2B5EF4-FFF2-40B4-BE49-F238E27FC236}">
              <a16:creationId xmlns:a16="http://schemas.microsoft.com/office/drawing/2014/main" xmlns="" id="{3CA0B889-601A-464E-ABF2-DAD902F5E42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60" name="Imagem 3159">
          <a:extLst>
            <a:ext uri="{FF2B5EF4-FFF2-40B4-BE49-F238E27FC236}">
              <a16:creationId xmlns:a16="http://schemas.microsoft.com/office/drawing/2014/main" xmlns="" id="{C5541B3E-2AC8-4F1E-A9C3-773CFE3740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61" name="Imagem 3160">
          <a:extLst>
            <a:ext uri="{FF2B5EF4-FFF2-40B4-BE49-F238E27FC236}">
              <a16:creationId xmlns:a16="http://schemas.microsoft.com/office/drawing/2014/main" xmlns="" id="{8C5E5927-DBDA-4268-B439-261079DCC8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47943</xdr:rowOff>
    </xdr:to>
    <xdr:pic>
      <xdr:nvPicPr>
        <xdr:cNvPr id="3162" name="Imagem 3161">
          <a:extLst>
            <a:ext uri="{FF2B5EF4-FFF2-40B4-BE49-F238E27FC236}">
              <a16:creationId xmlns:a16="http://schemas.microsoft.com/office/drawing/2014/main" xmlns="" id="{F1CF2C6C-79B5-49D3-8F35-80A60236E5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48891</xdr:rowOff>
    </xdr:to>
    <xdr:pic>
      <xdr:nvPicPr>
        <xdr:cNvPr id="3163" name="Imagem 3162">
          <a:extLst>
            <a:ext uri="{FF2B5EF4-FFF2-40B4-BE49-F238E27FC236}">
              <a16:creationId xmlns:a16="http://schemas.microsoft.com/office/drawing/2014/main" xmlns="" id="{81AA963F-4464-4EF7-BA74-C5962F36552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64" name="Imagem 3163">
          <a:extLst>
            <a:ext uri="{FF2B5EF4-FFF2-40B4-BE49-F238E27FC236}">
              <a16:creationId xmlns:a16="http://schemas.microsoft.com/office/drawing/2014/main" xmlns="" id="{8C81BFCE-C023-42CF-A356-450E8E59DB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65" name="Imagem 3164">
          <a:extLst>
            <a:ext uri="{FF2B5EF4-FFF2-40B4-BE49-F238E27FC236}">
              <a16:creationId xmlns:a16="http://schemas.microsoft.com/office/drawing/2014/main" xmlns="" id="{3AB100EB-2E86-4721-A75E-775653608B2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66" name="Imagem 3165">
          <a:extLst>
            <a:ext uri="{FF2B5EF4-FFF2-40B4-BE49-F238E27FC236}">
              <a16:creationId xmlns:a16="http://schemas.microsoft.com/office/drawing/2014/main" xmlns="" id="{5777B71A-D3E4-4B90-B44E-49209AF141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67" name="Imagem 3166">
          <a:extLst>
            <a:ext uri="{FF2B5EF4-FFF2-40B4-BE49-F238E27FC236}">
              <a16:creationId xmlns:a16="http://schemas.microsoft.com/office/drawing/2014/main" xmlns="" id="{DE25BD1F-C0E2-4F77-8335-02AFDA432C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68" name="Imagem 3167">
          <a:extLst>
            <a:ext uri="{FF2B5EF4-FFF2-40B4-BE49-F238E27FC236}">
              <a16:creationId xmlns:a16="http://schemas.microsoft.com/office/drawing/2014/main" xmlns="" id="{19C05E67-B11D-488E-AD72-996E6352C9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69" name="Imagem 3168">
          <a:extLst>
            <a:ext uri="{FF2B5EF4-FFF2-40B4-BE49-F238E27FC236}">
              <a16:creationId xmlns:a16="http://schemas.microsoft.com/office/drawing/2014/main" xmlns="" id="{5DE3DD97-B121-4FFA-8DBA-33904FBF46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47943</xdr:rowOff>
    </xdr:to>
    <xdr:pic>
      <xdr:nvPicPr>
        <xdr:cNvPr id="3170" name="Imagem 3169">
          <a:extLst>
            <a:ext uri="{FF2B5EF4-FFF2-40B4-BE49-F238E27FC236}">
              <a16:creationId xmlns:a16="http://schemas.microsoft.com/office/drawing/2014/main" xmlns="" id="{1F19134F-791B-43F0-B16C-6EDEC8EF3F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48891</xdr:rowOff>
    </xdr:to>
    <xdr:pic>
      <xdr:nvPicPr>
        <xdr:cNvPr id="3171" name="Imagem 3170">
          <a:extLst>
            <a:ext uri="{FF2B5EF4-FFF2-40B4-BE49-F238E27FC236}">
              <a16:creationId xmlns:a16="http://schemas.microsoft.com/office/drawing/2014/main" xmlns="" id="{5AF639EC-3C83-434C-819C-4158CB1D9C3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72" name="Imagem 3171">
          <a:extLst>
            <a:ext uri="{FF2B5EF4-FFF2-40B4-BE49-F238E27FC236}">
              <a16:creationId xmlns:a16="http://schemas.microsoft.com/office/drawing/2014/main" xmlns="" id="{1BC5F725-C296-4417-B64D-70EDDC88A9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73" name="Imagem 3172">
          <a:extLst>
            <a:ext uri="{FF2B5EF4-FFF2-40B4-BE49-F238E27FC236}">
              <a16:creationId xmlns:a16="http://schemas.microsoft.com/office/drawing/2014/main" xmlns="" id="{13015E41-075C-4661-90D5-3D5A0DD53C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74" name="Imagem 3173">
          <a:extLst>
            <a:ext uri="{FF2B5EF4-FFF2-40B4-BE49-F238E27FC236}">
              <a16:creationId xmlns:a16="http://schemas.microsoft.com/office/drawing/2014/main" xmlns="" id="{6D3E46BF-C3B7-4B51-ACAB-3ECD357277A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75" name="Imagem 3174">
          <a:extLst>
            <a:ext uri="{FF2B5EF4-FFF2-40B4-BE49-F238E27FC236}">
              <a16:creationId xmlns:a16="http://schemas.microsoft.com/office/drawing/2014/main" xmlns="" id="{D4E069F8-A6FF-45E7-8FF7-6EEC3764210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76" name="Imagem 3175">
          <a:extLst>
            <a:ext uri="{FF2B5EF4-FFF2-40B4-BE49-F238E27FC236}">
              <a16:creationId xmlns:a16="http://schemas.microsoft.com/office/drawing/2014/main" xmlns="" id="{96D1BB34-CBDA-40E2-AEA9-F481BC854B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77" name="Imagem 3176">
          <a:extLst>
            <a:ext uri="{FF2B5EF4-FFF2-40B4-BE49-F238E27FC236}">
              <a16:creationId xmlns:a16="http://schemas.microsoft.com/office/drawing/2014/main" xmlns="" id="{25EDA958-AFA4-4BBC-B561-8B99454BDA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48508</xdr:rowOff>
    </xdr:to>
    <xdr:pic>
      <xdr:nvPicPr>
        <xdr:cNvPr id="3178" name="Imagem 3177">
          <a:extLst>
            <a:ext uri="{FF2B5EF4-FFF2-40B4-BE49-F238E27FC236}">
              <a16:creationId xmlns:a16="http://schemas.microsoft.com/office/drawing/2014/main" xmlns="" id="{E8CD754A-8268-45C0-8A01-532251D182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49456</xdr:rowOff>
    </xdr:to>
    <xdr:pic>
      <xdr:nvPicPr>
        <xdr:cNvPr id="3179" name="Imagem 3178">
          <a:extLst>
            <a:ext uri="{FF2B5EF4-FFF2-40B4-BE49-F238E27FC236}">
              <a16:creationId xmlns:a16="http://schemas.microsoft.com/office/drawing/2014/main" xmlns="" id="{748C9A1F-A089-455A-9BC3-9C90D09AFA5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80" name="Imagem 3179">
          <a:extLst>
            <a:ext uri="{FF2B5EF4-FFF2-40B4-BE49-F238E27FC236}">
              <a16:creationId xmlns:a16="http://schemas.microsoft.com/office/drawing/2014/main" xmlns="" id="{2A70CD48-0836-4E4E-9553-564B458AEA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81" name="Imagem 3180">
          <a:extLst>
            <a:ext uri="{FF2B5EF4-FFF2-40B4-BE49-F238E27FC236}">
              <a16:creationId xmlns:a16="http://schemas.microsoft.com/office/drawing/2014/main" xmlns="" id="{81A2B6E5-20E0-412D-AA9A-A6A5DBDBCFD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82" name="Imagem 3181">
          <a:extLst>
            <a:ext uri="{FF2B5EF4-FFF2-40B4-BE49-F238E27FC236}">
              <a16:creationId xmlns:a16="http://schemas.microsoft.com/office/drawing/2014/main" xmlns="" id="{C9D50648-25EB-4D36-A052-DD40D64F4D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83" name="Imagem 3182">
          <a:extLst>
            <a:ext uri="{FF2B5EF4-FFF2-40B4-BE49-F238E27FC236}">
              <a16:creationId xmlns:a16="http://schemas.microsoft.com/office/drawing/2014/main" xmlns="" id="{43FE5A7E-4737-4D30-9339-80B54A45C3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84" name="Imagem 3183">
          <a:extLst>
            <a:ext uri="{FF2B5EF4-FFF2-40B4-BE49-F238E27FC236}">
              <a16:creationId xmlns:a16="http://schemas.microsoft.com/office/drawing/2014/main" xmlns="" id="{64A98CF8-371C-40C8-A867-0CA43912F8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85" name="Imagem 3184">
          <a:extLst>
            <a:ext uri="{FF2B5EF4-FFF2-40B4-BE49-F238E27FC236}">
              <a16:creationId xmlns:a16="http://schemas.microsoft.com/office/drawing/2014/main" xmlns="" id="{A3016B74-AA72-48F5-8A62-9982D81126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48508</xdr:rowOff>
    </xdr:to>
    <xdr:pic>
      <xdr:nvPicPr>
        <xdr:cNvPr id="3186" name="Imagem 3185">
          <a:extLst>
            <a:ext uri="{FF2B5EF4-FFF2-40B4-BE49-F238E27FC236}">
              <a16:creationId xmlns:a16="http://schemas.microsoft.com/office/drawing/2014/main" xmlns="" id="{414EE96D-694C-4748-8EF8-BF4B430514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49456</xdr:rowOff>
    </xdr:to>
    <xdr:pic>
      <xdr:nvPicPr>
        <xdr:cNvPr id="3187" name="Imagem 3186">
          <a:extLst>
            <a:ext uri="{FF2B5EF4-FFF2-40B4-BE49-F238E27FC236}">
              <a16:creationId xmlns:a16="http://schemas.microsoft.com/office/drawing/2014/main" xmlns="" id="{E2571186-2F69-4AD0-B942-89CD8A8B083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88" name="Imagem 3187">
          <a:extLst>
            <a:ext uri="{FF2B5EF4-FFF2-40B4-BE49-F238E27FC236}">
              <a16:creationId xmlns:a16="http://schemas.microsoft.com/office/drawing/2014/main" xmlns="" id="{C083F043-2D3C-4EBA-8818-5723437F1D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89" name="Imagem 3188">
          <a:extLst>
            <a:ext uri="{FF2B5EF4-FFF2-40B4-BE49-F238E27FC236}">
              <a16:creationId xmlns:a16="http://schemas.microsoft.com/office/drawing/2014/main" xmlns="" id="{C469EAA8-C213-43B1-BD4E-E09547FCFEE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90" name="Imagem 3189">
          <a:extLst>
            <a:ext uri="{FF2B5EF4-FFF2-40B4-BE49-F238E27FC236}">
              <a16:creationId xmlns:a16="http://schemas.microsoft.com/office/drawing/2014/main" xmlns="" id="{7E4860F2-CB63-4FD3-8DBB-A8F027D1D5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91" name="Imagem 3190">
          <a:extLst>
            <a:ext uri="{FF2B5EF4-FFF2-40B4-BE49-F238E27FC236}">
              <a16:creationId xmlns:a16="http://schemas.microsoft.com/office/drawing/2014/main" xmlns="" id="{13A495B0-8658-4A94-B5B1-2098AE6ABCC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92" name="Imagem 3191">
          <a:extLst>
            <a:ext uri="{FF2B5EF4-FFF2-40B4-BE49-F238E27FC236}">
              <a16:creationId xmlns:a16="http://schemas.microsoft.com/office/drawing/2014/main" xmlns="" id="{C7238751-0E10-4962-8938-7DBECCAA1A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93" name="Imagem 3192">
          <a:extLst>
            <a:ext uri="{FF2B5EF4-FFF2-40B4-BE49-F238E27FC236}">
              <a16:creationId xmlns:a16="http://schemas.microsoft.com/office/drawing/2014/main" xmlns="" id="{0EF74672-CAA8-421B-A575-953F169FC94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47943</xdr:rowOff>
    </xdr:to>
    <xdr:pic>
      <xdr:nvPicPr>
        <xdr:cNvPr id="3194" name="Imagem 3193">
          <a:extLst>
            <a:ext uri="{FF2B5EF4-FFF2-40B4-BE49-F238E27FC236}">
              <a16:creationId xmlns:a16="http://schemas.microsoft.com/office/drawing/2014/main" xmlns="" id="{105A9E9E-10EB-4BC4-942E-C28463C692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48891</xdr:rowOff>
    </xdr:to>
    <xdr:pic>
      <xdr:nvPicPr>
        <xdr:cNvPr id="3195" name="Imagem 3194">
          <a:extLst>
            <a:ext uri="{FF2B5EF4-FFF2-40B4-BE49-F238E27FC236}">
              <a16:creationId xmlns:a16="http://schemas.microsoft.com/office/drawing/2014/main" xmlns="" id="{FE7D7AC8-9B5B-4240-A41A-EF0AC55D429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96" name="Imagem 3195">
          <a:extLst>
            <a:ext uri="{FF2B5EF4-FFF2-40B4-BE49-F238E27FC236}">
              <a16:creationId xmlns:a16="http://schemas.microsoft.com/office/drawing/2014/main" xmlns="" id="{1BB6D0A3-84E6-4934-A086-21619A89F7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97" name="Imagem 3196">
          <a:extLst>
            <a:ext uri="{FF2B5EF4-FFF2-40B4-BE49-F238E27FC236}">
              <a16:creationId xmlns:a16="http://schemas.microsoft.com/office/drawing/2014/main" xmlns="" id="{408DAB4A-CD30-42B6-A747-8FFD500D1A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98" name="Imagem 3197">
          <a:extLst>
            <a:ext uri="{FF2B5EF4-FFF2-40B4-BE49-F238E27FC236}">
              <a16:creationId xmlns:a16="http://schemas.microsoft.com/office/drawing/2014/main" xmlns="" id="{2A945C1D-C049-40C2-8D61-94E1603A86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99" name="Imagem 3198">
          <a:extLst>
            <a:ext uri="{FF2B5EF4-FFF2-40B4-BE49-F238E27FC236}">
              <a16:creationId xmlns:a16="http://schemas.microsoft.com/office/drawing/2014/main" xmlns="" id="{4C424B82-1DED-42C4-969D-6160A8E065D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00" name="Imagem 3199">
          <a:extLst>
            <a:ext uri="{FF2B5EF4-FFF2-40B4-BE49-F238E27FC236}">
              <a16:creationId xmlns:a16="http://schemas.microsoft.com/office/drawing/2014/main" xmlns="" id="{401342C8-D141-41DF-8677-C7A251432F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01" name="Imagem 3200">
          <a:extLst>
            <a:ext uri="{FF2B5EF4-FFF2-40B4-BE49-F238E27FC236}">
              <a16:creationId xmlns:a16="http://schemas.microsoft.com/office/drawing/2014/main" xmlns="" id="{CA736B67-CFC8-4B4C-BC74-1729507EAB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47943</xdr:rowOff>
    </xdr:to>
    <xdr:pic>
      <xdr:nvPicPr>
        <xdr:cNvPr id="3202" name="Imagem 3201">
          <a:extLst>
            <a:ext uri="{FF2B5EF4-FFF2-40B4-BE49-F238E27FC236}">
              <a16:creationId xmlns:a16="http://schemas.microsoft.com/office/drawing/2014/main" xmlns="" id="{F9D67D22-08C7-4143-8CB2-2D3228022A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48891</xdr:rowOff>
    </xdr:to>
    <xdr:pic>
      <xdr:nvPicPr>
        <xdr:cNvPr id="3203" name="Imagem 3202">
          <a:extLst>
            <a:ext uri="{FF2B5EF4-FFF2-40B4-BE49-F238E27FC236}">
              <a16:creationId xmlns:a16="http://schemas.microsoft.com/office/drawing/2014/main" xmlns="" id="{E8252BA0-973E-4541-915D-A91FEB0F6FE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04" name="Imagem 3203">
          <a:extLst>
            <a:ext uri="{FF2B5EF4-FFF2-40B4-BE49-F238E27FC236}">
              <a16:creationId xmlns:a16="http://schemas.microsoft.com/office/drawing/2014/main" xmlns="" id="{B93F1C6B-5013-472F-ADD0-C9F8A2ABE4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05" name="Imagem 3204">
          <a:extLst>
            <a:ext uri="{FF2B5EF4-FFF2-40B4-BE49-F238E27FC236}">
              <a16:creationId xmlns:a16="http://schemas.microsoft.com/office/drawing/2014/main" xmlns="" id="{F1AE92FB-F095-4F8A-8417-9418443E2E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06" name="Imagem 3205">
          <a:extLst>
            <a:ext uri="{FF2B5EF4-FFF2-40B4-BE49-F238E27FC236}">
              <a16:creationId xmlns:a16="http://schemas.microsoft.com/office/drawing/2014/main" xmlns="" id="{D9C682FB-A044-4AFC-944D-DBFE01A61B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07" name="Imagem 3206">
          <a:extLst>
            <a:ext uri="{FF2B5EF4-FFF2-40B4-BE49-F238E27FC236}">
              <a16:creationId xmlns:a16="http://schemas.microsoft.com/office/drawing/2014/main" xmlns="" id="{76932A0F-687B-414E-96D1-5D4204BC1AA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08" name="Imagem 3207">
          <a:extLst>
            <a:ext uri="{FF2B5EF4-FFF2-40B4-BE49-F238E27FC236}">
              <a16:creationId xmlns:a16="http://schemas.microsoft.com/office/drawing/2014/main" xmlns="" id="{28E69E97-70CB-4462-A068-72CB4385F4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09" name="Imagem 3208">
          <a:extLst>
            <a:ext uri="{FF2B5EF4-FFF2-40B4-BE49-F238E27FC236}">
              <a16:creationId xmlns:a16="http://schemas.microsoft.com/office/drawing/2014/main" xmlns="" id="{12E7CC3B-EDD3-44C0-A972-53C744B23A6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47671</xdr:rowOff>
    </xdr:to>
    <xdr:pic>
      <xdr:nvPicPr>
        <xdr:cNvPr id="3210" name="Imagem 3209">
          <a:extLst>
            <a:ext uri="{FF2B5EF4-FFF2-40B4-BE49-F238E27FC236}">
              <a16:creationId xmlns:a16="http://schemas.microsoft.com/office/drawing/2014/main" xmlns="" id="{143FD32D-3BBB-47DA-B3D0-7284696437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48619</xdr:rowOff>
    </xdr:to>
    <xdr:pic>
      <xdr:nvPicPr>
        <xdr:cNvPr id="3211" name="Imagem 3210">
          <a:extLst>
            <a:ext uri="{FF2B5EF4-FFF2-40B4-BE49-F238E27FC236}">
              <a16:creationId xmlns:a16="http://schemas.microsoft.com/office/drawing/2014/main" xmlns="" id="{9ED0D549-4CCB-4445-8D7C-8738F64FD47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12" name="Imagem 3211">
          <a:extLst>
            <a:ext uri="{FF2B5EF4-FFF2-40B4-BE49-F238E27FC236}">
              <a16:creationId xmlns:a16="http://schemas.microsoft.com/office/drawing/2014/main" xmlns="" id="{8725B551-6FA5-4E6F-8043-BE144F033C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13" name="Imagem 3212">
          <a:extLst>
            <a:ext uri="{FF2B5EF4-FFF2-40B4-BE49-F238E27FC236}">
              <a16:creationId xmlns:a16="http://schemas.microsoft.com/office/drawing/2014/main" xmlns="" id="{E1CF50B1-54EC-4232-8536-E47A7ADF1B2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14" name="Imagem 3213">
          <a:extLst>
            <a:ext uri="{FF2B5EF4-FFF2-40B4-BE49-F238E27FC236}">
              <a16:creationId xmlns:a16="http://schemas.microsoft.com/office/drawing/2014/main" xmlns="" id="{4E80076E-DF56-4E77-A400-574B8F896C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15" name="Imagem 3214">
          <a:extLst>
            <a:ext uri="{FF2B5EF4-FFF2-40B4-BE49-F238E27FC236}">
              <a16:creationId xmlns:a16="http://schemas.microsoft.com/office/drawing/2014/main" xmlns="" id="{E7D4B1A2-9E5D-4650-8E05-F2553830FD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16" name="Imagem 3215">
          <a:extLst>
            <a:ext uri="{FF2B5EF4-FFF2-40B4-BE49-F238E27FC236}">
              <a16:creationId xmlns:a16="http://schemas.microsoft.com/office/drawing/2014/main" xmlns="" id="{2FCF89F3-A4F1-4FB0-9594-5B604E680C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17" name="Imagem 3216">
          <a:extLst>
            <a:ext uri="{FF2B5EF4-FFF2-40B4-BE49-F238E27FC236}">
              <a16:creationId xmlns:a16="http://schemas.microsoft.com/office/drawing/2014/main" xmlns="" id="{13DC1022-C3E1-492C-A77F-CE53B2FCA5E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47671</xdr:rowOff>
    </xdr:to>
    <xdr:pic>
      <xdr:nvPicPr>
        <xdr:cNvPr id="3218" name="Imagem 3217">
          <a:extLst>
            <a:ext uri="{FF2B5EF4-FFF2-40B4-BE49-F238E27FC236}">
              <a16:creationId xmlns:a16="http://schemas.microsoft.com/office/drawing/2014/main" xmlns="" id="{62641C53-D727-48B5-A3DC-34159F62F9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48619</xdr:rowOff>
    </xdr:to>
    <xdr:pic>
      <xdr:nvPicPr>
        <xdr:cNvPr id="3219" name="Imagem 3218">
          <a:extLst>
            <a:ext uri="{FF2B5EF4-FFF2-40B4-BE49-F238E27FC236}">
              <a16:creationId xmlns:a16="http://schemas.microsoft.com/office/drawing/2014/main" xmlns="" id="{E925C534-9534-418D-8BC7-90FE46A0D2A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20" name="Imagem 3219">
          <a:extLst>
            <a:ext uri="{FF2B5EF4-FFF2-40B4-BE49-F238E27FC236}">
              <a16:creationId xmlns:a16="http://schemas.microsoft.com/office/drawing/2014/main" xmlns="" id="{AF1F8D9B-2856-4DCA-A286-EB02E73350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21" name="Imagem 3220">
          <a:extLst>
            <a:ext uri="{FF2B5EF4-FFF2-40B4-BE49-F238E27FC236}">
              <a16:creationId xmlns:a16="http://schemas.microsoft.com/office/drawing/2014/main" xmlns="" id="{A4FBE384-54E7-4243-897C-8755B79F9A1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22" name="Imagem 3221">
          <a:extLst>
            <a:ext uri="{FF2B5EF4-FFF2-40B4-BE49-F238E27FC236}">
              <a16:creationId xmlns:a16="http://schemas.microsoft.com/office/drawing/2014/main" xmlns="" id="{5049A398-832B-4CB0-9678-DD172B8064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23" name="Imagem 3222">
          <a:extLst>
            <a:ext uri="{FF2B5EF4-FFF2-40B4-BE49-F238E27FC236}">
              <a16:creationId xmlns:a16="http://schemas.microsoft.com/office/drawing/2014/main" xmlns="" id="{FC80D0DF-A270-4BF8-886A-680A4D7EF96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24" name="Imagem 3223">
          <a:extLst>
            <a:ext uri="{FF2B5EF4-FFF2-40B4-BE49-F238E27FC236}">
              <a16:creationId xmlns:a16="http://schemas.microsoft.com/office/drawing/2014/main" xmlns="" id="{7204F19A-C221-4385-AE86-1D4B83C1BC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25" name="Imagem 3224">
          <a:extLst>
            <a:ext uri="{FF2B5EF4-FFF2-40B4-BE49-F238E27FC236}">
              <a16:creationId xmlns:a16="http://schemas.microsoft.com/office/drawing/2014/main" xmlns="" id="{8EA84845-0CA4-4626-822E-11A2ED660B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47671</xdr:rowOff>
    </xdr:to>
    <xdr:pic>
      <xdr:nvPicPr>
        <xdr:cNvPr id="3226" name="Imagem 3225">
          <a:extLst>
            <a:ext uri="{FF2B5EF4-FFF2-40B4-BE49-F238E27FC236}">
              <a16:creationId xmlns:a16="http://schemas.microsoft.com/office/drawing/2014/main" xmlns="" id="{D520AB10-63D1-4A61-937E-43321C2EF8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48619</xdr:rowOff>
    </xdr:to>
    <xdr:pic>
      <xdr:nvPicPr>
        <xdr:cNvPr id="3227" name="Imagem 3226">
          <a:extLst>
            <a:ext uri="{FF2B5EF4-FFF2-40B4-BE49-F238E27FC236}">
              <a16:creationId xmlns:a16="http://schemas.microsoft.com/office/drawing/2014/main" xmlns="" id="{CEB9A1C0-C9A2-4B8E-87AD-9B9622C2B52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28" name="Imagem 3227">
          <a:extLst>
            <a:ext uri="{FF2B5EF4-FFF2-40B4-BE49-F238E27FC236}">
              <a16:creationId xmlns:a16="http://schemas.microsoft.com/office/drawing/2014/main" xmlns="" id="{BBBE19DA-395D-4796-BCB9-DE2F4A8A2F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29" name="Imagem 3228">
          <a:extLst>
            <a:ext uri="{FF2B5EF4-FFF2-40B4-BE49-F238E27FC236}">
              <a16:creationId xmlns:a16="http://schemas.microsoft.com/office/drawing/2014/main" xmlns="" id="{8BFAA298-A389-41D2-A22F-D36D69634C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30" name="Imagem 3229">
          <a:extLst>
            <a:ext uri="{FF2B5EF4-FFF2-40B4-BE49-F238E27FC236}">
              <a16:creationId xmlns:a16="http://schemas.microsoft.com/office/drawing/2014/main" xmlns="" id="{CB0D4658-06CB-48B8-9639-5998DC33EE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31" name="Imagem 3230">
          <a:extLst>
            <a:ext uri="{FF2B5EF4-FFF2-40B4-BE49-F238E27FC236}">
              <a16:creationId xmlns:a16="http://schemas.microsoft.com/office/drawing/2014/main" xmlns="" id="{E18499F8-B10B-4A58-B0F0-14C6DC59EB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32" name="Imagem 3231">
          <a:extLst>
            <a:ext uri="{FF2B5EF4-FFF2-40B4-BE49-F238E27FC236}">
              <a16:creationId xmlns:a16="http://schemas.microsoft.com/office/drawing/2014/main" xmlns="" id="{15BC3F48-8A67-422D-BF3A-931F42B438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33" name="Imagem 3232">
          <a:extLst>
            <a:ext uri="{FF2B5EF4-FFF2-40B4-BE49-F238E27FC236}">
              <a16:creationId xmlns:a16="http://schemas.microsoft.com/office/drawing/2014/main" xmlns="" id="{EA5F49C6-C886-4E1E-A119-68F72BAADF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47671</xdr:rowOff>
    </xdr:to>
    <xdr:pic>
      <xdr:nvPicPr>
        <xdr:cNvPr id="3234" name="Imagem 3233">
          <a:extLst>
            <a:ext uri="{FF2B5EF4-FFF2-40B4-BE49-F238E27FC236}">
              <a16:creationId xmlns:a16="http://schemas.microsoft.com/office/drawing/2014/main" xmlns="" id="{A917B3AE-5BBA-47DA-B805-D012EE6C82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48619</xdr:rowOff>
    </xdr:to>
    <xdr:pic>
      <xdr:nvPicPr>
        <xdr:cNvPr id="3235" name="Imagem 3234">
          <a:extLst>
            <a:ext uri="{FF2B5EF4-FFF2-40B4-BE49-F238E27FC236}">
              <a16:creationId xmlns:a16="http://schemas.microsoft.com/office/drawing/2014/main" xmlns="" id="{68CB7861-6613-49A6-89D7-FCA73FD937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36" name="Imagem 3235">
          <a:extLst>
            <a:ext uri="{FF2B5EF4-FFF2-40B4-BE49-F238E27FC236}">
              <a16:creationId xmlns:a16="http://schemas.microsoft.com/office/drawing/2014/main" xmlns="" id="{4A99C5B3-79D7-42DE-9620-B4E4D1B3B1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37" name="Imagem 3236">
          <a:extLst>
            <a:ext uri="{FF2B5EF4-FFF2-40B4-BE49-F238E27FC236}">
              <a16:creationId xmlns:a16="http://schemas.microsoft.com/office/drawing/2014/main" xmlns="" id="{F33556FF-BB71-4DE0-8DB7-F278EB505A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38" name="Imagem 3237">
          <a:extLst>
            <a:ext uri="{FF2B5EF4-FFF2-40B4-BE49-F238E27FC236}">
              <a16:creationId xmlns:a16="http://schemas.microsoft.com/office/drawing/2014/main" xmlns="" id="{8C9B2220-7B25-48F1-939A-8D30D44A0A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39" name="Imagem 3238">
          <a:extLst>
            <a:ext uri="{FF2B5EF4-FFF2-40B4-BE49-F238E27FC236}">
              <a16:creationId xmlns:a16="http://schemas.microsoft.com/office/drawing/2014/main" xmlns="" id="{8CFAFEE2-8F3D-4E38-9993-C014C04BC0A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40" name="Imagem 3239">
          <a:extLst>
            <a:ext uri="{FF2B5EF4-FFF2-40B4-BE49-F238E27FC236}">
              <a16:creationId xmlns:a16="http://schemas.microsoft.com/office/drawing/2014/main" xmlns="" id="{1DB7E25F-D617-458C-9909-D71E7C0AC1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41" name="Imagem 3240">
          <a:extLst>
            <a:ext uri="{FF2B5EF4-FFF2-40B4-BE49-F238E27FC236}">
              <a16:creationId xmlns:a16="http://schemas.microsoft.com/office/drawing/2014/main" xmlns="" id="{96F6B6A7-B70F-4ECE-A6DE-8B5DCFD85B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3242" name="Imagem 3241">
          <a:extLst>
            <a:ext uri="{FF2B5EF4-FFF2-40B4-BE49-F238E27FC236}">
              <a16:creationId xmlns:a16="http://schemas.microsoft.com/office/drawing/2014/main" xmlns="" id="{C14667D0-575C-4B09-B5B6-1327B02AD3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43" name="Imagem 3242">
          <a:extLst>
            <a:ext uri="{FF2B5EF4-FFF2-40B4-BE49-F238E27FC236}">
              <a16:creationId xmlns:a16="http://schemas.microsoft.com/office/drawing/2014/main" xmlns="" id="{B59C0E5B-B96B-4666-BFE1-C522D765693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44" name="Imagem 3243">
          <a:extLst>
            <a:ext uri="{FF2B5EF4-FFF2-40B4-BE49-F238E27FC236}">
              <a16:creationId xmlns:a16="http://schemas.microsoft.com/office/drawing/2014/main" xmlns="" id="{C865D931-8107-47BB-9CD2-382E3368EBA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45" name="Imagem 3244">
          <a:extLst>
            <a:ext uri="{FF2B5EF4-FFF2-40B4-BE49-F238E27FC236}">
              <a16:creationId xmlns:a16="http://schemas.microsoft.com/office/drawing/2014/main" xmlns="" id="{6949B722-BA6E-499B-9969-FC62A07085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46" name="Imagem 3245">
          <a:extLst>
            <a:ext uri="{FF2B5EF4-FFF2-40B4-BE49-F238E27FC236}">
              <a16:creationId xmlns:a16="http://schemas.microsoft.com/office/drawing/2014/main" xmlns="" id="{EA341C7F-148B-4946-9920-B92663F18D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47" name="Imagem 3246">
          <a:extLst>
            <a:ext uri="{FF2B5EF4-FFF2-40B4-BE49-F238E27FC236}">
              <a16:creationId xmlns:a16="http://schemas.microsoft.com/office/drawing/2014/main" xmlns="" id="{8DEB61FF-EF6E-4338-AC24-FA762DA9A9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48" name="Imagem 3247">
          <a:extLst>
            <a:ext uri="{FF2B5EF4-FFF2-40B4-BE49-F238E27FC236}">
              <a16:creationId xmlns:a16="http://schemas.microsoft.com/office/drawing/2014/main" xmlns="" id="{F293CB99-F4C1-4189-A8C3-17F285C312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49" name="Imagem 3248">
          <a:extLst>
            <a:ext uri="{FF2B5EF4-FFF2-40B4-BE49-F238E27FC236}">
              <a16:creationId xmlns:a16="http://schemas.microsoft.com/office/drawing/2014/main" xmlns="" id="{AD75FED0-3154-4FD0-983E-F23DF9AFD54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3250" name="Imagem 3249">
          <a:extLst>
            <a:ext uri="{FF2B5EF4-FFF2-40B4-BE49-F238E27FC236}">
              <a16:creationId xmlns:a16="http://schemas.microsoft.com/office/drawing/2014/main" xmlns="" id="{02FF4DF9-B834-45D5-8399-5C572186D7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51" name="Imagem 3250">
          <a:extLst>
            <a:ext uri="{FF2B5EF4-FFF2-40B4-BE49-F238E27FC236}">
              <a16:creationId xmlns:a16="http://schemas.microsoft.com/office/drawing/2014/main" xmlns="" id="{0DC84AEB-1206-4C59-B443-D375B0B17AC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52" name="Imagem 3251">
          <a:extLst>
            <a:ext uri="{FF2B5EF4-FFF2-40B4-BE49-F238E27FC236}">
              <a16:creationId xmlns:a16="http://schemas.microsoft.com/office/drawing/2014/main" xmlns="" id="{04F5BDCF-6A92-42F4-807E-79D63EC5BC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53" name="Imagem 3252">
          <a:extLst>
            <a:ext uri="{FF2B5EF4-FFF2-40B4-BE49-F238E27FC236}">
              <a16:creationId xmlns:a16="http://schemas.microsoft.com/office/drawing/2014/main" xmlns="" id="{0A25DB7D-2737-4751-B9F8-71520402781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54" name="Imagem 3253">
          <a:extLst>
            <a:ext uri="{FF2B5EF4-FFF2-40B4-BE49-F238E27FC236}">
              <a16:creationId xmlns:a16="http://schemas.microsoft.com/office/drawing/2014/main" xmlns="" id="{ED6D1916-AFD2-4D11-87A8-83AC86EA6A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55" name="Imagem 3254">
          <a:extLst>
            <a:ext uri="{FF2B5EF4-FFF2-40B4-BE49-F238E27FC236}">
              <a16:creationId xmlns:a16="http://schemas.microsoft.com/office/drawing/2014/main" xmlns="" id="{6953C036-D739-4695-918E-0C7D89E0D1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56" name="Imagem 3255">
          <a:extLst>
            <a:ext uri="{FF2B5EF4-FFF2-40B4-BE49-F238E27FC236}">
              <a16:creationId xmlns:a16="http://schemas.microsoft.com/office/drawing/2014/main" xmlns="" id="{13D6C58E-AFE4-4ED9-BB87-69ECBEB1B6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57" name="Imagem 3256">
          <a:extLst>
            <a:ext uri="{FF2B5EF4-FFF2-40B4-BE49-F238E27FC236}">
              <a16:creationId xmlns:a16="http://schemas.microsoft.com/office/drawing/2014/main" xmlns="" id="{024E4AEB-D52D-4923-874C-43808F399A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3258" name="Imagem 3257">
          <a:extLst>
            <a:ext uri="{FF2B5EF4-FFF2-40B4-BE49-F238E27FC236}">
              <a16:creationId xmlns:a16="http://schemas.microsoft.com/office/drawing/2014/main" xmlns="" id="{A8FD2414-96EC-44B7-B77C-CDBEC9174E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59" name="Imagem 3258">
          <a:extLst>
            <a:ext uri="{FF2B5EF4-FFF2-40B4-BE49-F238E27FC236}">
              <a16:creationId xmlns:a16="http://schemas.microsoft.com/office/drawing/2014/main" xmlns="" id="{277A6791-6E4E-464B-8BBB-7533A6A96AD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60" name="Imagem 3259">
          <a:extLst>
            <a:ext uri="{FF2B5EF4-FFF2-40B4-BE49-F238E27FC236}">
              <a16:creationId xmlns:a16="http://schemas.microsoft.com/office/drawing/2014/main" xmlns="" id="{820AC323-973F-4B7E-9C77-DF31EDC69E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61" name="Imagem 3260">
          <a:extLst>
            <a:ext uri="{FF2B5EF4-FFF2-40B4-BE49-F238E27FC236}">
              <a16:creationId xmlns:a16="http://schemas.microsoft.com/office/drawing/2014/main" xmlns="" id="{B478F846-EE59-4C82-AEC8-C102DFD8C16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62" name="Imagem 3261">
          <a:extLst>
            <a:ext uri="{FF2B5EF4-FFF2-40B4-BE49-F238E27FC236}">
              <a16:creationId xmlns:a16="http://schemas.microsoft.com/office/drawing/2014/main" xmlns="" id="{6DA9F012-4B56-4238-97BD-34C9E8032F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63" name="Imagem 3262">
          <a:extLst>
            <a:ext uri="{FF2B5EF4-FFF2-40B4-BE49-F238E27FC236}">
              <a16:creationId xmlns:a16="http://schemas.microsoft.com/office/drawing/2014/main" xmlns="" id="{F1D1A479-BF46-4605-9A0C-303CD02DEB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64" name="Imagem 3263">
          <a:extLst>
            <a:ext uri="{FF2B5EF4-FFF2-40B4-BE49-F238E27FC236}">
              <a16:creationId xmlns:a16="http://schemas.microsoft.com/office/drawing/2014/main" xmlns="" id="{AB361C8C-2B5D-4554-9847-38C088BE81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65" name="Imagem 3264">
          <a:extLst>
            <a:ext uri="{FF2B5EF4-FFF2-40B4-BE49-F238E27FC236}">
              <a16:creationId xmlns:a16="http://schemas.microsoft.com/office/drawing/2014/main" xmlns="" id="{D9D508E4-5FA9-496B-ACD1-E83822FF484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3266" name="Imagem 3265">
          <a:extLst>
            <a:ext uri="{FF2B5EF4-FFF2-40B4-BE49-F238E27FC236}">
              <a16:creationId xmlns:a16="http://schemas.microsoft.com/office/drawing/2014/main" xmlns="" id="{7AF1A265-0209-4915-A233-380EFA61F6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67" name="Imagem 3266">
          <a:extLst>
            <a:ext uri="{FF2B5EF4-FFF2-40B4-BE49-F238E27FC236}">
              <a16:creationId xmlns:a16="http://schemas.microsoft.com/office/drawing/2014/main" xmlns="" id="{0613FD00-2C47-4FB8-94AB-9224DAAACBB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68" name="Imagem 3267">
          <a:extLst>
            <a:ext uri="{FF2B5EF4-FFF2-40B4-BE49-F238E27FC236}">
              <a16:creationId xmlns:a16="http://schemas.microsoft.com/office/drawing/2014/main" xmlns="" id="{809835F0-A427-4AC7-8CF8-42199D29F4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69" name="Imagem 3268">
          <a:extLst>
            <a:ext uri="{FF2B5EF4-FFF2-40B4-BE49-F238E27FC236}">
              <a16:creationId xmlns:a16="http://schemas.microsoft.com/office/drawing/2014/main" xmlns="" id="{C6E4F0D7-20F8-463B-A661-CB8B4301DBA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70" name="Imagem 3269">
          <a:extLst>
            <a:ext uri="{FF2B5EF4-FFF2-40B4-BE49-F238E27FC236}">
              <a16:creationId xmlns:a16="http://schemas.microsoft.com/office/drawing/2014/main" xmlns="" id="{8B09E471-60A9-4B4C-8008-ABAF5D48C0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71" name="Imagem 3270">
          <a:extLst>
            <a:ext uri="{FF2B5EF4-FFF2-40B4-BE49-F238E27FC236}">
              <a16:creationId xmlns:a16="http://schemas.microsoft.com/office/drawing/2014/main" xmlns="" id="{B928FEDB-20A6-433E-8EFD-2AB13E4047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72" name="Imagem 3271">
          <a:extLst>
            <a:ext uri="{FF2B5EF4-FFF2-40B4-BE49-F238E27FC236}">
              <a16:creationId xmlns:a16="http://schemas.microsoft.com/office/drawing/2014/main" xmlns="" id="{C6F242E8-7CFE-434B-A702-98D982C356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73" name="Imagem 3272">
          <a:extLst>
            <a:ext uri="{FF2B5EF4-FFF2-40B4-BE49-F238E27FC236}">
              <a16:creationId xmlns:a16="http://schemas.microsoft.com/office/drawing/2014/main" xmlns="" id="{0911E1C1-ACC6-4F5D-9A8C-EEDFCB43CDD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3274" name="Imagem 3273">
          <a:extLst>
            <a:ext uri="{FF2B5EF4-FFF2-40B4-BE49-F238E27FC236}">
              <a16:creationId xmlns:a16="http://schemas.microsoft.com/office/drawing/2014/main" xmlns="" id="{E53C86F9-5D7A-43A6-9F45-4C26248463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75" name="Imagem 3274">
          <a:extLst>
            <a:ext uri="{FF2B5EF4-FFF2-40B4-BE49-F238E27FC236}">
              <a16:creationId xmlns:a16="http://schemas.microsoft.com/office/drawing/2014/main" xmlns="" id="{9981D128-7FFC-46EB-8A9B-14A1B7D343B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76" name="Imagem 3275">
          <a:extLst>
            <a:ext uri="{FF2B5EF4-FFF2-40B4-BE49-F238E27FC236}">
              <a16:creationId xmlns:a16="http://schemas.microsoft.com/office/drawing/2014/main" xmlns="" id="{7DA36B86-8F9F-4272-B92B-5AF9152FF3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77" name="Imagem 3276">
          <a:extLst>
            <a:ext uri="{FF2B5EF4-FFF2-40B4-BE49-F238E27FC236}">
              <a16:creationId xmlns:a16="http://schemas.microsoft.com/office/drawing/2014/main" xmlns="" id="{4E9A6F93-C31D-4845-98CC-5BAD320113A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78" name="Imagem 3277">
          <a:extLst>
            <a:ext uri="{FF2B5EF4-FFF2-40B4-BE49-F238E27FC236}">
              <a16:creationId xmlns:a16="http://schemas.microsoft.com/office/drawing/2014/main" xmlns="" id="{B0F4078A-A2DF-46CC-A9BC-7379D7639B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79" name="Imagem 3278">
          <a:extLst>
            <a:ext uri="{FF2B5EF4-FFF2-40B4-BE49-F238E27FC236}">
              <a16:creationId xmlns:a16="http://schemas.microsoft.com/office/drawing/2014/main" xmlns="" id="{026E2997-8AD7-45AE-AF7D-7D1390CDDD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80" name="Imagem 3279">
          <a:extLst>
            <a:ext uri="{FF2B5EF4-FFF2-40B4-BE49-F238E27FC236}">
              <a16:creationId xmlns:a16="http://schemas.microsoft.com/office/drawing/2014/main" xmlns="" id="{C34F97AD-0D41-4CD3-B8D9-D3923464A7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81" name="Imagem 3280">
          <a:extLst>
            <a:ext uri="{FF2B5EF4-FFF2-40B4-BE49-F238E27FC236}">
              <a16:creationId xmlns:a16="http://schemas.microsoft.com/office/drawing/2014/main" xmlns="" id="{CA1630CE-C5AA-4C7B-B100-4DD1BFF137D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3282" name="Imagem 3281">
          <a:extLst>
            <a:ext uri="{FF2B5EF4-FFF2-40B4-BE49-F238E27FC236}">
              <a16:creationId xmlns:a16="http://schemas.microsoft.com/office/drawing/2014/main" xmlns="" id="{36CED42D-AEB3-4B69-A545-AA2725137B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83" name="Imagem 3282">
          <a:extLst>
            <a:ext uri="{FF2B5EF4-FFF2-40B4-BE49-F238E27FC236}">
              <a16:creationId xmlns:a16="http://schemas.microsoft.com/office/drawing/2014/main" xmlns="" id="{303330AD-2C04-4D09-83F4-FCF8977BCCF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84" name="Imagem 3283">
          <a:extLst>
            <a:ext uri="{FF2B5EF4-FFF2-40B4-BE49-F238E27FC236}">
              <a16:creationId xmlns:a16="http://schemas.microsoft.com/office/drawing/2014/main" xmlns="" id="{EEFE3498-C1A9-40C4-BB8E-11AB2D4E98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85" name="Imagem 3284">
          <a:extLst>
            <a:ext uri="{FF2B5EF4-FFF2-40B4-BE49-F238E27FC236}">
              <a16:creationId xmlns:a16="http://schemas.microsoft.com/office/drawing/2014/main" xmlns="" id="{3662C250-CAF4-4C27-BA4D-2CF11156002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86" name="Imagem 3285">
          <a:extLst>
            <a:ext uri="{FF2B5EF4-FFF2-40B4-BE49-F238E27FC236}">
              <a16:creationId xmlns:a16="http://schemas.microsoft.com/office/drawing/2014/main" xmlns="" id="{81F51C73-E85E-473D-B96B-5784AAD2C1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87" name="Imagem 3286">
          <a:extLst>
            <a:ext uri="{FF2B5EF4-FFF2-40B4-BE49-F238E27FC236}">
              <a16:creationId xmlns:a16="http://schemas.microsoft.com/office/drawing/2014/main" xmlns="" id="{59C5E34A-1903-4CD6-80DD-DF14719F58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88" name="Imagem 3287">
          <a:extLst>
            <a:ext uri="{FF2B5EF4-FFF2-40B4-BE49-F238E27FC236}">
              <a16:creationId xmlns:a16="http://schemas.microsoft.com/office/drawing/2014/main" xmlns="" id="{1747E837-E342-49A9-8994-0EE800EB85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89" name="Imagem 3288">
          <a:extLst>
            <a:ext uri="{FF2B5EF4-FFF2-40B4-BE49-F238E27FC236}">
              <a16:creationId xmlns:a16="http://schemas.microsoft.com/office/drawing/2014/main" xmlns="" id="{3D3BFA87-6027-458F-A4B2-70FC3D9D1A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3290" name="Imagem 3289">
          <a:extLst>
            <a:ext uri="{FF2B5EF4-FFF2-40B4-BE49-F238E27FC236}">
              <a16:creationId xmlns:a16="http://schemas.microsoft.com/office/drawing/2014/main" xmlns="" id="{C00D3B43-1126-432B-BBA4-5953DFB9C8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91" name="Imagem 3290">
          <a:extLst>
            <a:ext uri="{FF2B5EF4-FFF2-40B4-BE49-F238E27FC236}">
              <a16:creationId xmlns:a16="http://schemas.microsoft.com/office/drawing/2014/main" xmlns="" id="{42F7B4A5-88BC-4717-85B7-8E8268BB6EB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92" name="Imagem 3291">
          <a:extLst>
            <a:ext uri="{FF2B5EF4-FFF2-40B4-BE49-F238E27FC236}">
              <a16:creationId xmlns:a16="http://schemas.microsoft.com/office/drawing/2014/main" xmlns="" id="{504B7D17-6C54-4853-B09A-6DFDD936DC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93" name="Imagem 3292">
          <a:extLst>
            <a:ext uri="{FF2B5EF4-FFF2-40B4-BE49-F238E27FC236}">
              <a16:creationId xmlns:a16="http://schemas.microsoft.com/office/drawing/2014/main" xmlns="" id="{E6F7E54A-1BDE-46C1-ADD2-A4934DCA05D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94" name="Imagem 3293">
          <a:extLst>
            <a:ext uri="{FF2B5EF4-FFF2-40B4-BE49-F238E27FC236}">
              <a16:creationId xmlns:a16="http://schemas.microsoft.com/office/drawing/2014/main" xmlns="" id="{B5DA57A6-BCE2-4B18-8536-B6D2EA1168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95" name="Imagem 3294">
          <a:extLst>
            <a:ext uri="{FF2B5EF4-FFF2-40B4-BE49-F238E27FC236}">
              <a16:creationId xmlns:a16="http://schemas.microsoft.com/office/drawing/2014/main" xmlns="" id="{EA520A68-83DA-418A-852C-ABC1EE77215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96" name="Imagem 3295">
          <a:extLst>
            <a:ext uri="{FF2B5EF4-FFF2-40B4-BE49-F238E27FC236}">
              <a16:creationId xmlns:a16="http://schemas.microsoft.com/office/drawing/2014/main" xmlns="" id="{389C1CC1-8123-4C35-89F4-A6523BA92F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97" name="Imagem 3296">
          <a:extLst>
            <a:ext uri="{FF2B5EF4-FFF2-40B4-BE49-F238E27FC236}">
              <a16:creationId xmlns:a16="http://schemas.microsoft.com/office/drawing/2014/main" xmlns="" id="{9FD877E3-0F60-46E0-BEDA-3CCE76C96B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3298" name="Imagem 3297">
          <a:extLst>
            <a:ext uri="{FF2B5EF4-FFF2-40B4-BE49-F238E27FC236}">
              <a16:creationId xmlns:a16="http://schemas.microsoft.com/office/drawing/2014/main" xmlns="" id="{350B5960-1EE0-4240-B15B-91F16B899F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99" name="Imagem 3298">
          <a:extLst>
            <a:ext uri="{FF2B5EF4-FFF2-40B4-BE49-F238E27FC236}">
              <a16:creationId xmlns:a16="http://schemas.microsoft.com/office/drawing/2014/main" xmlns="" id="{927AD229-6A19-41DE-BE34-12839A04CB4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300" name="Imagem 3299">
          <a:extLst>
            <a:ext uri="{FF2B5EF4-FFF2-40B4-BE49-F238E27FC236}">
              <a16:creationId xmlns:a16="http://schemas.microsoft.com/office/drawing/2014/main" xmlns="" id="{A5836AEB-F504-42E3-A06C-A91E13095E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301" name="Imagem 3300">
          <a:extLst>
            <a:ext uri="{FF2B5EF4-FFF2-40B4-BE49-F238E27FC236}">
              <a16:creationId xmlns:a16="http://schemas.microsoft.com/office/drawing/2014/main" xmlns="" id="{5275E6C7-5E4C-4B13-AF2A-0BFDF601C6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02" name="Imagem 3301">
          <a:extLst>
            <a:ext uri="{FF2B5EF4-FFF2-40B4-BE49-F238E27FC236}">
              <a16:creationId xmlns:a16="http://schemas.microsoft.com/office/drawing/2014/main" xmlns="" id="{BBDE65DC-202C-4107-9E84-54D7CE88D4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03" name="Imagem 3302">
          <a:extLst>
            <a:ext uri="{FF2B5EF4-FFF2-40B4-BE49-F238E27FC236}">
              <a16:creationId xmlns:a16="http://schemas.microsoft.com/office/drawing/2014/main" xmlns="" id="{5F1CEB96-DBA5-4207-8369-ECD3641512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04" name="Imagem 3303">
          <a:extLst>
            <a:ext uri="{FF2B5EF4-FFF2-40B4-BE49-F238E27FC236}">
              <a16:creationId xmlns:a16="http://schemas.microsoft.com/office/drawing/2014/main" xmlns="" id="{8AD9DA97-DA53-46CB-8E35-E2F719A483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05" name="Imagem 3304">
          <a:extLst>
            <a:ext uri="{FF2B5EF4-FFF2-40B4-BE49-F238E27FC236}">
              <a16:creationId xmlns:a16="http://schemas.microsoft.com/office/drawing/2014/main" xmlns="" id="{9847579E-66C3-4A5F-85D3-A456CCBDB87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3306" name="Imagem 3305">
          <a:extLst>
            <a:ext uri="{FF2B5EF4-FFF2-40B4-BE49-F238E27FC236}">
              <a16:creationId xmlns:a16="http://schemas.microsoft.com/office/drawing/2014/main" xmlns="" id="{F5CE6560-4B7A-4EA8-8550-2E87ECB2E3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307" name="Imagem 3306">
          <a:extLst>
            <a:ext uri="{FF2B5EF4-FFF2-40B4-BE49-F238E27FC236}">
              <a16:creationId xmlns:a16="http://schemas.microsoft.com/office/drawing/2014/main" xmlns="" id="{932FC4FE-E21B-404E-9D62-9F8E8E5CED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308" name="Imagem 3307">
          <a:extLst>
            <a:ext uri="{FF2B5EF4-FFF2-40B4-BE49-F238E27FC236}">
              <a16:creationId xmlns:a16="http://schemas.microsoft.com/office/drawing/2014/main" xmlns="" id="{3677D239-8374-423E-B834-CE9FC021B8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309" name="Imagem 3308">
          <a:extLst>
            <a:ext uri="{FF2B5EF4-FFF2-40B4-BE49-F238E27FC236}">
              <a16:creationId xmlns:a16="http://schemas.microsoft.com/office/drawing/2014/main" xmlns="" id="{95D97D02-3525-4D25-B584-63FD2DF678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10" name="Imagem 3309">
          <a:extLst>
            <a:ext uri="{FF2B5EF4-FFF2-40B4-BE49-F238E27FC236}">
              <a16:creationId xmlns:a16="http://schemas.microsoft.com/office/drawing/2014/main" xmlns="" id="{7310AB69-27AF-460C-B6F6-B48F0A2308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11" name="Imagem 3310">
          <a:extLst>
            <a:ext uri="{FF2B5EF4-FFF2-40B4-BE49-F238E27FC236}">
              <a16:creationId xmlns:a16="http://schemas.microsoft.com/office/drawing/2014/main" xmlns="" id="{88293816-9A89-4332-966C-C4105C1F8C9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12" name="Imagem 3311">
          <a:extLst>
            <a:ext uri="{FF2B5EF4-FFF2-40B4-BE49-F238E27FC236}">
              <a16:creationId xmlns:a16="http://schemas.microsoft.com/office/drawing/2014/main" xmlns="" id="{00C1ACAC-ED4B-433E-A848-5CDF9BA9B1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13" name="Imagem 3312">
          <a:extLst>
            <a:ext uri="{FF2B5EF4-FFF2-40B4-BE49-F238E27FC236}">
              <a16:creationId xmlns:a16="http://schemas.microsoft.com/office/drawing/2014/main" xmlns="" id="{0E8A573C-65BF-43A8-B094-EA09BD6D4A4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3314" name="Imagem 3313">
          <a:extLst>
            <a:ext uri="{FF2B5EF4-FFF2-40B4-BE49-F238E27FC236}">
              <a16:creationId xmlns:a16="http://schemas.microsoft.com/office/drawing/2014/main" xmlns="" id="{AE7B5C7D-21C4-483B-AF3C-5A1733C00E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315" name="Imagem 3314">
          <a:extLst>
            <a:ext uri="{FF2B5EF4-FFF2-40B4-BE49-F238E27FC236}">
              <a16:creationId xmlns:a16="http://schemas.microsoft.com/office/drawing/2014/main" xmlns="" id="{F4387446-E60D-485B-A8D4-D17381C8F6A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316" name="Imagem 3315">
          <a:extLst>
            <a:ext uri="{FF2B5EF4-FFF2-40B4-BE49-F238E27FC236}">
              <a16:creationId xmlns:a16="http://schemas.microsoft.com/office/drawing/2014/main" xmlns="" id="{378794FB-258D-4E7D-A46F-9F9FF7177E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317" name="Imagem 3316">
          <a:extLst>
            <a:ext uri="{FF2B5EF4-FFF2-40B4-BE49-F238E27FC236}">
              <a16:creationId xmlns:a16="http://schemas.microsoft.com/office/drawing/2014/main" xmlns="" id="{73FEC3B6-AC01-4BFA-82AD-DBD0EDECC1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18" name="Imagem 3317">
          <a:extLst>
            <a:ext uri="{FF2B5EF4-FFF2-40B4-BE49-F238E27FC236}">
              <a16:creationId xmlns:a16="http://schemas.microsoft.com/office/drawing/2014/main" xmlns="" id="{61B4BA6B-F41F-4253-88D1-DA97A737FE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19" name="Imagem 3318">
          <a:extLst>
            <a:ext uri="{FF2B5EF4-FFF2-40B4-BE49-F238E27FC236}">
              <a16:creationId xmlns:a16="http://schemas.microsoft.com/office/drawing/2014/main" xmlns="" id="{98D7735C-547B-4C1A-98AE-1252D50AC78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20" name="Imagem 3319">
          <a:extLst>
            <a:ext uri="{FF2B5EF4-FFF2-40B4-BE49-F238E27FC236}">
              <a16:creationId xmlns:a16="http://schemas.microsoft.com/office/drawing/2014/main" xmlns="" id="{5A441EB9-6FC6-428E-9DA0-9BA267C86B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21" name="Imagem 3320">
          <a:extLst>
            <a:ext uri="{FF2B5EF4-FFF2-40B4-BE49-F238E27FC236}">
              <a16:creationId xmlns:a16="http://schemas.microsoft.com/office/drawing/2014/main" xmlns="" id="{F99690C0-BCBA-480F-9022-F308F6C3500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3322" name="Imagem 3321">
          <a:extLst>
            <a:ext uri="{FF2B5EF4-FFF2-40B4-BE49-F238E27FC236}">
              <a16:creationId xmlns:a16="http://schemas.microsoft.com/office/drawing/2014/main" xmlns="" id="{07AA7B22-6371-4866-8128-B56EA41518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323" name="Imagem 3322">
          <a:extLst>
            <a:ext uri="{FF2B5EF4-FFF2-40B4-BE49-F238E27FC236}">
              <a16:creationId xmlns:a16="http://schemas.microsoft.com/office/drawing/2014/main" xmlns="" id="{33458978-1E62-4D1E-8CBC-0E2DAF8F662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324" name="Imagem 3323">
          <a:extLst>
            <a:ext uri="{FF2B5EF4-FFF2-40B4-BE49-F238E27FC236}">
              <a16:creationId xmlns:a16="http://schemas.microsoft.com/office/drawing/2014/main" xmlns="" id="{5554FFED-563D-4285-9113-760B6192F5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325" name="Imagem 3324">
          <a:extLst>
            <a:ext uri="{FF2B5EF4-FFF2-40B4-BE49-F238E27FC236}">
              <a16:creationId xmlns:a16="http://schemas.microsoft.com/office/drawing/2014/main" xmlns="" id="{ED5CC0A5-ABCC-4E34-B756-541AF3EFA1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26" name="Imagem 3325">
          <a:extLst>
            <a:ext uri="{FF2B5EF4-FFF2-40B4-BE49-F238E27FC236}">
              <a16:creationId xmlns:a16="http://schemas.microsoft.com/office/drawing/2014/main" xmlns="" id="{63280E23-1D5C-44AD-829D-493FB82891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27" name="Imagem 3326">
          <a:extLst>
            <a:ext uri="{FF2B5EF4-FFF2-40B4-BE49-F238E27FC236}">
              <a16:creationId xmlns:a16="http://schemas.microsoft.com/office/drawing/2014/main" xmlns="" id="{0732F06B-A845-45DC-9F45-E066E363E9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28" name="Imagem 3327">
          <a:extLst>
            <a:ext uri="{FF2B5EF4-FFF2-40B4-BE49-F238E27FC236}">
              <a16:creationId xmlns:a16="http://schemas.microsoft.com/office/drawing/2014/main" xmlns="" id="{ACF5D07F-5831-4E4B-B004-79C7D24075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29" name="Imagem 3328">
          <a:extLst>
            <a:ext uri="{FF2B5EF4-FFF2-40B4-BE49-F238E27FC236}">
              <a16:creationId xmlns:a16="http://schemas.microsoft.com/office/drawing/2014/main" xmlns="" id="{5D0F2F83-E2AC-44DF-B5D5-0A40B66422A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3330" name="Imagem 3329">
          <a:extLst>
            <a:ext uri="{FF2B5EF4-FFF2-40B4-BE49-F238E27FC236}">
              <a16:creationId xmlns:a16="http://schemas.microsoft.com/office/drawing/2014/main" xmlns="" id="{2F78D3DF-53BE-4929-8327-F1EA20F714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331" name="Imagem 3330">
          <a:extLst>
            <a:ext uri="{FF2B5EF4-FFF2-40B4-BE49-F238E27FC236}">
              <a16:creationId xmlns:a16="http://schemas.microsoft.com/office/drawing/2014/main" xmlns="" id="{8F131FA0-BFC8-4B00-822A-69FA4A89F7A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332" name="Imagem 3331">
          <a:extLst>
            <a:ext uri="{FF2B5EF4-FFF2-40B4-BE49-F238E27FC236}">
              <a16:creationId xmlns:a16="http://schemas.microsoft.com/office/drawing/2014/main" xmlns="" id="{A822C3FA-6D6A-48A8-84E8-06A20D75DA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333" name="Imagem 3332">
          <a:extLst>
            <a:ext uri="{FF2B5EF4-FFF2-40B4-BE49-F238E27FC236}">
              <a16:creationId xmlns:a16="http://schemas.microsoft.com/office/drawing/2014/main" xmlns="" id="{2403933F-363D-416D-855C-D7DF75F81C3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34" name="Imagem 3333">
          <a:extLst>
            <a:ext uri="{FF2B5EF4-FFF2-40B4-BE49-F238E27FC236}">
              <a16:creationId xmlns:a16="http://schemas.microsoft.com/office/drawing/2014/main" xmlns="" id="{E2B06095-9715-4AF5-87C6-41F229DC93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35" name="Imagem 3334">
          <a:extLst>
            <a:ext uri="{FF2B5EF4-FFF2-40B4-BE49-F238E27FC236}">
              <a16:creationId xmlns:a16="http://schemas.microsoft.com/office/drawing/2014/main" xmlns="" id="{6DB63135-75E3-4830-ABBF-C5E853F50C5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36" name="Imagem 3335">
          <a:extLst>
            <a:ext uri="{FF2B5EF4-FFF2-40B4-BE49-F238E27FC236}">
              <a16:creationId xmlns:a16="http://schemas.microsoft.com/office/drawing/2014/main" xmlns="" id="{750FC575-0167-4CA2-843A-4192B09239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37" name="Imagem 3336">
          <a:extLst>
            <a:ext uri="{FF2B5EF4-FFF2-40B4-BE49-F238E27FC236}">
              <a16:creationId xmlns:a16="http://schemas.microsoft.com/office/drawing/2014/main" xmlns="" id="{3A48181A-99C6-4A0D-87D8-070CE8606E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338" name="image18.jpg">
          <a:extLst>
            <a:ext uri="{FF2B5EF4-FFF2-40B4-BE49-F238E27FC236}">
              <a16:creationId xmlns:a16="http://schemas.microsoft.com/office/drawing/2014/main" xmlns="" id="{9E8667B2-8B75-47CC-8EC9-8574A21183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3339" name="image2.png">
          <a:extLst>
            <a:ext uri="{FF2B5EF4-FFF2-40B4-BE49-F238E27FC236}">
              <a16:creationId xmlns:a16="http://schemas.microsoft.com/office/drawing/2014/main" xmlns="" id="{E586F92F-0649-4AB8-B0AF-11377318600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40" name="image18.jpg">
          <a:extLst>
            <a:ext uri="{FF2B5EF4-FFF2-40B4-BE49-F238E27FC236}">
              <a16:creationId xmlns:a16="http://schemas.microsoft.com/office/drawing/2014/main" xmlns="" id="{E501C324-8726-4751-BC73-96434FF02E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41" name="image2.png">
          <a:extLst>
            <a:ext uri="{FF2B5EF4-FFF2-40B4-BE49-F238E27FC236}">
              <a16:creationId xmlns:a16="http://schemas.microsoft.com/office/drawing/2014/main" xmlns="" id="{3F1A4A5C-6089-47F9-BFE3-09CF771B5CB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42" name="image18.jpg">
          <a:extLst>
            <a:ext uri="{FF2B5EF4-FFF2-40B4-BE49-F238E27FC236}">
              <a16:creationId xmlns:a16="http://schemas.microsoft.com/office/drawing/2014/main" xmlns="" id="{C3448A75-E42B-4865-8C97-D41A7D26F1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43" name="image2.png">
          <a:extLst>
            <a:ext uri="{FF2B5EF4-FFF2-40B4-BE49-F238E27FC236}">
              <a16:creationId xmlns:a16="http://schemas.microsoft.com/office/drawing/2014/main" xmlns="" id="{06C34B0B-31B4-452B-8640-566EEB52E7C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44" name="image18.jpg">
          <a:extLst>
            <a:ext uri="{FF2B5EF4-FFF2-40B4-BE49-F238E27FC236}">
              <a16:creationId xmlns:a16="http://schemas.microsoft.com/office/drawing/2014/main" xmlns="" id="{83429FBE-08FE-47CF-A332-853A3CC68E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45" name="image2.png">
          <a:extLst>
            <a:ext uri="{FF2B5EF4-FFF2-40B4-BE49-F238E27FC236}">
              <a16:creationId xmlns:a16="http://schemas.microsoft.com/office/drawing/2014/main" xmlns="" id="{FF6C342C-D8F8-425E-BB2C-3E18869CE0A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346" name="image18.jpg">
          <a:extLst>
            <a:ext uri="{FF2B5EF4-FFF2-40B4-BE49-F238E27FC236}">
              <a16:creationId xmlns:a16="http://schemas.microsoft.com/office/drawing/2014/main" xmlns="" id="{19037E6B-D1A9-4A30-A857-902CA53C54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3347" name="image2.png">
          <a:extLst>
            <a:ext uri="{FF2B5EF4-FFF2-40B4-BE49-F238E27FC236}">
              <a16:creationId xmlns:a16="http://schemas.microsoft.com/office/drawing/2014/main" xmlns="" id="{C069EE2C-9A51-4507-804A-3784A8F91C9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48" name="image18.jpg">
          <a:extLst>
            <a:ext uri="{FF2B5EF4-FFF2-40B4-BE49-F238E27FC236}">
              <a16:creationId xmlns:a16="http://schemas.microsoft.com/office/drawing/2014/main" xmlns="" id="{3494EFE1-25FA-4803-A351-008C2E85951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49" name="image2.png">
          <a:extLst>
            <a:ext uri="{FF2B5EF4-FFF2-40B4-BE49-F238E27FC236}">
              <a16:creationId xmlns:a16="http://schemas.microsoft.com/office/drawing/2014/main" xmlns="" id="{384400CB-533D-4745-9403-B4B023293E0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50" name="image18.jpg">
          <a:extLst>
            <a:ext uri="{FF2B5EF4-FFF2-40B4-BE49-F238E27FC236}">
              <a16:creationId xmlns:a16="http://schemas.microsoft.com/office/drawing/2014/main" xmlns="" id="{B2A9D8D3-4C5C-4DB2-A91E-2602208483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51" name="image2.png">
          <a:extLst>
            <a:ext uri="{FF2B5EF4-FFF2-40B4-BE49-F238E27FC236}">
              <a16:creationId xmlns:a16="http://schemas.microsoft.com/office/drawing/2014/main" xmlns="" id="{14506FA1-3889-43E5-A22F-BB79524942F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52" name="image18.jpg">
          <a:extLst>
            <a:ext uri="{FF2B5EF4-FFF2-40B4-BE49-F238E27FC236}">
              <a16:creationId xmlns:a16="http://schemas.microsoft.com/office/drawing/2014/main" xmlns="" id="{E420A98A-2A11-4826-9916-24D95F226C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53" name="image2.png">
          <a:extLst>
            <a:ext uri="{FF2B5EF4-FFF2-40B4-BE49-F238E27FC236}">
              <a16:creationId xmlns:a16="http://schemas.microsoft.com/office/drawing/2014/main" xmlns="" id="{95E65EF4-960D-4A50-82EE-B966C8F9F8E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3354" name="image18.jpg">
          <a:extLst>
            <a:ext uri="{FF2B5EF4-FFF2-40B4-BE49-F238E27FC236}">
              <a16:creationId xmlns:a16="http://schemas.microsoft.com/office/drawing/2014/main" xmlns="" id="{2F3405D3-49BF-499D-B365-1C2B5BAF77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238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3355" name="image2.png">
          <a:extLst>
            <a:ext uri="{FF2B5EF4-FFF2-40B4-BE49-F238E27FC236}">
              <a16:creationId xmlns:a16="http://schemas.microsoft.com/office/drawing/2014/main" xmlns="" id="{FB6A6061-DA35-4B85-8046-60B68619AF3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476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56" name="image18.jpg">
          <a:extLst>
            <a:ext uri="{FF2B5EF4-FFF2-40B4-BE49-F238E27FC236}">
              <a16:creationId xmlns:a16="http://schemas.microsoft.com/office/drawing/2014/main" xmlns="" id="{EB5138FC-8875-4F00-8C2B-11108A729F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57" name="image2.png">
          <a:extLst>
            <a:ext uri="{FF2B5EF4-FFF2-40B4-BE49-F238E27FC236}">
              <a16:creationId xmlns:a16="http://schemas.microsoft.com/office/drawing/2014/main" xmlns="" id="{00AAE2E7-5268-4BC4-B66E-F35C274E1B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58" name="image18.jpg">
          <a:extLst>
            <a:ext uri="{FF2B5EF4-FFF2-40B4-BE49-F238E27FC236}">
              <a16:creationId xmlns:a16="http://schemas.microsoft.com/office/drawing/2014/main" xmlns="" id="{EBD83626-D7A1-444A-B5D3-D7B62C8E95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59" name="image2.png">
          <a:extLst>
            <a:ext uri="{FF2B5EF4-FFF2-40B4-BE49-F238E27FC236}">
              <a16:creationId xmlns:a16="http://schemas.microsoft.com/office/drawing/2014/main" xmlns="" id="{B811D6C4-7885-44F4-B4C5-4DD062ABC5D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60" name="image18.jpg">
          <a:extLst>
            <a:ext uri="{FF2B5EF4-FFF2-40B4-BE49-F238E27FC236}">
              <a16:creationId xmlns:a16="http://schemas.microsoft.com/office/drawing/2014/main" xmlns="" id="{AB0476F1-DD95-493B-AB13-0078BC5B22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61" name="image2.png">
          <a:extLst>
            <a:ext uri="{FF2B5EF4-FFF2-40B4-BE49-F238E27FC236}">
              <a16:creationId xmlns:a16="http://schemas.microsoft.com/office/drawing/2014/main" xmlns="" id="{0B8C0CD8-2AFF-4814-99D8-EA78F77227D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3362" name="image18.jpg">
          <a:extLst>
            <a:ext uri="{FF2B5EF4-FFF2-40B4-BE49-F238E27FC236}">
              <a16:creationId xmlns:a16="http://schemas.microsoft.com/office/drawing/2014/main" xmlns="" id="{F12A2975-0765-4792-BA79-0A1BC6EC100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238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3363" name="image2.png">
          <a:extLst>
            <a:ext uri="{FF2B5EF4-FFF2-40B4-BE49-F238E27FC236}">
              <a16:creationId xmlns:a16="http://schemas.microsoft.com/office/drawing/2014/main" xmlns="" id="{72B90F70-624F-43D9-BE35-3CDDA256C41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476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64" name="image18.jpg">
          <a:extLst>
            <a:ext uri="{FF2B5EF4-FFF2-40B4-BE49-F238E27FC236}">
              <a16:creationId xmlns:a16="http://schemas.microsoft.com/office/drawing/2014/main" xmlns="" id="{02BA19DB-A923-4A8B-A531-0199024186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65" name="image2.png">
          <a:extLst>
            <a:ext uri="{FF2B5EF4-FFF2-40B4-BE49-F238E27FC236}">
              <a16:creationId xmlns:a16="http://schemas.microsoft.com/office/drawing/2014/main" xmlns="" id="{E552DF4C-3A09-416B-8863-AD0937B6D32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66" name="image18.jpg">
          <a:extLst>
            <a:ext uri="{FF2B5EF4-FFF2-40B4-BE49-F238E27FC236}">
              <a16:creationId xmlns:a16="http://schemas.microsoft.com/office/drawing/2014/main" xmlns="" id="{79DF93C6-DC08-4755-8EED-D1247D5BB2D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67" name="image2.png">
          <a:extLst>
            <a:ext uri="{FF2B5EF4-FFF2-40B4-BE49-F238E27FC236}">
              <a16:creationId xmlns:a16="http://schemas.microsoft.com/office/drawing/2014/main" xmlns="" id="{782DF1BB-C759-49EA-9A29-954744A8B62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68" name="image18.jpg">
          <a:extLst>
            <a:ext uri="{FF2B5EF4-FFF2-40B4-BE49-F238E27FC236}">
              <a16:creationId xmlns:a16="http://schemas.microsoft.com/office/drawing/2014/main" xmlns="" id="{056D7602-7B61-495B-88E2-75B0029526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69" name="image2.png">
          <a:extLst>
            <a:ext uri="{FF2B5EF4-FFF2-40B4-BE49-F238E27FC236}">
              <a16:creationId xmlns:a16="http://schemas.microsoft.com/office/drawing/2014/main" xmlns="" id="{86E294C2-8840-4597-BF7C-646DAEC27DE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370" name="image18.jpg">
          <a:extLst>
            <a:ext uri="{FF2B5EF4-FFF2-40B4-BE49-F238E27FC236}">
              <a16:creationId xmlns:a16="http://schemas.microsoft.com/office/drawing/2014/main" xmlns="" id="{432D2BB9-457B-4459-8520-6E0E0B25D1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371" name="image2.png">
          <a:extLst>
            <a:ext uri="{FF2B5EF4-FFF2-40B4-BE49-F238E27FC236}">
              <a16:creationId xmlns:a16="http://schemas.microsoft.com/office/drawing/2014/main" xmlns="" id="{64D382F1-9E4E-4E0A-9FAD-22679AD8294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72" name="image18.jpg">
          <a:extLst>
            <a:ext uri="{FF2B5EF4-FFF2-40B4-BE49-F238E27FC236}">
              <a16:creationId xmlns:a16="http://schemas.microsoft.com/office/drawing/2014/main" xmlns="" id="{EFE442FD-8A5C-4CC7-AD06-10E0ACA6A6E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73" name="image2.png">
          <a:extLst>
            <a:ext uri="{FF2B5EF4-FFF2-40B4-BE49-F238E27FC236}">
              <a16:creationId xmlns:a16="http://schemas.microsoft.com/office/drawing/2014/main" xmlns="" id="{7E155F3A-D87F-4CF2-8467-0CB787C004D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74" name="image18.jpg">
          <a:extLst>
            <a:ext uri="{FF2B5EF4-FFF2-40B4-BE49-F238E27FC236}">
              <a16:creationId xmlns:a16="http://schemas.microsoft.com/office/drawing/2014/main" xmlns="" id="{D66650E6-2314-417C-8CEE-DE748AD51B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75" name="image2.png">
          <a:extLst>
            <a:ext uri="{FF2B5EF4-FFF2-40B4-BE49-F238E27FC236}">
              <a16:creationId xmlns:a16="http://schemas.microsoft.com/office/drawing/2014/main" xmlns="" id="{CE2048BC-D3DA-4060-B900-39EDE776A1A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76" name="image18.jpg">
          <a:extLst>
            <a:ext uri="{FF2B5EF4-FFF2-40B4-BE49-F238E27FC236}">
              <a16:creationId xmlns:a16="http://schemas.microsoft.com/office/drawing/2014/main" xmlns="" id="{EA7FA81D-5E40-43EE-B0E5-5566B0BF1D6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77" name="image2.png">
          <a:extLst>
            <a:ext uri="{FF2B5EF4-FFF2-40B4-BE49-F238E27FC236}">
              <a16:creationId xmlns:a16="http://schemas.microsoft.com/office/drawing/2014/main" xmlns="" id="{64F99CF7-B639-4928-A59D-52DD4BF2FB2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378" name="image18.jpg">
          <a:extLst>
            <a:ext uri="{FF2B5EF4-FFF2-40B4-BE49-F238E27FC236}">
              <a16:creationId xmlns:a16="http://schemas.microsoft.com/office/drawing/2014/main" xmlns="" id="{1850A651-FD33-4803-8498-EC0402528A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379" name="image2.png">
          <a:extLst>
            <a:ext uri="{FF2B5EF4-FFF2-40B4-BE49-F238E27FC236}">
              <a16:creationId xmlns:a16="http://schemas.microsoft.com/office/drawing/2014/main" xmlns="" id="{890933F5-A65A-4142-9DA9-07F91E80E3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80" name="image18.jpg">
          <a:extLst>
            <a:ext uri="{FF2B5EF4-FFF2-40B4-BE49-F238E27FC236}">
              <a16:creationId xmlns:a16="http://schemas.microsoft.com/office/drawing/2014/main" xmlns="" id="{0A2ED527-7515-4885-83E2-FDEB4BA825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81" name="image2.png">
          <a:extLst>
            <a:ext uri="{FF2B5EF4-FFF2-40B4-BE49-F238E27FC236}">
              <a16:creationId xmlns:a16="http://schemas.microsoft.com/office/drawing/2014/main" xmlns="" id="{4D428AC5-8189-49E5-8141-F35543FDA6E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82" name="image18.jpg">
          <a:extLst>
            <a:ext uri="{FF2B5EF4-FFF2-40B4-BE49-F238E27FC236}">
              <a16:creationId xmlns:a16="http://schemas.microsoft.com/office/drawing/2014/main" xmlns="" id="{5B120643-22E4-48AE-B332-24434FD70C9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83" name="image2.png">
          <a:extLst>
            <a:ext uri="{FF2B5EF4-FFF2-40B4-BE49-F238E27FC236}">
              <a16:creationId xmlns:a16="http://schemas.microsoft.com/office/drawing/2014/main" xmlns="" id="{25618E6A-A52C-45DE-9A3B-86A729D5F8F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84" name="image18.jpg">
          <a:extLst>
            <a:ext uri="{FF2B5EF4-FFF2-40B4-BE49-F238E27FC236}">
              <a16:creationId xmlns:a16="http://schemas.microsoft.com/office/drawing/2014/main" xmlns="" id="{8001E457-7E3E-4903-9D1D-61145D722A5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85" name="image2.png">
          <a:extLst>
            <a:ext uri="{FF2B5EF4-FFF2-40B4-BE49-F238E27FC236}">
              <a16:creationId xmlns:a16="http://schemas.microsoft.com/office/drawing/2014/main" xmlns="" id="{845A4AD8-AA96-4717-B53D-0EA3C4DB8B0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386" name="image18.jpg">
          <a:extLst>
            <a:ext uri="{FF2B5EF4-FFF2-40B4-BE49-F238E27FC236}">
              <a16:creationId xmlns:a16="http://schemas.microsoft.com/office/drawing/2014/main" xmlns="" id="{0AF36766-2E6E-47EA-BC0D-4B6B9C55828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387" name="image2.png">
          <a:extLst>
            <a:ext uri="{FF2B5EF4-FFF2-40B4-BE49-F238E27FC236}">
              <a16:creationId xmlns:a16="http://schemas.microsoft.com/office/drawing/2014/main" xmlns="" id="{15D2E295-8055-478A-A1B2-4E197B7AAD8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88" name="image18.jpg">
          <a:extLst>
            <a:ext uri="{FF2B5EF4-FFF2-40B4-BE49-F238E27FC236}">
              <a16:creationId xmlns:a16="http://schemas.microsoft.com/office/drawing/2014/main" xmlns="" id="{B3198523-133C-4DCB-91BD-8EAE3C9B66D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89" name="image2.png">
          <a:extLst>
            <a:ext uri="{FF2B5EF4-FFF2-40B4-BE49-F238E27FC236}">
              <a16:creationId xmlns:a16="http://schemas.microsoft.com/office/drawing/2014/main" xmlns="" id="{DD7EB8A6-28F2-4465-972E-2951BD9D3F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90" name="image18.jpg">
          <a:extLst>
            <a:ext uri="{FF2B5EF4-FFF2-40B4-BE49-F238E27FC236}">
              <a16:creationId xmlns:a16="http://schemas.microsoft.com/office/drawing/2014/main" xmlns="" id="{BA06BA28-21A6-4C8D-91F8-7FA03CBCD6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91" name="image2.png">
          <a:extLst>
            <a:ext uri="{FF2B5EF4-FFF2-40B4-BE49-F238E27FC236}">
              <a16:creationId xmlns:a16="http://schemas.microsoft.com/office/drawing/2014/main" xmlns="" id="{57A18D4D-576C-44E6-98A3-09B0600CAC5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92" name="image18.jpg">
          <a:extLst>
            <a:ext uri="{FF2B5EF4-FFF2-40B4-BE49-F238E27FC236}">
              <a16:creationId xmlns:a16="http://schemas.microsoft.com/office/drawing/2014/main" xmlns="" id="{C5DCF7D3-30E0-4584-8141-7FB287DE8C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93" name="image2.png">
          <a:extLst>
            <a:ext uri="{FF2B5EF4-FFF2-40B4-BE49-F238E27FC236}">
              <a16:creationId xmlns:a16="http://schemas.microsoft.com/office/drawing/2014/main" xmlns="" id="{1CB82689-6079-4DDA-ACC7-DCAD9F42230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394" name="image18.jpg">
          <a:extLst>
            <a:ext uri="{FF2B5EF4-FFF2-40B4-BE49-F238E27FC236}">
              <a16:creationId xmlns:a16="http://schemas.microsoft.com/office/drawing/2014/main" xmlns="" id="{E5416E5C-D5C0-4857-8D2A-2B1DB25AD3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395" name="image2.png">
          <a:extLst>
            <a:ext uri="{FF2B5EF4-FFF2-40B4-BE49-F238E27FC236}">
              <a16:creationId xmlns:a16="http://schemas.microsoft.com/office/drawing/2014/main" xmlns="" id="{44DD3BD9-05AD-45A7-B7E7-E2BB85510CD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96" name="image18.jpg">
          <a:extLst>
            <a:ext uri="{FF2B5EF4-FFF2-40B4-BE49-F238E27FC236}">
              <a16:creationId xmlns:a16="http://schemas.microsoft.com/office/drawing/2014/main" xmlns="" id="{FC1256A3-4C30-4533-A8D2-1F6BD5DDED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97" name="image2.png">
          <a:extLst>
            <a:ext uri="{FF2B5EF4-FFF2-40B4-BE49-F238E27FC236}">
              <a16:creationId xmlns:a16="http://schemas.microsoft.com/office/drawing/2014/main" xmlns="" id="{2F38BEC8-099A-400E-825F-AE72EECFF50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98" name="image18.jpg">
          <a:extLst>
            <a:ext uri="{FF2B5EF4-FFF2-40B4-BE49-F238E27FC236}">
              <a16:creationId xmlns:a16="http://schemas.microsoft.com/office/drawing/2014/main" xmlns="" id="{F16880B6-0225-436B-A733-D50063D026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99" name="image2.png">
          <a:extLst>
            <a:ext uri="{FF2B5EF4-FFF2-40B4-BE49-F238E27FC236}">
              <a16:creationId xmlns:a16="http://schemas.microsoft.com/office/drawing/2014/main" xmlns="" id="{802F4478-71A7-4548-821E-E3FD2357257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00" name="image18.jpg">
          <a:extLst>
            <a:ext uri="{FF2B5EF4-FFF2-40B4-BE49-F238E27FC236}">
              <a16:creationId xmlns:a16="http://schemas.microsoft.com/office/drawing/2014/main" xmlns="" id="{DD989CA8-30BF-401F-BD9D-DEDA675116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01" name="image2.png">
          <a:extLst>
            <a:ext uri="{FF2B5EF4-FFF2-40B4-BE49-F238E27FC236}">
              <a16:creationId xmlns:a16="http://schemas.microsoft.com/office/drawing/2014/main" xmlns="" id="{ECB32FA1-0B3E-4351-91AD-CCD31C0AB21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02" name="image18.jpg">
          <a:extLst>
            <a:ext uri="{FF2B5EF4-FFF2-40B4-BE49-F238E27FC236}">
              <a16:creationId xmlns:a16="http://schemas.microsoft.com/office/drawing/2014/main" xmlns="" id="{4ECEC57E-8E16-45AF-B5FA-FAEDEDCD97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03" name="image2.png">
          <a:extLst>
            <a:ext uri="{FF2B5EF4-FFF2-40B4-BE49-F238E27FC236}">
              <a16:creationId xmlns:a16="http://schemas.microsoft.com/office/drawing/2014/main" xmlns="" id="{E6701F84-8C18-483A-86A8-B0CD60BF2F4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04" name="image18.jpg">
          <a:extLst>
            <a:ext uri="{FF2B5EF4-FFF2-40B4-BE49-F238E27FC236}">
              <a16:creationId xmlns:a16="http://schemas.microsoft.com/office/drawing/2014/main" xmlns="" id="{851574BD-FA7A-4A09-82E4-F3C4D24D35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05" name="image2.png">
          <a:extLst>
            <a:ext uri="{FF2B5EF4-FFF2-40B4-BE49-F238E27FC236}">
              <a16:creationId xmlns:a16="http://schemas.microsoft.com/office/drawing/2014/main" xmlns="" id="{AB555EA0-3CC5-4A8D-A7FE-192E79DAF99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06" name="image18.jpg">
          <a:extLst>
            <a:ext uri="{FF2B5EF4-FFF2-40B4-BE49-F238E27FC236}">
              <a16:creationId xmlns:a16="http://schemas.microsoft.com/office/drawing/2014/main" xmlns="" id="{8354A845-F809-477F-8808-CF85C9D693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07" name="image2.png">
          <a:extLst>
            <a:ext uri="{FF2B5EF4-FFF2-40B4-BE49-F238E27FC236}">
              <a16:creationId xmlns:a16="http://schemas.microsoft.com/office/drawing/2014/main" xmlns="" id="{22D75B13-7907-44E5-BEA8-352B4F80228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08" name="image18.jpg">
          <a:extLst>
            <a:ext uri="{FF2B5EF4-FFF2-40B4-BE49-F238E27FC236}">
              <a16:creationId xmlns:a16="http://schemas.microsoft.com/office/drawing/2014/main" xmlns="" id="{6DA61CA9-BC11-4439-853F-561447E96A4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09" name="image2.png">
          <a:extLst>
            <a:ext uri="{FF2B5EF4-FFF2-40B4-BE49-F238E27FC236}">
              <a16:creationId xmlns:a16="http://schemas.microsoft.com/office/drawing/2014/main" xmlns="" id="{28FD17F3-0578-45C1-A7D4-4459C1B0D11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10" name="image18.jpg">
          <a:extLst>
            <a:ext uri="{FF2B5EF4-FFF2-40B4-BE49-F238E27FC236}">
              <a16:creationId xmlns:a16="http://schemas.microsoft.com/office/drawing/2014/main" xmlns="" id="{11555AB1-DA8B-435B-B71F-20F073D6253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11" name="image2.png">
          <a:extLst>
            <a:ext uri="{FF2B5EF4-FFF2-40B4-BE49-F238E27FC236}">
              <a16:creationId xmlns:a16="http://schemas.microsoft.com/office/drawing/2014/main" xmlns="" id="{D891DFF7-FE8B-42C4-B99C-EB03A842F5F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12" name="image18.jpg">
          <a:extLst>
            <a:ext uri="{FF2B5EF4-FFF2-40B4-BE49-F238E27FC236}">
              <a16:creationId xmlns:a16="http://schemas.microsoft.com/office/drawing/2014/main" xmlns="" id="{3F1B9915-0290-41D9-BE03-89098A7065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13" name="image2.png">
          <a:extLst>
            <a:ext uri="{FF2B5EF4-FFF2-40B4-BE49-F238E27FC236}">
              <a16:creationId xmlns:a16="http://schemas.microsoft.com/office/drawing/2014/main" xmlns="" id="{06C3BDE2-61A2-46EE-9A67-5B715737A73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14" name="image18.jpg">
          <a:extLst>
            <a:ext uri="{FF2B5EF4-FFF2-40B4-BE49-F238E27FC236}">
              <a16:creationId xmlns:a16="http://schemas.microsoft.com/office/drawing/2014/main" xmlns="" id="{7531101B-B358-4947-A2E3-1D32FF165FB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15" name="image2.png">
          <a:extLst>
            <a:ext uri="{FF2B5EF4-FFF2-40B4-BE49-F238E27FC236}">
              <a16:creationId xmlns:a16="http://schemas.microsoft.com/office/drawing/2014/main" xmlns="" id="{F71567B2-03F4-48F8-81E6-E2A267482F6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16" name="image18.jpg">
          <a:extLst>
            <a:ext uri="{FF2B5EF4-FFF2-40B4-BE49-F238E27FC236}">
              <a16:creationId xmlns:a16="http://schemas.microsoft.com/office/drawing/2014/main" xmlns="" id="{351678CC-30E7-45B0-B26D-8CB7B23609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17" name="image2.png">
          <a:extLst>
            <a:ext uri="{FF2B5EF4-FFF2-40B4-BE49-F238E27FC236}">
              <a16:creationId xmlns:a16="http://schemas.microsoft.com/office/drawing/2014/main" xmlns="" id="{59701EF7-9556-461D-A755-19E289DDF5B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18" name="image18.jpg">
          <a:extLst>
            <a:ext uri="{FF2B5EF4-FFF2-40B4-BE49-F238E27FC236}">
              <a16:creationId xmlns:a16="http://schemas.microsoft.com/office/drawing/2014/main" xmlns="" id="{C24BEEAB-1ED3-46AB-A424-0BFB7F3951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19" name="image2.png">
          <a:extLst>
            <a:ext uri="{FF2B5EF4-FFF2-40B4-BE49-F238E27FC236}">
              <a16:creationId xmlns:a16="http://schemas.microsoft.com/office/drawing/2014/main" xmlns="" id="{148FB711-5D87-4C86-AE7F-F6CFAFDE465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20" name="image18.jpg">
          <a:extLst>
            <a:ext uri="{FF2B5EF4-FFF2-40B4-BE49-F238E27FC236}">
              <a16:creationId xmlns:a16="http://schemas.microsoft.com/office/drawing/2014/main" xmlns="" id="{51ED2194-CDF3-4E72-B275-13014C79440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21" name="image2.png">
          <a:extLst>
            <a:ext uri="{FF2B5EF4-FFF2-40B4-BE49-F238E27FC236}">
              <a16:creationId xmlns:a16="http://schemas.microsoft.com/office/drawing/2014/main" xmlns="" id="{05D00A19-DE5A-4FDC-BE69-2060B1A23C8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22" name="image18.jpg">
          <a:extLst>
            <a:ext uri="{FF2B5EF4-FFF2-40B4-BE49-F238E27FC236}">
              <a16:creationId xmlns:a16="http://schemas.microsoft.com/office/drawing/2014/main" xmlns="" id="{44222D97-441A-49D0-91AB-13F5384654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23" name="image2.png">
          <a:extLst>
            <a:ext uri="{FF2B5EF4-FFF2-40B4-BE49-F238E27FC236}">
              <a16:creationId xmlns:a16="http://schemas.microsoft.com/office/drawing/2014/main" xmlns="" id="{51574E5D-395B-4909-9129-22A93C80FB3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24" name="image18.jpg">
          <a:extLst>
            <a:ext uri="{FF2B5EF4-FFF2-40B4-BE49-F238E27FC236}">
              <a16:creationId xmlns:a16="http://schemas.microsoft.com/office/drawing/2014/main" xmlns="" id="{1F4B0A7F-7BC4-43CA-8FD3-BCD7044526E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25" name="image2.png">
          <a:extLst>
            <a:ext uri="{FF2B5EF4-FFF2-40B4-BE49-F238E27FC236}">
              <a16:creationId xmlns:a16="http://schemas.microsoft.com/office/drawing/2014/main" xmlns="" id="{DA13B458-348F-4227-843A-A383EB1E9AF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26" name="image18.jpg">
          <a:extLst>
            <a:ext uri="{FF2B5EF4-FFF2-40B4-BE49-F238E27FC236}">
              <a16:creationId xmlns:a16="http://schemas.microsoft.com/office/drawing/2014/main" xmlns="" id="{3B9F125C-9E40-481F-8D13-C38A1410A1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27" name="image2.png">
          <a:extLst>
            <a:ext uri="{FF2B5EF4-FFF2-40B4-BE49-F238E27FC236}">
              <a16:creationId xmlns:a16="http://schemas.microsoft.com/office/drawing/2014/main" xmlns="" id="{53AC4CD3-1A28-4395-B0CB-C3B65EEC446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28" name="image18.jpg">
          <a:extLst>
            <a:ext uri="{FF2B5EF4-FFF2-40B4-BE49-F238E27FC236}">
              <a16:creationId xmlns:a16="http://schemas.microsoft.com/office/drawing/2014/main" xmlns="" id="{AB809F7B-7115-4110-91EE-D6F86A9B99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29" name="image2.png">
          <a:extLst>
            <a:ext uri="{FF2B5EF4-FFF2-40B4-BE49-F238E27FC236}">
              <a16:creationId xmlns:a16="http://schemas.microsoft.com/office/drawing/2014/main" xmlns="" id="{66C3189E-920C-4FED-8C5E-579C20AD32B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30" name="image18.jpg">
          <a:extLst>
            <a:ext uri="{FF2B5EF4-FFF2-40B4-BE49-F238E27FC236}">
              <a16:creationId xmlns:a16="http://schemas.microsoft.com/office/drawing/2014/main" xmlns="" id="{CB85DAAA-0E2E-4B46-98C7-569586968A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31" name="image2.png">
          <a:extLst>
            <a:ext uri="{FF2B5EF4-FFF2-40B4-BE49-F238E27FC236}">
              <a16:creationId xmlns:a16="http://schemas.microsoft.com/office/drawing/2014/main" xmlns="" id="{548CD687-7929-4A73-B68D-61FDB8368E9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32" name="image18.jpg">
          <a:extLst>
            <a:ext uri="{FF2B5EF4-FFF2-40B4-BE49-F238E27FC236}">
              <a16:creationId xmlns:a16="http://schemas.microsoft.com/office/drawing/2014/main" xmlns="" id="{1E34C1D5-D7D7-4F22-B504-1B8A455FF5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33" name="image2.png">
          <a:extLst>
            <a:ext uri="{FF2B5EF4-FFF2-40B4-BE49-F238E27FC236}">
              <a16:creationId xmlns:a16="http://schemas.microsoft.com/office/drawing/2014/main" xmlns="" id="{4EA63F97-6D9D-42B5-AE79-D9D8396704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34" name="image18.jpg">
          <a:extLst>
            <a:ext uri="{FF2B5EF4-FFF2-40B4-BE49-F238E27FC236}">
              <a16:creationId xmlns:a16="http://schemas.microsoft.com/office/drawing/2014/main" xmlns="" id="{4CA1E424-C5C4-4E3D-A976-38A1BB85F61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35" name="image2.png">
          <a:extLst>
            <a:ext uri="{FF2B5EF4-FFF2-40B4-BE49-F238E27FC236}">
              <a16:creationId xmlns:a16="http://schemas.microsoft.com/office/drawing/2014/main" xmlns="" id="{286ED24F-4837-4F99-A56C-68E419D496A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36" name="image18.jpg">
          <a:extLst>
            <a:ext uri="{FF2B5EF4-FFF2-40B4-BE49-F238E27FC236}">
              <a16:creationId xmlns:a16="http://schemas.microsoft.com/office/drawing/2014/main" xmlns="" id="{16F2AAB6-2D83-446D-9C6F-3A3EAE53C4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37" name="image2.png">
          <a:extLst>
            <a:ext uri="{FF2B5EF4-FFF2-40B4-BE49-F238E27FC236}">
              <a16:creationId xmlns:a16="http://schemas.microsoft.com/office/drawing/2014/main" xmlns="" id="{E774689A-D141-439B-841B-E68E3988018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38" name="image18.jpg">
          <a:extLst>
            <a:ext uri="{FF2B5EF4-FFF2-40B4-BE49-F238E27FC236}">
              <a16:creationId xmlns:a16="http://schemas.microsoft.com/office/drawing/2014/main" xmlns="" id="{9E4AD3A3-9180-4C5F-AFC2-17F5847F50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39" name="image2.png">
          <a:extLst>
            <a:ext uri="{FF2B5EF4-FFF2-40B4-BE49-F238E27FC236}">
              <a16:creationId xmlns:a16="http://schemas.microsoft.com/office/drawing/2014/main" xmlns="" id="{D94ECE11-662B-4C70-8C73-190AAE309E2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40" name="image18.jpg">
          <a:extLst>
            <a:ext uri="{FF2B5EF4-FFF2-40B4-BE49-F238E27FC236}">
              <a16:creationId xmlns:a16="http://schemas.microsoft.com/office/drawing/2014/main" xmlns="" id="{8F47876E-BC38-4BA1-B709-F1C5DFF6A30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41" name="image2.png">
          <a:extLst>
            <a:ext uri="{FF2B5EF4-FFF2-40B4-BE49-F238E27FC236}">
              <a16:creationId xmlns:a16="http://schemas.microsoft.com/office/drawing/2014/main" xmlns="" id="{D3FF850D-0E00-4E66-AFFB-0A912786872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42" name="image18.jpg">
          <a:extLst>
            <a:ext uri="{FF2B5EF4-FFF2-40B4-BE49-F238E27FC236}">
              <a16:creationId xmlns:a16="http://schemas.microsoft.com/office/drawing/2014/main" xmlns="" id="{EB68B266-5950-4A2F-BA0C-995CE8C3C41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43" name="image2.png">
          <a:extLst>
            <a:ext uri="{FF2B5EF4-FFF2-40B4-BE49-F238E27FC236}">
              <a16:creationId xmlns:a16="http://schemas.microsoft.com/office/drawing/2014/main" xmlns="" id="{8203302B-B05E-4D18-B3F7-683DEA6BB8A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44" name="image18.jpg">
          <a:extLst>
            <a:ext uri="{FF2B5EF4-FFF2-40B4-BE49-F238E27FC236}">
              <a16:creationId xmlns:a16="http://schemas.microsoft.com/office/drawing/2014/main" xmlns="" id="{02FECD1B-6624-43C0-B4D9-2F26370844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45" name="image2.png">
          <a:extLst>
            <a:ext uri="{FF2B5EF4-FFF2-40B4-BE49-F238E27FC236}">
              <a16:creationId xmlns:a16="http://schemas.microsoft.com/office/drawing/2014/main" xmlns="" id="{6D0E138F-315D-4736-B394-6FAF0408868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46" name="image18.jpg">
          <a:extLst>
            <a:ext uri="{FF2B5EF4-FFF2-40B4-BE49-F238E27FC236}">
              <a16:creationId xmlns:a16="http://schemas.microsoft.com/office/drawing/2014/main" xmlns="" id="{04E1AA5B-7DA8-41B7-B9D2-D6A38E8283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47" name="image2.png">
          <a:extLst>
            <a:ext uri="{FF2B5EF4-FFF2-40B4-BE49-F238E27FC236}">
              <a16:creationId xmlns:a16="http://schemas.microsoft.com/office/drawing/2014/main" xmlns="" id="{9F958CAA-AE85-41C7-AFDB-3FF360326F1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48" name="image18.jpg">
          <a:extLst>
            <a:ext uri="{FF2B5EF4-FFF2-40B4-BE49-F238E27FC236}">
              <a16:creationId xmlns:a16="http://schemas.microsoft.com/office/drawing/2014/main" xmlns="" id="{18FC2569-488B-4478-BA5B-4F173525E0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49" name="image2.png">
          <a:extLst>
            <a:ext uri="{FF2B5EF4-FFF2-40B4-BE49-F238E27FC236}">
              <a16:creationId xmlns:a16="http://schemas.microsoft.com/office/drawing/2014/main" xmlns="" id="{5603614E-EA2E-4D72-A522-C5F2FABEB45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50" name="image18.jpg">
          <a:extLst>
            <a:ext uri="{FF2B5EF4-FFF2-40B4-BE49-F238E27FC236}">
              <a16:creationId xmlns:a16="http://schemas.microsoft.com/office/drawing/2014/main" xmlns="" id="{E5089812-3C14-46EA-BEEB-5E96BF8233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451" name="image2.png">
          <a:extLst>
            <a:ext uri="{FF2B5EF4-FFF2-40B4-BE49-F238E27FC236}">
              <a16:creationId xmlns:a16="http://schemas.microsoft.com/office/drawing/2014/main" xmlns="" id="{7F838089-0142-4A71-BB69-E433A6285B1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52" name="image18.jpg">
          <a:extLst>
            <a:ext uri="{FF2B5EF4-FFF2-40B4-BE49-F238E27FC236}">
              <a16:creationId xmlns:a16="http://schemas.microsoft.com/office/drawing/2014/main" xmlns="" id="{C0AF011B-FC91-4A3C-BAC8-9933D4337C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53" name="image2.png">
          <a:extLst>
            <a:ext uri="{FF2B5EF4-FFF2-40B4-BE49-F238E27FC236}">
              <a16:creationId xmlns:a16="http://schemas.microsoft.com/office/drawing/2014/main" xmlns="" id="{763F2D80-241A-4733-BCCF-C74A062280C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54" name="image18.jpg">
          <a:extLst>
            <a:ext uri="{FF2B5EF4-FFF2-40B4-BE49-F238E27FC236}">
              <a16:creationId xmlns:a16="http://schemas.microsoft.com/office/drawing/2014/main" xmlns="" id="{460F7178-934E-4EFA-B1E3-F7F408D1E7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55" name="image2.png">
          <a:extLst>
            <a:ext uri="{FF2B5EF4-FFF2-40B4-BE49-F238E27FC236}">
              <a16:creationId xmlns:a16="http://schemas.microsoft.com/office/drawing/2014/main" xmlns="" id="{9F391B9D-AA2A-44F3-BB27-1823BDE7CC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56" name="image18.jpg">
          <a:extLst>
            <a:ext uri="{FF2B5EF4-FFF2-40B4-BE49-F238E27FC236}">
              <a16:creationId xmlns:a16="http://schemas.microsoft.com/office/drawing/2014/main" xmlns="" id="{4A190FD1-A0C8-410A-B822-A683E6FDAA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57" name="image2.png">
          <a:extLst>
            <a:ext uri="{FF2B5EF4-FFF2-40B4-BE49-F238E27FC236}">
              <a16:creationId xmlns:a16="http://schemas.microsoft.com/office/drawing/2014/main" xmlns="" id="{C5AD9C61-A080-49B1-8B82-4E02F912968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58" name="image18.jpg">
          <a:extLst>
            <a:ext uri="{FF2B5EF4-FFF2-40B4-BE49-F238E27FC236}">
              <a16:creationId xmlns:a16="http://schemas.microsoft.com/office/drawing/2014/main" xmlns="" id="{790368A6-E790-4DE0-BB34-74BC0721F0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459" name="image2.png">
          <a:extLst>
            <a:ext uri="{FF2B5EF4-FFF2-40B4-BE49-F238E27FC236}">
              <a16:creationId xmlns:a16="http://schemas.microsoft.com/office/drawing/2014/main" xmlns="" id="{6A3D8424-4088-4946-A616-00571C83FBA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60" name="image18.jpg">
          <a:extLst>
            <a:ext uri="{FF2B5EF4-FFF2-40B4-BE49-F238E27FC236}">
              <a16:creationId xmlns:a16="http://schemas.microsoft.com/office/drawing/2014/main" xmlns="" id="{049FB231-31BE-4C71-AEA5-31C75863A8D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61" name="image2.png">
          <a:extLst>
            <a:ext uri="{FF2B5EF4-FFF2-40B4-BE49-F238E27FC236}">
              <a16:creationId xmlns:a16="http://schemas.microsoft.com/office/drawing/2014/main" xmlns="" id="{ECF08683-420F-4FE8-B5D2-7E34A0E5D17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62" name="image18.jpg">
          <a:extLst>
            <a:ext uri="{FF2B5EF4-FFF2-40B4-BE49-F238E27FC236}">
              <a16:creationId xmlns:a16="http://schemas.microsoft.com/office/drawing/2014/main" xmlns="" id="{2740382D-AF5C-4081-87B8-21B50C0A28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63" name="image2.png">
          <a:extLst>
            <a:ext uri="{FF2B5EF4-FFF2-40B4-BE49-F238E27FC236}">
              <a16:creationId xmlns:a16="http://schemas.microsoft.com/office/drawing/2014/main" xmlns="" id="{766B3F51-499E-45EB-AD4C-1954CC20D86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64" name="image18.jpg">
          <a:extLst>
            <a:ext uri="{FF2B5EF4-FFF2-40B4-BE49-F238E27FC236}">
              <a16:creationId xmlns:a16="http://schemas.microsoft.com/office/drawing/2014/main" xmlns="" id="{5589AFCA-3A70-4AB0-BCD0-2C162587FBF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65" name="image2.png">
          <a:extLst>
            <a:ext uri="{FF2B5EF4-FFF2-40B4-BE49-F238E27FC236}">
              <a16:creationId xmlns:a16="http://schemas.microsoft.com/office/drawing/2014/main" xmlns="" id="{9AC5A31D-FBD4-4DC1-AD39-C9CD58C5B03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66" name="image18.jpg">
          <a:extLst>
            <a:ext uri="{FF2B5EF4-FFF2-40B4-BE49-F238E27FC236}">
              <a16:creationId xmlns:a16="http://schemas.microsoft.com/office/drawing/2014/main" xmlns="" id="{1C94A3B2-B8BC-4969-B09B-E20691AC09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67" name="image2.png">
          <a:extLst>
            <a:ext uri="{FF2B5EF4-FFF2-40B4-BE49-F238E27FC236}">
              <a16:creationId xmlns:a16="http://schemas.microsoft.com/office/drawing/2014/main" xmlns="" id="{D9E4213F-2CD8-4862-8DC0-11A0E1226A8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68" name="image18.jpg">
          <a:extLst>
            <a:ext uri="{FF2B5EF4-FFF2-40B4-BE49-F238E27FC236}">
              <a16:creationId xmlns:a16="http://schemas.microsoft.com/office/drawing/2014/main" xmlns="" id="{5D47BDED-9361-4FD9-A406-043BBDF1E3B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69" name="image2.png">
          <a:extLst>
            <a:ext uri="{FF2B5EF4-FFF2-40B4-BE49-F238E27FC236}">
              <a16:creationId xmlns:a16="http://schemas.microsoft.com/office/drawing/2014/main" xmlns="" id="{3151B139-772A-40E2-B056-C12871C3C64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70" name="image18.jpg">
          <a:extLst>
            <a:ext uri="{FF2B5EF4-FFF2-40B4-BE49-F238E27FC236}">
              <a16:creationId xmlns:a16="http://schemas.microsoft.com/office/drawing/2014/main" xmlns="" id="{0CE570D6-0998-4FE3-AFA9-CD285592D5A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71" name="image2.png">
          <a:extLst>
            <a:ext uri="{FF2B5EF4-FFF2-40B4-BE49-F238E27FC236}">
              <a16:creationId xmlns:a16="http://schemas.microsoft.com/office/drawing/2014/main" xmlns="" id="{1D902B68-BFA1-4519-8E49-2BBCF757580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72" name="image18.jpg">
          <a:extLst>
            <a:ext uri="{FF2B5EF4-FFF2-40B4-BE49-F238E27FC236}">
              <a16:creationId xmlns:a16="http://schemas.microsoft.com/office/drawing/2014/main" xmlns="" id="{C398ABA0-29CC-418D-834D-5C3D50782C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73" name="image2.png">
          <a:extLst>
            <a:ext uri="{FF2B5EF4-FFF2-40B4-BE49-F238E27FC236}">
              <a16:creationId xmlns:a16="http://schemas.microsoft.com/office/drawing/2014/main" xmlns="" id="{191A4A6C-DA6E-4099-9184-5BDA0AD2DCB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74" name="image18.jpg">
          <a:extLst>
            <a:ext uri="{FF2B5EF4-FFF2-40B4-BE49-F238E27FC236}">
              <a16:creationId xmlns:a16="http://schemas.microsoft.com/office/drawing/2014/main" xmlns="" id="{3322E817-A1B6-454D-80D5-B1599082C2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75" name="image2.png">
          <a:extLst>
            <a:ext uri="{FF2B5EF4-FFF2-40B4-BE49-F238E27FC236}">
              <a16:creationId xmlns:a16="http://schemas.microsoft.com/office/drawing/2014/main" xmlns="" id="{FAFFAC7A-FB19-4532-A56C-AE21315B178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76" name="image18.jpg">
          <a:extLst>
            <a:ext uri="{FF2B5EF4-FFF2-40B4-BE49-F238E27FC236}">
              <a16:creationId xmlns:a16="http://schemas.microsoft.com/office/drawing/2014/main" xmlns="" id="{34C9F718-05A4-4419-8832-0F97946ABB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77" name="image2.png">
          <a:extLst>
            <a:ext uri="{FF2B5EF4-FFF2-40B4-BE49-F238E27FC236}">
              <a16:creationId xmlns:a16="http://schemas.microsoft.com/office/drawing/2014/main" xmlns="" id="{FCFAE4CA-84C4-47E7-8EE1-81C15F293AF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78" name="image18.jpg">
          <a:extLst>
            <a:ext uri="{FF2B5EF4-FFF2-40B4-BE49-F238E27FC236}">
              <a16:creationId xmlns:a16="http://schemas.microsoft.com/office/drawing/2014/main" xmlns="" id="{506590B9-D8F8-4164-8817-ED98B211C60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79" name="image2.png">
          <a:extLst>
            <a:ext uri="{FF2B5EF4-FFF2-40B4-BE49-F238E27FC236}">
              <a16:creationId xmlns:a16="http://schemas.microsoft.com/office/drawing/2014/main" xmlns="" id="{224F81D9-FD24-4C13-AB0B-6BDF18773F4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80" name="image18.jpg">
          <a:extLst>
            <a:ext uri="{FF2B5EF4-FFF2-40B4-BE49-F238E27FC236}">
              <a16:creationId xmlns:a16="http://schemas.microsoft.com/office/drawing/2014/main" xmlns="" id="{601D8D4B-C2EF-45F3-851E-C1AA0F458F4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81" name="image2.png">
          <a:extLst>
            <a:ext uri="{FF2B5EF4-FFF2-40B4-BE49-F238E27FC236}">
              <a16:creationId xmlns:a16="http://schemas.microsoft.com/office/drawing/2014/main" xmlns="" id="{5EB4F494-2DD1-498F-9C8F-0ED255C27FA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82" name="image18.jpg">
          <a:extLst>
            <a:ext uri="{FF2B5EF4-FFF2-40B4-BE49-F238E27FC236}">
              <a16:creationId xmlns:a16="http://schemas.microsoft.com/office/drawing/2014/main" xmlns="" id="{9B3B90C2-6E5B-44F0-AADA-B0EDB94ACC3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483" name="image2.png">
          <a:extLst>
            <a:ext uri="{FF2B5EF4-FFF2-40B4-BE49-F238E27FC236}">
              <a16:creationId xmlns:a16="http://schemas.microsoft.com/office/drawing/2014/main" xmlns="" id="{1A409DDF-59E8-48C5-962F-B3DAAC540C7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84" name="image18.jpg">
          <a:extLst>
            <a:ext uri="{FF2B5EF4-FFF2-40B4-BE49-F238E27FC236}">
              <a16:creationId xmlns:a16="http://schemas.microsoft.com/office/drawing/2014/main" xmlns="" id="{CF665915-82D9-42D5-B7BE-845F7F1C3C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85" name="image2.png">
          <a:extLst>
            <a:ext uri="{FF2B5EF4-FFF2-40B4-BE49-F238E27FC236}">
              <a16:creationId xmlns:a16="http://schemas.microsoft.com/office/drawing/2014/main" xmlns="" id="{74EBEBD2-6E67-4C60-A714-3EE7AF9F55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86" name="image18.jpg">
          <a:extLst>
            <a:ext uri="{FF2B5EF4-FFF2-40B4-BE49-F238E27FC236}">
              <a16:creationId xmlns:a16="http://schemas.microsoft.com/office/drawing/2014/main" xmlns="" id="{D641A2B1-C5FB-42D3-A107-4DEC6F4A59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87" name="image2.png">
          <a:extLst>
            <a:ext uri="{FF2B5EF4-FFF2-40B4-BE49-F238E27FC236}">
              <a16:creationId xmlns:a16="http://schemas.microsoft.com/office/drawing/2014/main" xmlns="" id="{87942FE4-C7CA-41F9-831F-274FDC97AD1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88" name="image18.jpg">
          <a:extLst>
            <a:ext uri="{FF2B5EF4-FFF2-40B4-BE49-F238E27FC236}">
              <a16:creationId xmlns:a16="http://schemas.microsoft.com/office/drawing/2014/main" xmlns="" id="{BAC718F4-412D-41D4-88FC-800BCFE0EFD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89" name="image2.png">
          <a:extLst>
            <a:ext uri="{FF2B5EF4-FFF2-40B4-BE49-F238E27FC236}">
              <a16:creationId xmlns:a16="http://schemas.microsoft.com/office/drawing/2014/main" xmlns="" id="{1A56EB84-5D4C-488F-9BEA-B0FD5938445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90" name="image18.jpg">
          <a:extLst>
            <a:ext uri="{FF2B5EF4-FFF2-40B4-BE49-F238E27FC236}">
              <a16:creationId xmlns:a16="http://schemas.microsoft.com/office/drawing/2014/main" xmlns="" id="{273D9FA9-0B4A-4788-B098-48E60D7250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491" name="image2.png">
          <a:extLst>
            <a:ext uri="{FF2B5EF4-FFF2-40B4-BE49-F238E27FC236}">
              <a16:creationId xmlns:a16="http://schemas.microsoft.com/office/drawing/2014/main" xmlns="" id="{B824DE3D-C446-4F44-A8EC-38B39F98826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92" name="image18.jpg">
          <a:extLst>
            <a:ext uri="{FF2B5EF4-FFF2-40B4-BE49-F238E27FC236}">
              <a16:creationId xmlns:a16="http://schemas.microsoft.com/office/drawing/2014/main" xmlns="" id="{B1D0A486-28A0-4441-82A3-0AECB5C183B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93" name="image2.png">
          <a:extLst>
            <a:ext uri="{FF2B5EF4-FFF2-40B4-BE49-F238E27FC236}">
              <a16:creationId xmlns:a16="http://schemas.microsoft.com/office/drawing/2014/main" xmlns="" id="{8576200C-5DD3-4370-8917-D04B3F22A91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94" name="image18.jpg">
          <a:extLst>
            <a:ext uri="{FF2B5EF4-FFF2-40B4-BE49-F238E27FC236}">
              <a16:creationId xmlns:a16="http://schemas.microsoft.com/office/drawing/2014/main" xmlns="" id="{91F1EEFE-E244-4192-9652-8F8AE1FD4D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95" name="image2.png">
          <a:extLst>
            <a:ext uri="{FF2B5EF4-FFF2-40B4-BE49-F238E27FC236}">
              <a16:creationId xmlns:a16="http://schemas.microsoft.com/office/drawing/2014/main" xmlns="" id="{1DE6A825-9D48-4938-B53F-CCF6C81BA03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96" name="image18.jpg">
          <a:extLst>
            <a:ext uri="{FF2B5EF4-FFF2-40B4-BE49-F238E27FC236}">
              <a16:creationId xmlns:a16="http://schemas.microsoft.com/office/drawing/2014/main" xmlns="" id="{C0FE18F9-7872-4CA4-82F9-10B975ADCB7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97" name="image2.png">
          <a:extLst>
            <a:ext uri="{FF2B5EF4-FFF2-40B4-BE49-F238E27FC236}">
              <a16:creationId xmlns:a16="http://schemas.microsoft.com/office/drawing/2014/main" xmlns="" id="{DB8DCA1B-0668-402C-BCF8-E80C23EBBCF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98" name="image18.jpg">
          <a:extLst>
            <a:ext uri="{FF2B5EF4-FFF2-40B4-BE49-F238E27FC236}">
              <a16:creationId xmlns:a16="http://schemas.microsoft.com/office/drawing/2014/main" xmlns="" id="{51E662DF-6EBA-4893-B3F3-26652629A9E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99" name="image2.png">
          <a:extLst>
            <a:ext uri="{FF2B5EF4-FFF2-40B4-BE49-F238E27FC236}">
              <a16:creationId xmlns:a16="http://schemas.microsoft.com/office/drawing/2014/main" xmlns="" id="{4F9AADE1-DBEB-4A41-8DE7-1281EE9A9FE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00" name="image18.jpg">
          <a:extLst>
            <a:ext uri="{FF2B5EF4-FFF2-40B4-BE49-F238E27FC236}">
              <a16:creationId xmlns:a16="http://schemas.microsoft.com/office/drawing/2014/main" xmlns="" id="{FC5904EA-A81A-4BFA-BDE6-9CB73A14C2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01" name="image2.png">
          <a:extLst>
            <a:ext uri="{FF2B5EF4-FFF2-40B4-BE49-F238E27FC236}">
              <a16:creationId xmlns:a16="http://schemas.microsoft.com/office/drawing/2014/main" xmlns="" id="{CABACC70-9774-4D78-964C-DDDCC427B4D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02" name="image18.jpg">
          <a:extLst>
            <a:ext uri="{FF2B5EF4-FFF2-40B4-BE49-F238E27FC236}">
              <a16:creationId xmlns:a16="http://schemas.microsoft.com/office/drawing/2014/main" xmlns="" id="{DF4D41E5-6E8F-4CC6-A229-F1B8A96485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03" name="image2.png">
          <a:extLst>
            <a:ext uri="{FF2B5EF4-FFF2-40B4-BE49-F238E27FC236}">
              <a16:creationId xmlns:a16="http://schemas.microsoft.com/office/drawing/2014/main" xmlns="" id="{9E5EE828-8AE8-4CD1-94AA-2E9FB2D9C3F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04" name="image18.jpg">
          <a:extLst>
            <a:ext uri="{FF2B5EF4-FFF2-40B4-BE49-F238E27FC236}">
              <a16:creationId xmlns:a16="http://schemas.microsoft.com/office/drawing/2014/main" xmlns="" id="{6F551AE6-CC93-479A-A7E7-6E1404C0695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05" name="image2.png">
          <a:extLst>
            <a:ext uri="{FF2B5EF4-FFF2-40B4-BE49-F238E27FC236}">
              <a16:creationId xmlns:a16="http://schemas.microsoft.com/office/drawing/2014/main" xmlns="" id="{2ADF2B47-828C-4C37-86FE-9BBC65EACF7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06" name="image18.jpg">
          <a:extLst>
            <a:ext uri="{FF2B5EF4-FFF2-40B4-BE49-F238E27FC236}">
              <a16:creationId xmlns:a16="http://schemas.microsoft.com/office/drawing/2014/main" xmlns="" id="{81E6384C-5163-487C-B521-8246F68AA0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07" name="image2.png">
          <a:extLst>
            <a:ext uri="{FF2B5EF4-FFF2-40B4-BE49-F238E27FC236}">
              <a16:creationId xmlns:a16="http://schemas.microsoft.com/office/drawing/2014/main" xmlns="" id="{17D2CD77-D531-4B04-9E65-F30419B7A63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08" name="image18.jpg">
          <a:extLst>
            <a:ext uri="{FF2B5EF4-FFF2-40B4-BE49-F238E27FC236}">
              <a16:creationId xmlns:a16="http://schemas.microsoft.com/office/drawing/2014/main" xmlns="" id="{CECC2126-F96C-4911-8759-56064A8D653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09" name="image2.png">
          <a:extLst>
            <a:ext uri="{FF2B5EF4-FFF2-40B4-BE49-F238E27FC236}">
              <a16:creationId xmlns:a16="http://schemas.microsoft.com/office/drawing/2014/main" xmlns="" id="{22C8F8FE-7885-44DB-9F51-9AA7D3F4F1D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10" name="image18.jpg">
          <a:extLst>
            <a:ext uri="{FF2B5EF4-FFF2-40B4-BE49-F238E27FC236}">
              <a16:creationId xmlns:a16="http://schemas.microsoft.com/office/drawing/2014/main" xmlns="" id="{D8A182F7-7338-48EC-90B6-8788B19D7CF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11" name="image2.png">
          <a:extLst>
            <a:ext uri="{FF2B5EF4-FFF2-40B4-BE49-F238E27FC236}">
              <a16:creationId xmlns:a16="http://schemas.microsoft.com/office/drawing/2014/main" xmlns="" id="{F69EDEDD-3195-48CB-9485-A51F8DAF2E4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12" name="image18.jpg">
          <a:extLst>
            <a:ext uri="{FF2B5EF4-FFF2-40B4-BE49-F238E27FC236}">
              <a16:creationId xmlns:a16="http://schemas.microsoft.com/office/drawing/2014/main" xmlns="" id="{A6B0B880-62D3-4825-B33E-CD6EF6E806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13" name="image2.png">
          <a:extLst>
            <a:ext uri="{FF2B5EF4-FFF2-40B4-BE49-F238E27FC236}">
              <a16:creationId xmlns:a16="http://schemas.microsoft.com/office/drawing/2014/main" xmlns="" id="{7219AECF-3EC0-4994-9B0A-99D33BCF770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514" name="image18.jpg">
          <a:extLst>
            <a:ext uri="{FF2B5EF4-FFF2-40B4-BE49-F238E27FC236}">
              <a16:creationId xmlns:a16="http://schemas.microsoft.com/office/drawing/2014/main" xmlns="" id="{58F3E1A5-46AB-4E17-9703-DD55CAC8559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515" name="image2.png">
          <a:extLst>
            <a:ext uri="{FF2B5EF4-FFF2-40B4-BE49-F238E27FC236}">
              <a16:creationId xmlns:a16="http://schemas.microsoft.com/office/drawing/2014/main" xmlns="" id="{CBC69658-3CD5-4DD3-AF27-9A4766028FD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16" name="image18.jpg">
          <a:extLst>
            <a:ext uri="{FF2B5EF4-FFF2-40B4-BE49-F238E27FC236}">
              <a16:creationId xmlns:a16="http://schemas.microsoft.com/office/drawing/2014/main" xmlns="" id="{252D0744-1712-416C-A5C9-B4938472B4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17" name="image2.png">
          <a:extLst>
            <a:ext uri="{FF2B5EF4-FFF2-40B4-BE49-F238E27FC236}">
              <a16:creationId xmlns:a16="http://schemas.microsoft.com/office/drawing/2014/main" xmlns="" id="{63E4A0B3-F26F-4269-AC6A-B2B689C23CE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18" name="image18.jpg">
          <a:extLst>
            <a:ext uri="{FF2B5EF4-FFF2-40B4-BE49-F238E27FC236}">
              <a16:creationId xmlns:a16="http://schemas.microsoft.com/office/drawing/2014/main" xmlns="" id="{9CCC83BD-6928-4145-8B03-1728B6BEBC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19" name="image2.png">
          <a:extLst>
            <a:ext uri="{FF2B5EF4-FFF2-40B4-BE49-F238E27FC236}">
              <a16:creationId xmlns:a16="http://schemas.microsoft.com/office/drawing/2014/main" xmlns="" id="{A275A771-8ADD-49FA-9305-448354E942E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20" name="image18.jpg">
          <a:extLst>
            <a:ext uri="{FF2B5EF4-FFF2-40B4-BE49-F238E27FC236}">
              <a16:creationId xmlns:a16="http://schemas.microsoft.com/office/drawing/2014/main" xmlns="" id="{25C203CB-CB78-43E7-8548-BA5363BB6B3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21" name="image2.png">
          <a:extLst>
            <a:ext uri="{FF2B5EF4-FFF2-40B4-BE49-F238E27FC236}">
              <a16:creationId xmlns:a16="http://schemas.microsoft.com/office/drawing/2014/main" xmlns="" id="{185B8D10-D471-4082-9659-74A9239BDED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522" name="image18.jpg">
          <a:extLst>
            <a:ext uri="{FF2B5EF4-FFF2-40B4-BE49-F238E27FC236}">
              <a16:creationId xmlns:a16="http://schemas.microsoft.com/office/drawing/2014/main" xmlns="" id="{51A45E8D-CD70-49A5-A1B4-6AF3C16891E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523" name="image2.png">
          <a:extLst>
            <a:ext uri="{FF2B5EF4-FFF2-40B4-BE49-F238E27FC236}">
              <a16:creationId xmlns:a16="http://schemas.microsoft.com/office/drawing/2014/main" xmlns="" id="{ED919C5B-650C-48B2-9673-D007F4F823D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24" name="image18.jpg">
          <a:extLst>
            <a:ext uri="{FF2B5EF4-FFF2-40B4-BE49-F238E27FC236}">
              <a16:creationId xmlns:a16="http://schemas.microsoft.com/office/drawing/2014/main" xmlns="" id="{2DB1D112-0431-4473-A7D4-6191DB70F76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25" name="image2.png">
          <a:extLst>
            <a:ext uri="{FF2B5EF4-FFF2-40B4-BE49-F238E27FC236}">
              <a16:creationId xmlns:a16="http://schemas.microsoft.com/office/drawing/2014/main" xmlns="" id="{8C55224F-9EFE-4781-9661-334FB7D83EA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26" name="image18.jpg">
          <a:extLst>
            <a:ext uri="{FF2B5EF4-FFF2-40B4-BE49-F238E27FC236}">
              <a16:creationId xmlns:a16="http://schemas.microsoft.com/office/drawing/2014/main" xmlns="" id="{232A04A9-B74C-4378-90E5-A719136D409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27" name="image2.png">
          <a:extLst>
            <a:ext uri="{FF2B5EF4-FFF2-40B4-BE49-F238E27FC236}">
              <a16:creationId xmlns:a16="http://schemas.microsoft.com/office/drawing/2014/main" xmlns="" id="{A769A9FE-5E1E-4258-9547-24382586FD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28" name="image18.jpg">
          <a:extLst>
            <a:ext uri="{FF2B5EF4-FFF2-40B4-BE49-F238E27FC236}">
              <a16:creationId xmlns:a16="http://schemas.microsoft.com/office/drawing/2014/main" xmlns="" id="{A3093C8D-F475-4D96-ABBB-518EE5DE760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29" name="image2.png">
          <a:extLst>
            <a:ext uri="{FF2B5EF4-FFF2-40B4-BE49-F238E27FC236}">
              <a16:creationId xmlns:a16="http://schemas.microsoft.com/office/drawing/2014/main" xmlns="" id="{723716FB-80D0-4467-B009-EAE461B7CAA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30" name="image18.jpg">
          <a:extLst>
            <a:ext uri="{FF2B5EF4-FFF2-40B4-BE49-F238E27FC236}">
              <a16:creationId xmlns:a16="http://schemas.microsoft.com/office/drawing/2014/main" xmlns="" id="{C132A046-D74A-41C2-833D-29B044EB11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31" name="image2.png">
          <a:extLst>
            <a:ext uri="{FF2B5EF4-FFF2-40B4-BE49-F238E27FC236}">
              <a16:creationId xmlns:a16="http://schemas.microsoft.com/office/drawing/2014/main" xmlns="" id="{B09AB64F-B909-464A-9CB2-133C66C6BCB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32" name="image18.jpg">
          <a:extLst>
            <a:ext uri="{FF2B5EF4-FFF2-40B4-BE49-F238E27FC236}">
              <a16:creationId xmlns:a16="http://schemas.microsoft.com/office/drawing/2014/main" xmlns="" id="{9F1E463A-62F2-41AA-BAAD-F3F44A2DBA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33" name="image2.png">
          <a:extLst>
            <a:ext uri="{FF2B5EF4-FFF2-40B4-BE49-F238E27FC236}">
              <a16:creationId xmlns:a16="http://schemas.microsoft.com/office/drawing/2014/main" xmlns="" id="{CABADECC-8CAD-4269-BE06-A19F5D42693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34" name="image18.jpg">
          <a:extLst>
            <a:ext uri="{FF2B5EF4-FFF2-40B4-BE49-F238E27FC236}">
              <a16:creationId xmlns:a16="http://schemas.microsoft.com/office/drawing/2014/main" xmlns="" id="{CBE002DD-C0EF-4C02-86B9-C5776E6D47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35" name="image2.png">
          <a:extLst>
            <a:ext uri="{FF2B5EF4-FFF2-40B4-BE49-F238E27FC236}">
              <a16:creationId xmlns:a16="http://schemas.microsoft.com/office/drawing/2014/main" xmlns="" id="{B61A8D52-5FBC-4FE7-A279-11E6C52A2D0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36" name="image18.jpg">
          <a:extLst>
            <a:ext uri="{FF2B5EF4-FFF2-40B4-BE49-F238E27FC236}">
              <a16:creationId xmlns:a16="http://schemas.microsoft.com/office/drawing/2014/main" xmlns="" id="{B076B85D-82B5-4EB0-8870-AAAA22D127A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37" name="image2.png">
          <a:extLst>
            <a:ext uri="{FF2B5EF4-FFF2-40B4-BE49-F238E27FC236}">
              <a16:creationId xmlns:a16="http://schemas.microsoft.com/office/drawing/2014/main" xmlns="" id="{CCF1A1C6-92D5-47A4-BB69-70B62717157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38" name="image18.jpg">
          <a:extLst>
            <a:ext uri="{FF2B5EF4-FFF2-40B4-BE49-F238E27FC236}">
              <a16:creationId xmlns:a16="http://schemas.microsoft.com/office/drawing/2014/main" xmlns="" id="{F985F836-50C1-44F5-936F-F1441316601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39" name="image2.png">
          <a:extLst>
            <a:ext uri="{FF2B5EF4-FFF2-40B4-BE49-F238E27FC236}">
              <a16:creationId xmlns:a16="http://schemas.microsoft.com/office/drawing/2014/main" xmlns="" id="{8862AAD3-D8AD-4A9C-967F-BA71A348BC2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40" name="image18.jpg">
          <a:extLst>
            <a:ext uri="{FF2B5EF4-FFF2-40B4-BE49-F238E27FC236}">
              <a16:creationId xmlns:a16="http://schemas.microsoft.com/office/drawing/2014/main" xmlns="" id="{0CE6F7CC-AB0A-40BD-A804-1DC4BC7B09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41" name="image2.png">
          <a:extLst>
            <a:ext uri="{FF2B5EF4-FFF2-40B4-BE49-F238E27FC236}">
              <a16:creationId xmlns:a16="http://schemas.microsoft.com/office/drawing/2014/main" xmlns="" id="{08240C32-B293-44BA-8712-426E73B720F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42" name="image18.jpg">
          <a:extLst>
            <a:ext uri="{FF2B5EF4-FFF2-40B4-BE49-F238E27FC236}">
              <a16:creationId xmlns:a16="http://schemas.microsoft.com/office/drawing/2014/main" xmlns="" id="{B842DE4B-120A-4D2A-8855-718C13A25CD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43" name="image2.png">
          <a:extLst>
            <a:ext uri="{FF2B5EF4-FFF2-40B4-BE49-F238E27FC236}">
              <a16:creationId xmlns:a16="http://schemas.microsoft.com/office/drawing/2014/main" xmlns="" id="{D88D25C3-524D-4239-B18F-31E3FCA1881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44" name="image18.jpg">
          <a:extLst>
            <a:ext uri="{FF2B5EF4-FFF2-40B4-BE49-F238E27FC236}">
              <a16:creationId xmlns:a16="http://schemas.microsoft.com/office/drawing/2014/main" xmlns="" id="{7BEB577E-9D96-4EE7-A815-99960CFF06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45" name="image2.png">
          <a:extLst>
            <a:ext uri="{FF2B5EF4-FFF2-40B4-BE49-F238E27FC236}">
              <a16:creationId xmlns:a16="http://schemas.microsoft.com/office/drawing/2014/main" xmlns="" id="{EAC9FDC1-35A3-466B-A8CD-FAB34A4B4B5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46" name="image18.jpg">
          <a:extLst>
            <a:ext uri="{FF2B5EF4-FFF2-40B4-BE49-F238E27FC236}">
              <a16:creationId xmlns:a16="http://schemas.microsoft.com/office/drawing/2014/main" xmlns="" id="{7D210ADE-1B62-487C-BC42-E28E00CDE5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47" name="image2.png">
          <a:extLst>
            <a:ext uri="{FF2B5EF4-FFF2-40B4-BE49-F238E27FC236}">
              <a16:creationId xmlns:a16="http://schemas.microsoft.com/office/drawing/2014/main" xmlns="" id="{6D9E3CE1-EF4E-406C-9ADA-C7E66DE7596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48" name="image18.jpg">
          <a:extLst>
            <a:ext uri="{FF2B5EF4-FFF2-40B4-BE49-F238E27FC236}">
              <a16:creationId xmlns:a16="http://schemas.microsoft.com/office/drawing/2014/main" xmlns="" id="{DDC13643-385D-418F-A142-B23BC92D591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49" name="image2.png">
          <a:extLst>
            <a:ext uri="{FF2B5EF4-FFF2-40B4-BE49-F238E27FC236}">
              <a16:creationId xmlns:a16="http://schemas.microsoft.com/office/drawing/2014/main" xmlns="" id="{0F181803-A40F-47C0-8B25-E658796CA35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50" name="image18.jpg">
          <a:extLst>
            <a:ext uri="{FF2B5EF4-FFF2-40B4-BE49-F238E27FC236}">
              <a16:creationId xmlns:a16="http://schemas.microsoft.com/office/drawing/2014/main" xmlns="" id="{8EFE5CB5-63D5-4126-821B-59094BBB9E9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51" name="image2.png">
          <a:extLst>
            <a:ext uri="{FF2B5EF4-FFF2-40B4-BE49-F238E27FC236}">
              <a16:creationId xmlns:a16="http://schemas.microsoft.com/office/drawing/2014/main" xmlns="" id="{7C2D20CA-D2B9-4871-9657-274EBF74CAE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52" name="image18.jpg">
          <a:extLst>
            <a:ext uri="{FF2B5EF4-FFF2-40B4-BE49-F238E27FC236}">
              <a16:creationId xmlns:a16="http://schemas.microsoft.com/office/drawing/2014/main" xmlns="" id="{11CD7A0B-E3F0-4D76-8A7D-FB253D93DB4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53" name="image2.png">
          <a:extLst>
            <a:ext uri="{FF2B5EF4-FFF2-40B4-BE49-F238E27FC236}">
              <a16:creationId xmlns:a16="http://schemas.microsoft.com/office/drawing/2014/main" xmlns="" id="{E52B743F-74E3-4B38-A7C2-7BCC855CA4B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54" name="image18.jpg">
          <a:extLst>
            <a:ext uri="{FF2B5EF4-FFF2-40B4-BE49-F238E27FC236}">
              <a16:creationId xmlns:a16="http://schemas.microsoft.com/office/drawing/2014/main" xmlns="" id="{ABF72A13-BE96-4A7E-9B20-6A3B9DC068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55" name="image2.png">
          <a:extLst>
            <a:ext uri="{FF2B5EF4-FFF2-40B4-BE49-F238E27FC236}">
              <a16:creationId xmlns:a16="http://schemas.microsoft.com/office/drawing/2014/main" xmlns="" id="{E10FB6F9-57EC-4C76-9921-F532DC92C7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56" name="image18.jpg">
          <a:extLst>
            <a:ext uri="{FF2B5EF4-FFF2-40B4-BE49-F238E27FC236}">
              <a16:creationId xmlns:a16="http://schemas.microsoft.com/office/drawing/2014/main" xmlns="" id="{E0CE312B-2535-4A08-9122-A0D08F864B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57" name="image2.png">
          <a:extLst>
            <a:ext uri="{FF2B5EF4-FFF2-40B4-BE49-F238E27FC236}">
              <a16:creationId xmlns:a16="http://schemas.microsoft.com/office/drawing/2014/main" xmlns="" id="{24F40C72-6A46-40BA-8715-45BF06E3A8D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58" name="image18.jpg">
          <a:extLst>
            <a:ext uri="{FF2B5EF4-FFF2-40B4-BE49-F238E27FC236}">
              <a16:creationId xmlns:a16="http://schemas.microsoft.com/office/drawing/2014/main" xmlns="" id="{0E498AD3-EB5B-49A7-B538-BC77F96675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59" name="image2.png">
          <a:extLst>
            <a:ext uri="{FF2B5EF4-FFF2-40B4-BE49-F238E27FC236}">
              <a16:creationId xmlns:a16="http://schemas.microsoft.com/office/drawing/2014/main" xmlns="" id="{48D1BD6F-1660-4D49-B2F7-E6E17CA3B25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60" name="image18.jpg">
          <a:extLst>
            <a:ext uri="{FF2B5EF4-FFF2-40B4-BE49-F238E27FC236}">
              <a16:creationId xmlns:a16="http://schemas.microsoft.com/office/drawing/2014/main" xmlns="" id="{DE467566-6676-4A1B-B955-6B04C6065B2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61" name="image2.png">
          <a:extLst>
            <a:ext uri="{FF2B5EF4-FFF2-40B4-BE49-F238E27FC236}">
              <a16:creationId xmlns:a16="http://schemas.microsoft.com/office/drawing/2014/main" xmlns="" id="{238C3A1B-2372-4859-A7E4-7BBBF8785C8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62" name="image18.jpg">
          <a:extLst>
            <a:ext uri="{FF2B5EF4-FFF2-40B4-BE49-F238E27FC236}">
              <a16:creationId xmlns:a16="http://schemas.microsoft.com/office/drawing/2014/main" xmlns="" id="{741AC006-2AB1-4FFA-A6F3-726726AE49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63" name="image2.png">
          <a:extLst>
            <a:ext uri="{FF2B5EF4-FFF2-40B4-BE49-F238E27FC236}">
              <a16:creationId xmlns:a16="http://schemas.microsoft.com/office/drawing/2014/main" xmlns="" id="{49243BEE-91E1-490B-9055-3EFB3B6565D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64" name="image18.jpg">
          <a:extLst>
            <a:ext uri="{FF2B5EF4-FFF2-40B4-BE49-F238E27FC236}">
              <a16:creationId xmlns:a16="http://schemas.microsoft.com/office/drawing/2014/main" xmlns="" id="{BF8F33CF-C9BE-4A80-B29D-5AE9EEE47E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65" name="image2.png">
          <a:extLst>
            <a:ext uri="{FF2B5EF4-FFF2-40B4-BE49-F238E27FC236}">
              <a16:creationId xmlns:a16="http://schemas.microsoft.com/office/drawing/2014/main" xmlns="" id="{A6F90B53-AB46-49B0-99D3-4DE678162E5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66" name="image18.jpg">
          <a:extLst>
            <a:ext uri="{FF2B5EF4-FFF2-40B4-BE49-F238E27FC236}">
              <a16:creationId xmlns:a16="http://schemas.microsoft.com/office/drawing/2014/main" xmlns="" id="{0C9D5AC7-F9D0-4FA5-B05D-ED51F583BC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67" name="image2.png">
          <a:extLst>
            <a:ext uri="{FF2B5EF4-FFF2-40B4-BE49-F238E27FC236}">
              <a16:creationId xmlns:a16="http://schemas.microsoft.com/office/drawing/2014/main" xmlns="" id="{6940E23C-210D-469A-9C45-C4563E35233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68" name="image18.jpg">
          <a:extLst>
            <a:ext uri="{FF2B5EF4-FFF2-40B4-BE49-F238E27FC236}">
              <a16:creationId xmlns:a16="http://schemas.microsoft.com/office/drawing/2014/main" xmlns="" id="{FD0E086B-ED52-4EBE-AC05-D6B54FFADFE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69" name="image2.png">
          <a:extLst>
            <a:ext uri="{FF2B5EF4-FFF2-40B4-BE49-F238E27FC236}">
              <a16:creationId xmlns:a16="http://schemas.microsoft.com/office/drawing/2014/main" xmlns="" id="{8B6E9625-0E4F-49F3-BE7A-4CC3466250C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70" name="image18.jpg">
          <a:extLst>
            <a:ext uri="{FF2B5EF4-FFF2-40B4-BE49-F238E27FC236}">
              <a16:creationId xmlns:a16="http://schemas.microsoft.com/office/drawing/2014/main" xmlns="" id="{6D4EC324-65CB-4118-9303-82C188274B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71" name="image2.png">
          <a:extLst>
            <a:ext uri="{FF2B5EF4-FFF2-40B4-BE49-F238E27FC236}">
              <a16:creationId xmlns:a16="http://schemas.microsoft.com/office/drawing/2014/main" xmlns="" id="{1FBEAA36-7D69-4990-A284-3117823FFD1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72" name="image18.jpg">
          <a:extLst>
            <a:ext uri="{FF2B5EF4-FFF2-40B4-BE49-F238E27FC236}">
              <a16:creationId xmlns:a16="http://schemas.microsoft.com/office/drawing/2014/main" xmlns="" id="{3813000D-58F7-4548-A473-81DF762541C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73" name="image2.png">
          <a:extLst>
            <a:ext uri="{FF2B5EF4-FFF2-40B4-BE49-F238E27FC236}">
              <a16:creationId xmlns:a16="http://schemas.microsoft.com/office/drawing/2014/main" xmlns="" id="{C0622585-BB4A-467F-9522-51398DB3DF6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74" name="image18.jpg">
          <a:extLst>
            <a:ext uri="{FF2B5EF4-FFF2-40B4-BE49-F238E27FC236}">
              <a16:creationId xmlns:a16="http://schemas.microsoft.com/office/drawing/2014/main" xmlns="" id="{84A05E21-EBDD-455A-A617-80A28B45D6D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75" name="image2.png">
          <a:extLst>
            <a:ext uri="{FF2B5EF4-FFF2-40B4-BE49-F238E27FC236}">
              <a16:creationId xmlns:a16="http://schemas.microsoft.com/office/drawing/2014/main" xmlns="" id="{A1E2BEBC-4945-4121-BFBD-C8A481D97A6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76" name="image18.jpg">
          <a:extLst>
            <a:ext uri="{FF2B5EF4-FFF2-40B4-BE49-F238E27FC236}">
              <a16:creationId xmlns:a16="http://schemas.microsoft.com/office/drawing/2014/main" xmlns="" id="{35D4D198-44A2-46B9-9646-32DFA9BD90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77" name="image2.png">
          <a:extLst>
            <a:ext uri="{FF2B5EF4-FFF2-40B4-BE49-F238E27FC236}">
              <a16:creationId xmlns:a16="http://schemas.microsoft.com/office/drawing/2014/main" xmlns="" id="{33A64C5E-CFEF-41FD-A7E5-F9043B45BF3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78" name="image18.jpg">
          <a:extLst>
            <a:ext uri="{FF2B5EF4-FFF2-40B4-BE49-F238E27FC236}">
              <a16:creationId xmlns:a16="http://schemas.microsoft.com/office/drawing/2014/main" xmlns="" id="{0465C382-3E13-41C5-AD69-E34B660637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79" name="image2.png">
          <a:extLst>
            <a:ext uri="{FF2B5EF4-FFF2-40B4-BE49-F238E27FC236}">
              <a16:creationId xmlns:a16="http://schemas.microsoft.com/office/drawing/2014/main" xmlns="" id="{1ED4D6A8-CD1A-46D2-AC3F-F0A5CF34671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80" name="image18.jpg">
          <a:extLst>
            <a:ext uri="{FF2B5EF4-FFF2-40B4-BE49-F238E27FC236}">
              <a16:creationId xmlns:a16="http://schemas.microsoft.com/office/drawing/2014/main" xmlns="" id="{3ADDC5E7-299B-47AB-8A84-E478242A8C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81" name="image2.png">
          <a:extLst>
            <a:ext uri="{FF2B5EF4-FFF2-40B4-BE49-F238E27FC236}">
              <a16:creationId xmlns:a16="http://schemas.microsoft.com/office/drawing/2014/main" xmlns="" id="{33336293-A54B-4D45-BA5C-9F8D42DAAB6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82" name="image18.jpg">
          <a:extLst>
            <a:ext uri="{FF2B5EF4-FFF2-40B4-BE49-F238E27FC236}">
              <a16:creationId xmlns:a16="http://schemas.microsoft.com/office/drawing/2014/main" xmlns="" id="{7749DEE1-B87E-4CB8-8D96-2ECB3E5E37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83" name="image2.png">
          <a:extLst>
            <a:ext uri="{FF2B5EF4-FFF2-40B4-BE49-F238E27FC236}">
              <a16:creationId xmlns:a16="http://schemas.microsoft.com/office/drawing/2014/main" xmlns="" id="{FE6A0AD7-ADA6-49A0-90A5-0D710DB2A7C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84" name="image18.jpg">
          <a:extLst>
            <a:ext uri="{FF2B5EF4-FFF2-40B4-BE49-F238E27FC236}">
              <a16:creationId xmlns:a16="http://schemas.microsoft.com/office/drawing/2014/main" xmlns="" id="{B390833F-5AA7-4031-90DD-C58E1FD295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85" name="image2.png">
          <a:extLst>
            <a:ext uri="{FF2B5EF4-FFF2-40B4-BE49-F238E27FC236}">
              <a16:creationId xmlns:a16="http://schemas.microsoft.com/office/drawing/2014/main" xmlns="" id="{6265BDD4-EBFC-4948-8879-86921EA4C78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86" name="image18.jpg">
          <a:extLst>
            <a:ext uri="{FF2B5EF4-FFF2-40B4-BE49-F238E27FC236}">
              <a16:creationId xmlns:a16="http://schemas.microsoft.com/office/drawing/2014/main" xmlns="" id="{B3CD84CB-5285-4514-BFB8-7D1317FEA5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87" name="image2.png">
          <a:extLst>
            <a:ext uri="{FF2B5EF4-FFF2-40B4-BE49-F238E27FC236}">
              <a16:creationId xmlns:a16="http://schemas.microsoft.com/office/drawing/2014/main" xmlns="" id="{E9ED0BC3-155C-4B5B-83C9-50DD3A4E400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88" name="image18.jpg">
          <a:extLst>
            <a:ext uri="{FF2B5EF4-FFF2-40B4-BE49-F238E27FC236}">
              <a16:creationId xmlns:a16="http://schemas.microsoft.com/office/drawing/2014/main" xmlns="" id="{3284592D-EBDE-4C34-8FD0-4C8B9398A70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89" name="image2.png">
          <a:extLst>
            <a:ext uri="{FF2B5EF4-FFF2-40B4-BE49-F238E27FC236}">
              <a16:creationId xmlns:a16="http://schemas.microsoft.com/office/drawing/2014/main" xmlns="" id="{887188CA-5105-45C7-99AF-830FA4465A2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90" name="image18.jpg">
          <a:extLst>
            <a:ext uri="{FF2B5EF4-FFF2-40B4-BE49-F238E27FC236}">
              <a16:creationId xmlns:a16="http://schemas.microsoft.com/office/drawing/2014/main" xmlns="" id="{843C4158-8B81-4092-A7DC-8657CE2E6E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91" name="image2.png">
          <a:extLst>
            <a:ext uri="{FF2B5EF4-FFF2-40B4-BE49-F238E27FC236}">
              <a16:creationId xmlns:a16="http://schemas.microsoft.com/office/drawing/2014/main" xmlns="" id="{2DF7AB50-0EA6-46F0-AA3A-4C66C23DEB3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92" name="image18.jpg">
          <a:extLst>
            <a:ext uri="{FF2B5EF4-FFF2-40B4-BE49-F238E27FC236}">
              <a16:creationId xmlns:a16="http://schemas.microsoft.com/office/drawing/2014/main" xmlns="" id="{FC209685-6F21-4017-B88C-44416B0B417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93" name="image2.png">
          <a:extLst>
            <a:ext uri="{FF2B5EF4-FFF2-40B4-BE49-F238E27FC236}">
              <a16:creationId xmlns:a16="http://schemas.microsoft.com/office/drawing/2014/main" xmlns="" id="{B78C3A16-969C-4807-A41C-F3839B79E4D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94" name="image18.jpg">
          <a:extLst>
            <a:ext uri="{FF2B5EF4-FFF2-40B4-BE49-F238E27FC236}">
              <a16:creationId xmlns:a16="http://schemas.microsoft.com/office/drawing/2014/main" xmlns="" id="{5ADEA2D1-A1BE-4B66-ABBA-562059A656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95" name="image2.png">
          <a:extLst>
            <a:ext uri="{FF2B5EF4-FFF2-40B4-BE49-F238E27FC236}">
              <a16:creationId xmlns:a16="http://schemas.microsoft.com/office/drawing/2014/main" xmlns="" id="{6E43B4CC-4586-4D22-A3FD-A3748A99E40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96" name="image18.jpg">
          <a:extLst>
            <a:ext uri="{FF2B5EF4-FFF2-40B4-BE49-F238E27FC236}">
              <a16:creationId xmlns:a16="http://schemas.microsoft.com/office/drawing/2014/main" xmlns="" id="{BE9DD15B-D53D-44F6-A2ED-5EE73CF791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97" name="image2.png">
          <a:extLst>
            <a:ext uri="{FF2B5EF4-FFF2-40B4-BE49-F238E27FC236}">
              <a16:creationId xmlns:a16="http://schemas.microsoft.com/office/drawing/2014/main" xmlns="" id="{978E3922-146D-4DF0-B8F5-DA6456242EF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98" name="image18.jpg">
          <a:extLst>
            <a:ext uri="{FF2B5EF4-FFF2-40B4-BE49-F238E27FC236}">
              <a16:creationId xmlns:a16="http://schemas.microsoft.com/office/drawing/2014/main" xmlns="" id="{01775ABA-3EA0-49E2-B041-C79261D2E92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99" name="image2.png">
          <a:extLst>
            <a:ext uri="{FF2B5EF4-FFF2-40B4-BE49-F238E27FC236}">
              <a16:creationId xmlns:a16="http://schemas.microsoft.com/office/drawing/2014/main" xmlns="" id="{C08D552C-02D9-4880-8569-D444A4CACA3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00" name="image18.jpg">
          <a:extLst>
            <a:ext uri="{FF2B5EF4-FFF2-40B4-BE49-F238E27FC236}">
              <a16:creationId xmlns:a16="http://schemas.microsoft.com/office/drawing/2014/main" xmlns="" id="{F0B8E237-224E-4CEA-A7E0-08F74656FB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01" name="image2.png">
          <a:extLst>
            <a:ext uri="{FF2B5EF4-FFF2-40B4-BE49-F238E27FC236}">
              <a16:creationId xmlns:a16="http://schemas.microsoft.com/office/drawing/2014/main" xmlns="" id="{2E2AE393-65F3-4D22-8C03-9CE84DF2257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02" name="image18.jpg">
          <a:extLst>
            <a:ext uri="{FF2B5EF4-FFF2-40B4-BE49-F238E27FC236}">
              <a16:creationId xmlns:a16="http://schemas.microsoft.com/office/drawing/2014/main" xmlns="" id="{03259116-D586-436D-8424-0EC08F4CC4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03" name="image2.png">
          <a:extLst>
            <a:ext uri="{FF2B5EF4-FFF2-40B4-BE49-F238E27FC236}">
              <a16:creationId xmlns:a16="http://schemas.microsoft.com/office/drawing/2014/main" xmlns="" id="{CD5B914D-628E-4BA0-9533-F3CD839774C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04" name="image18.jpg">
          <a:extLst>
            <a:ext uri="{FF2B5EF4-FFF2-40B4-BE49-F238E27FC236}">
              <a16:creationId xmlns:a16="http://schemas.microsoft.com/office/drawing/2014/main" xmlns="" id="{A35D5990-5E51-4AD5-9074-9396151741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05" name="image2.png">
          <a:extLst>
            <a:ext uri="{FF2B5EF4-FFF2-40B4-BE49-F238E27FC236}">
              <a16:creationId xmlns:a16="http://schemas.microsoft.com/office/drawing/2014/main" xmlns="" id="{FA6E16A7-6740-4404-AB22-7A8BA9A8997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06" name="image18.jpg">
          <a:extLst>
            <a:ext uri="{FF2B5EF4-FFF2-40B4-BE49-F238E27FC236}">
              <a16:creationId xmlns:a16="http://schemas.microsoft.com/office/drawing/2014/main" xmlns="" id="{49F389B6-FA62-4529-9E0D-F6348D734FD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07" name="image2.png">
          <a:extLst>
            <a:ext uri="{FF2B5EF4-FFF2-40B4-BE49-F238E27FC236}">
              <a16:creationId xmlns:a16="http://schemas.microsoft.com/office/drawing/2014/main" xmlns="" id="{8F9BE880-0F69-49D5-809F-DFDFEB3B0CA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08" name="image18.jpg">
          <a:extLst>
            <a:ext uri="{FF2B5EF4-FFF2-40B4-BE49-F238E27FC236}">
              <a16:creationId xmlns:a16="http://schemas.microsoft.com/office/drawing/2014/main" xmlns="" id="{65B2231C-2775-4BB9-AC85-3D457BBCD0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09" name="image2.png">
          <a:extLst>
            <a:ext uri="{FF2B5EF4-FFF2-40B4-BE49-F238E27FC236}">
              <a16:creationId xmlns:a16="http://schemas.microsoft.com/office/drawing/2014/main" xmlns="" id="{446ABF1E-6FBF-49FA-BCB8-34433BE4FC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10" name="image18.jpg">
          <a:extLst>
            <a:ext uri="{FF2B5EF4-FFF2-40B4-BE49-F238E27FC236}">
              <a16:creationId xmlns:a16="http://schemas.microsoft.com/office/drawing/2014/main" xmlns="" id="{5F68645F-90BB-4A65-868C-8E3E18EB676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11" name="image2.png">
          <a:extLst>
            <a:ext uri="{FF2B5EF4-FFF2-40B4-BE49-F238E27FC236}">
              <a16:creationId xmlns:a16="http://schemas.microsoft.com/office/drawing/2014/main" xmlns="" id="{DB7ED92B-969F-4B93-B3FF-2F6F3BF3BC6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12" name="image18.jpg">
          <a:extLst>
            <a:ext uri="{FF2B5EF4-FFF2-40B4-BE49-F238E27FC236}">
              <a16:creationId xmlns:a16="http://schemas.microsoft.com/office/drawing/2014/main" xmlns="" id="{0063D6F5-0738-4FFE-9F0B-69543A4F1E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13" name="image2.png">
          <a:extLst>
            <a:ext uri="{FF2B5EF4-FFF2-40B4-BE49-F238E27FC236}">
              <a16:creationId xmlns:a16="http://schemas.microsoft.com/office/drawing/2014/main" xmlns="" id="{221F90F8-EA6B-41A7-8600-4974EBFECF3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14" name="image18.jpg">
          <a:extLst>
            <a:ext uri="{FF2B5EF4-FFF2-40B4-BE49-F238E27FC236}">
              <a16:creationId xmlns:a16="http://schemas.microsoft.com/office/drawing/2014/main" xmlns="" id="{9F3DC0E1-2F5B-4FB6-AAA8-2781FA2BC7E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15" name="image2.png">
          <a:extLst>
            <a:ext uri="{FF2B5EF4-FFF2-40B4-BE49-F238E27FC236}">
              <a16:creationId xmlns:a16="http://schemas.microsoft.com/office/drawing/2014/main" xmlns="" id="{96545AFA-E208-49C3-A44D-019B012B44E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16" name="image18.jpg">
          <a:extLst>
            <a:ext uri="{FF2B5EF4-FFF2-40B4-BE49-F238E27FC236}">
              <a16:creationId xmlns:a16="http://schemas.microsoft.com/office/drawing/2014/main" xmlns="" id="{8850ECDE-B86F-41C5-B399-87AAE42AA75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17" name="image2.png">
          <a:extLst>
            <a:ext uri="{FF2B5EF4-FFF2-40B4-BE49-F238E27FC236}">
              <a16:creationId xmlns:a16="http://schemas.microsoft.com/office/drawing/2014/main" xmlns="" id="{E74CBD3E-C7A3-4C8B-862E-00C948D89F6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18" name="image18.jpg">
          <a:extLst>
            <a:ext uri="{FF2B5EF4-FFF2-40B4-BE49-F238E27FC236}">
              <a16:creationId xmlns:a16="http://schemas.microsoft.com/office/drawing/2014/main" xmlns="" id="{1930D51D-CF06-45C3-939C-55505DF8DFE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19" name="image2.png">
          <a:extLst>
            <a:ext uri="{FF2B5EF4-FFF2-40B4-BE49-F238E27FC236}">
              <a16:creationId xmlns:a16="http://schemas.microsoft.com/office/drawing/2014/main" xmlns="" id="{87E1BDEB-2336-4FBF-8958-9B972FA47C1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20" name="image18.jpg">
          <a:extLst>
            <a:ext uri="{FF2B5EF4-FFF2-40B4-BE49-F238E27FC236}">
              <a16:creationId xmlns:a16="http://schemas.microsoft.com/office/drawing/2014/main" xmlns="" id="{B518A25F-A218-4917-823E-A39B0394BC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21" name="image2.png">
          <a:extLst>
            <a:ext uri="{FF2B5EF4-FFF2-40B4-BE49-F238E27FC236}">
              <a16:creationId xmlns:a16="http://schemas.microsoft.com/office/drawing/2014/main" xmlns="" id="{DA56BF99-4851-45B3-A75A-12F3B94B6E5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22" name="image18.jpg">
          <a:extLst>
            <a:ext uri="{FF2B5EF4-FFF2-40B4-BE49-F238E27FC236}">
              <a16:creationId xmlns:a16="http://schemas.microsoft.com/office/drawing/2014/main" xmlns="" id="{3A2F9271-3012-48B0-BF9F-A4E98C70FE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23" name="image2.png">
          <a:extLst>
            <a:ext uri="{FF2B5EF4-FFF2-40B4-BE49-F238E27FC236}">
              <a16:creationId xmlns:a16="http://schemas.microsoft.com/office/drawing/2014/main" xmlns="" id="{2B7151D7-5272-460B-9FF1-B59FF272CC7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24" name="image18.jpg">
          <a:extLst>
            <a:ext uri="{FF2B5EF4-FFF2-40B4-BE49-F238E27FC236}">
              <a16:creationId xmlns:a16="http://schemas.microsoft.com/office/drawing/2014/main" xmlns="" id="{4C8BAC15-F16D-4AEC-BD03-983A604021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25" name="image2.png">
          <a:extLst>
            <a:ext uri="{FF2B5EF4-FFF2-40B4-BE49-F238E27FC236}">
              <a16:creationId xmlns:a16="http://schemas.microsoft.com/office/drawing/2014/main" xmlns="" id="{19BD4641-C97C-44C4-B266-3A2A7747E56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26" name="image18.jpg">
          <a:extLst>
            <a:ext uri="{FF2B5EF4-FFF2-40B4-BE49-F238E27FC236}">
              <a16:creationId xmlns:a16="http://schemas.microsoft.com/office/drawing/2014/main" xmlns="" id="{38A91522-9237-45C9-912E-713A324849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27" name="image2.png">
          <a:extLst>
            <a:ext uri="{FF2B5EF4-FFF2-40B4-BE49-F238E27FC236}">
              <a16:creationId xmlns:a16="http://schemas.microsoft.com/office/drawing/2014/main" xmlns="" id="{6C3A203F-3E48-486F-AA9C-CBD4D605057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28" name="image18.jpg">
          <a:extLst>
            <a:ext uri="{FF2B5EF4-FFF2-40B4-BE49-F238E27FC236}">
              <a16:creationId xmlns:a16="http://schemas.microsoft.com/office/drawing/2014/main" xmlns="" id="{584DF3EB-26B9-4691-A85D-CE575EDAFE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29" name="image2.png">
          <a:extLst>
            <a:ext uri="{FF2B5EF4-FFF2-40B4-BE49-F238E27FC236}">
              <a16:creationId xmlns:a16="http://schemas.microsoft.com/office/drawing/2014/main" xmlns="" id="{D279197F-7978-42FA-BF2C-E1E10C7F898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30" name="image18.jpg">
          <a:extLst>
            <a:ext uri="{FF2B5EF4-FFF2-40B4-BE49-F238E27FC236}">
              <a16:creationId xmlns:a16="http://schemas.microsoft.com/office/drawing/2014/main" xmlns="" id="{26AD21A9-9259-4810-BB49-CCDEB123768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31" name="image2.png">
          <a:extLst>
            <a:ext uri="{FF2B5EF4-FFF2-40B4-BE49-F238E27FC236}">
              <a16:creationId xmlns:a16="http://schemas.microsoft.com/office/drawing/2014/main" xmlns="" id="{0DE600C4-9629-4C55-A807-4D6BAEAC27F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32" name="image18.jpg">
          <a:extLst>
            <a:ext uri="{FF2B5EF4-FFF2-40B4-BE49-F238E27FC236}">
              <a16:creationId xmlns:a16="http://schemas.microsoft.com/office/drawing/2014/main" xmlns="" id="{3B2401AF-F90E-4A9D-AECF-D28ADB28CA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33" name="image2.png">
          <a:extLst>
            <a:ext uri="{FF2B5EF4-FFF2-40B4-BE49-F238E27FC236}">
              <a16:creationId xmlns:a16="http://schemas.microsoft.com/office/drawing/2014/main" xmlns="" id="{8C858FF4-23A7-462A-8B84-66D556466D7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34" name="image18.jpg">
          <a:extLst>
            <a:ext uri="{FF2B5EF4-FFF2-40B4-BE49-F238E27FC236}">
              <a16:creationId xmlns:a16="http://schemas.microsoft.com/office/drawing/2014/main" xmlns="" id="{D5C5D037-253F-439D-8BBA-0CEACCB4A5E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35" name="image2.png">
          <a:extLst>
            <a:ext uri="{FF2B5EF4-FFF2-40B4-BE49-F238E27FC236}">
              <a16:creationId xmlns:a16="http://schemas.microsoft.com/office/drawing/2014/main" xmlns="" id="{46622B46-6485-43EF-9AF4-CECB87A38B1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36" name="image18.jpg">
          <a:extLst>
            <a:ext uri="{FF2B5EF4-FFF2-40B4-BE49-F238E27FC236}">
              <a16:creationId xmlns:a16="http://schemas.microsoft.com/office/drawing/2014/main" xmlns="" id="{AB82199A-8BCD-434F-9E73-2975ECECE22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37" name="image2.png">
          <a:extLst>
            <a:ext uri="{FF2B5EF4-FFF2-40B4-BE49-F238E27FC236}">
              <a16:creationId xmlns:a16="http://schemas.microsoft.com/office/drawing/2014/main" xmlns="" id="{A101502C-9B90-46B9-ABD3-4E6E92336B1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38" name="image18.jpg">
          <a:extLst>
            <a:ext uri="{FF2B5EF4-FFF2-40B4-BE49-F238E27FC236}">
              <a16:creationId xmlns:a16="http://schemas.microsoft.com/office/drawing/2014/main" xmlns="" id="{608FC273-74C6-4400-BE07-4C67EA241B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39" name="image2.png">
          <a:extLst>
            <a:ext uri="{FF2B5EF4-FFF2-40B4-BE49-F238E27FC236}">
              <a16:creationId xmlns:a16="http://schemas.microsoft.com/office/drawing/2014/main" xmlns="" id="{341874C8-2E3F-4EB8-BD75-81CF68C5E83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40" name="image18.jpg">
          <a:extLst>
            <a:ext uri="{FF2B5EF4-FFF2-40B4-BE49-F238E27FC236}">
              <a16:creationId xmlns:a16="http://schemas.microsoft.com/office/drawing/2014/main" xmlns="" id="{C6638B01-8371-4D7D-8438-E52A0B8C889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41" name="image2.png">
          <a:extLst>
            <a:ext uri="{FF2B5EF4-FFF2-40B4-BE49-F238E27FC236}">
              <a16:creationId xmlns:a16="http://schemas.microsoft.com/office/drawing/2014/main" xmlns="" id="{71A29BAE-3770-413A-90E3-0F462C76AC8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42" name="image18.jpg">
          <a:extLst>
            <a:ext uri="{FF2B5EF4-FFF2-40B4-BE49-F238E27FC236}">
              <a16:creationId xmlns:a16="http://schemas.microsoft.com/office/drawing/2014/main" xmlns="" id="{FFA0A9E7-A383-4A5F-A0B8-2DAE9D219B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43" name="image2.png">
          <a:extLst>
            <a:ext uri="{FF2B5EF4-FFF2-40B4-BE49-F238E27FC236}">
              <a16:creationId xmlns:a16="http://schemas.microsoft.com/office/drawing/2014/main" xmlns="" id="{E9598DBC-EDF3-4B61-824F-B4B46AE0D1C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44" name="image18.jpg">
          <a:extLst>
            <a:ext uri="{FF2B5EF4-FFF2-40B4-BE49-F238E27FC236}">
              <a16:creationId xmlns:a16="http://schemas.microsoft.com/office/drawing/2014/main" xmlns="" id="{C2E11F12-773A-429C-8477-1B3D8F42176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45" name="image2.png">
          <a:extLst>
            <a:ext uri="{FF2B5EF4-FFF2-40B4-BE49-F238E27FC236}">
              <a16:creationId xmlns:a16="http://schemas.microsoft.com/office/drawing/2014/main" xmlns="" id="{ACF97986-29D3-4995-8399-35647C77C49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46" name="image18.jpg">
          <a:extLst>
            <a:ext uri="{FF2B5EF4-FFF2-40B4-BE49-F238E27FC236}">
              <a16:creationId xmlns:a16="http://schemas.microsoft.com/office/drawing/2014/main" xmlns="" id="{D1E507AA-0429-4E23-9F65-9FA44E12C94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47" name="image2.png">
          <a:extLst>
            <a:ext uri="{FF2B5EF4-FFF2-40B4-BE49-F238E27FC236}">
              <a16:creationId xmlns:a16="http://schemas.microsoft.com/office/drawing/2014/main" xmlns="" id="{6834E95C-EE0A-4C49-A8D7-33BC8113658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48" name="image18.jpg">
          <a:extLst>
            <a:ext uri="{FF2B5EF4-FFF2-40B4-BE49-F238E27FC236}">
              <a16:creationId xmlns:a16="http://schemas.microsoft.com/office/drawing/2014/main" xmlns="" id="{561E9930-0496-489A-915A-EB0D186013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49" name="image2.png">
          <a:extLst>
            <a:ext uri="{FF2B5EF4-FFF2-40B4-BE49-F238E27FC236}">
              <a16:creationId xmlns:a16="http://schemas.microsoft.com/office/drawing/2014/main" xmlns="" id="{7D14B612-77BE-4A76-B39B-E9A93A01F1E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50" name="image18.jpg">
          <a:extLst>
            <a:ext uri="{FF2B5EF4-FFF2-40B4-BE49-F238E27FC236}">
              <a16:creationId xmlns:a16="http://schemas.microsoft.com/office/drawing/2014/main" xmlns="" id="{62846478-0A4A-48C2-93BA-75411E5867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51" name="image2.png">
          <a:extLst>
            <a:ext uri="{FF2B5EF4-FFF2-40B4-BE49-F238E27FC236}">
              <a16:creationId xmlns:a16="http://schemas.microsoft.com/office/drawing/2014/main" xmlns="" id="{00D87383-0227-4253-9733-741CE0965EF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52" name="image18.jpg">
          <a:extLst>
            <a:ext uri="{FF2B5EF4-FFF2-40B4-BE49-F238E27FC236}">
              <a16:creationId xmlns:a16="http://schemas.microsoft.com/office/drawing/2014/main" xmlns="" id="{DD63F916-E10C-4AE0-A129-7971D0233C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53" name="image2.png">
          <a:extLst>
            <a:ext uri="{FF2B5EF4-FFF2-40B4-BE49-F238E27FC236}">
              <a16:creationId xmlns:a16="http://schemas.microsoft.com/office/drawing/2014/main" xmlns="" id="{E4888A93-CBE8-4478-BE4B-7DA916B295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54" name="image18.jpg">
          <a:extLst>
            <a:ext uri="{FF2B5EF4-FFF2-40B4-BE49-F238E27FC236}">
              <a16:creationId xmlns:a16="http://schemas.microsoft.com/office/drawing/2014/main" xmlns="" id="{48AC8D7F-E4E8-4931-8C46-3413924757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55" name="image2.png">
          <a:extLst>
            <a:ext uri="{FF2B5EF4-FFF2-40B4-BE49-F238E27FC236}">
              <a16:creationId xmlns:a16="http://schemas.microsoft.com/office/drawing/2014/main" xmlns="" id="{46CB9FBD-505A-42F6-BB98-ECC7922E2FA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56" name="image18.jpg">
          <a:extLst>
            <a:ext uri="{FF2B5EF4-FFF2-40B4-BE49-F238E27FC236}">
              <a16:creationId xmlns:a16="http://schemas.microsoft.com/office/drawing/2014/main" xmlns="" id="{40127861-4A48-41B6-A54C-CE4AA4B87C5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57" name="image2.png">
          <a:extLst>
            <a:ext uri="{FF2B5EF4-FFF2-40B4-BE49-F238E27FC236}">
              <a16:creationId xmlns:a16="http://schemas.microsoft.com/office/drawing/2014/main" xmlns="" id="{3F41FA3E-1C24-4A60-9BD5-4D3ABEBFE16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658" name="image18.jpg">
          <a:extLst>
            <a:ext uri="{FF2B5EF4-FFF2-40B4-BE49-F238E27FC236}">
              <a16:creationId xmlns:a16="http://schemas.microsoft.com/office/drawing/2014/main" xmlns="" id="{EB0104D0-764B-4B40-981F-E9E9C8F493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659" name="image2.png">
          <a:extLst>
            <a:ext uri="{FF2B5EF4-FFF2-40B4-BE49-F238E27FC236}">
              <a16:creationId xmlns:a16="http://schemas.microsoft.com/office/drawing/2014/main" xmlns="" id="{B3854D4D-A5CD-4E5E-8CED-FD6128349C5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60" name="image18.jpg">
          <a:extLst>
            <a:ext uri="{FF2B5EF4-FFF2-40B4-BE49-F238E27FC236}">
              <a16:creationId xmlns:a16="http://schemas.microsoft.com/office/drawing/2014/main" xmlns="" id="{AE1CF764-CABB-429C-9668-CE3B54CBA04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61" name="image2.png">
          <a:extLst>
            <a:ext uri="{FF2B5EF4-FFF2-40B4-BE49-F238E27FC236}">
              <a16:creationId xmlns:a16="http://schemas.microsoft.com/office/drawing/2014/main" xmlns="" id="{9B921092-1C6B-40F7-B4F4-742E9E8BAA8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62" name="image18.jpg">
          <a:extLst>
            <a:ext uri="{FF2B5EF4-FFF2-40B4-BE49-F238E27FC236}">
              <a16:creationId xmlns:a16="http://schemas.microsoft.com/office/drawing/2014/main" xmlns="" id="{5AE54394-FA66-469B-9D01-15250D747A8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63" name="image2.png">
          <a:extLst>
            <a:ext uri="{FF2B5EF4-FFF2-40B4-BE49-F238E27FC236}">
              <a16:creationId xmlns:a16="http://schemas.microsoft.com/office/drawing/2014/main" xmlns="" id="{77DFA270-99EB-4040-B514-61ADFEC0130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64" name="image18.jpg">
          <a:extLst>
            <a:ext uri="{FF2B5EF4-FFF2-40B4-BE49-F238E27FC236}">
              <a16:creationId xmlns:a16="http://schemas.microsoft.com/office/drawing/2014/main" xmlns="" id="{20A54987-1A0B-417F-A9D8-5729D2977D6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65" name="image2.png">
          <a:extLst>
            <a:ext uri="{FF2B5EF4-FFF2-40B4-BE49-F238E27FC236}">
              <a16:creationId xmlns:a16="http://schemas.microsoft.com/office/drawing/2014/main" xmlns="" id="{D42B6B41-6034-4F29-9977-908EF5B4344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666" name="image18.jpg">
          <a:extLst>
            <a:ext uri="{FF2B5EF4-FFF2-40B4-BE49-F238E27FC236}">
              <a16:creationId xmlns:a16="http://schemas.microsoft.com/office/drawing/2014/main" xmlns="" id="{933368FA-CAE9-45D9-B96F-CE4B7DE3047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667" name="image2.png">
          <a:extLst>
            <a:ext uri="{FF2B5EF4-FFF2-40B4-BE49-F238E27FC236}">
              <a16:creationId xmlns:a16="http://schemas.microsoft.com/office/drawing/2014/main" xmlns="" id="{5347E341-7B2A-4EC8-B7F6-0F1EDF7FE78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68" name="image18.jpg">
          <a:extLst>
            <a:ext uri="{FF2B5EF4-FFF2-40B4-BE49-F238E27FC236}">
              <a16:creationId xmlns:a16="http://schemas.microsoft.com/office/drawing/2014/main" xmlns="" id="{98473EE9-E3CA-4808-9BBD-4734307847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69" name="image2.png">
          <a:extLst>
            <a:ext uri="{FF2B5EF4-FFF2-40B4-BE49-F238E27FC236}">
              <a16:creationId xmlns:a16="http://schemas.microsoft.com/office/drawing/2014/main" xmlns="" id="{B90A4D95-4E6B-4AB7-AF1C-9D20930E9D3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70" name="image18.jpg">
          <a:extLst>
            <a:ext uri="{FF2B5EF4-FFF2-40B4-BE49-F238E27FC236}">
              <a16:creationId xmlns:a16="http://schemas.microsoft.com/office/drawing/2014/main" xmlns="" id="{DE9B596F-7F09-428A-8F38-4A390836AB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71" name="image2.png">
          <a:extLst>
            <a:ext uri="{FF2B5EF4-FFF2-40B4-BE49-F238E27FC236}">
              <a16:creationId xmlns:a16="http://schemas.microsoft.com/office/drawing/2014/main" xmlns="" id="{13986924-E5FB-40C9-8C80-3D06B0A8456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72" name="image18.jpg">
          <a:extLst>
            <a:ext uri="{FF2B5EF4-FFF2-40B4-BE49-F238E27FC236}">
              <a16:creationId xmlns:a16="http://schemas.microsoft.com/office/drawing/2014/main" xmlns="" id="{CBB89BD2-6E63-42E9-8A7D-C1468317A0A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73" name="image2.png">
          <a:extLst>
            <a:ext uri="{FF2B5EF4-FFF2-40B4-BE49-F238E27FC236}">
              <a16:creationId xmlns:a16="http://schemas.microsoft.com/office/drawing/2014/main" xmlns="" id="{A6F2B94C-BD11-4B62-9F0C-CEE68B9B2FE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674" name="image18.jpg">
          <a:extLst>
            <a:ext uri="{FF2B5EF4-FFF2-40B4-BE49-F238E27FC236}">
              <a16:creationId xmlns:a16="http://schemas.microsoft.com/office/drawing/2014/main" xmlns="" id="{487341F3-F6D7-4FA8-9315-3E9BF018F4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75" name="image2.png">
          <a:extLst>
            <a:ext uri="{FF2B5EF4-FFF2-40B4-BE49-F238E27FC236}">
              <a16:creationId xmlns:a16="http://schemas.microsoft.com/office/drawing/2014/main" xmlns="" id="{45CCB2A8-D30E-438E-9ABA-8E58163072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76" name="image18.jpg">
          <a:extLst>
            <a:ext uri="{FF2B5EF4-FFF2-40B4-BE49-F238E27FC236}">
              <a16:creationId xmlns:a16="http://schemas.microsoft.com/office/drawing/2014/main" xmlns="" id="{C4190BDB-CF68-41FD-B8F6-9B8D89B8C0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77" name="image2.png">
          <a:extLst>
            <a:ext uri="{FF2B5EF4-FFF2-40B4-BE49-F238E27FC236}">
              <a16:creationId xmlns:a16="http://schemas.microsoft.com/office/drawing/2014/main" xmlns="" id="{4B22A04E-36A9-4EE1-B182-E80783D1C79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78" name="image18.jpg">
          <a:extLst>
            <a:ext uri="{FF2B5EF4-FFF2-40B4-BE49-F238E27FC236}">
              <a16:creationId xmlns:a16="http://schemas.microsoft.com/office/drawing/2014/main" xmlns="" id="{3FBDA2A4-CFA7-4553-8479-5C167C02404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79" name="image2.png">
          <a:extLst>
            <a:ext uri="{FF2B5EF4-FFF2-40B4-BE49-F238E27FC236}">
              <a16:creationId xmlns:a16="http://schemas.microsoft.com/office/drawing/2014/main" xmlns="" id="{6192FCF3-92FC-492F-851A-8492E253825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80" name="image18.jpg">
          <a:extLst>
            <a:ext uri="{FF2B5EF4-FFF2-40B4-BE49-F238E27FC236}">
              <a16:creationId xmlns:a16="http://schemas.microsoft.com/office/drawing/2014/main" xmlns="" id="{3E909A18-3668-4FD3-8CF2-FE78F7A09F3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81" name="image2.png">
          <a:extLst>
            <a:ext uri="{FF2B5EF4-FFF2-40B4-BE49-F238E27FC236}">
              <a16:creationId xmlns:a16="http://schemas.microsoft.com/office/drawing/2014/main" xmlns="" id="{41E71CDD-5171-4AB4-868D-18AFD0D7664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682" name="image18.jpg">
          <a:extLst>
            <a:ext uri="{FF2B5EF4-FFF2-40B4-BE49-F238E27FC236}">
              <a16:creationId xmlns:a16="http://schemas.microsoft.com/office/drawing/2014/main" xmlns="" id="{AE48764F-3FFA-41A1-9C0B-FAC397721D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83" name="image2.png">
          <a:extLst>
            <a:ext uri="{FF2B5EF4-FFF2-40B4-BE49-F238E27FC236}">
              <a16:creationId xmlns:a16="http://schemas.microsoft.com/office/drawing/2014/main" xmlns="" id="{2B7E2C3D-82FC-4F5A-8AB3-128D50DF205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84" name="image18.jpg">
          <a:extLst>
            <a:ext uri="{FF2B5EF4-FFF2-40B4-BE49-F238E27FC236}">
              <a16:creationId xmlns:a16="http://schemas.microsoft.com/office/drawing/2014/main" xmlns="" id="{EE8B07A9-B7DC-477F-86DE-ECD24210930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85" name="image2.png">
          <a:extLst>
            <a:ext uri="{FF2B5EF4-FFF2-40B4-BE49-F238E27FC236}">
              <a16:creationId xmlns:a16="http://schemas.microsoft.com/office/drawing/2014/main" xmlns="" id="{7C85DE62-4284-4BF1-8E24-DA7629B665D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86" name="image18.jpg">
          <a:extLst>
            <a:ext uri="{FF2B5EF4-FFF2-40B4-BE49-F238E27FC236}">
              <a16:creationId xmlns:a16="http://schemas.microsoft.com/office/drawing/2014/main" xmlns="" id="{B6A01F9A-478A-4021-A275-92EE01B81D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87" name="image2.png">
          <a:extLst>
            <a:ext uri="{FF2B5EF4-FFF2-40B4-BE49-F238E27FC236}">
              <a16:creationId xmlns:a16="http://schemas.microsoft.com/office/drawing/2014/main" xmlns="" id="{0D6DC857-FA12-4A7F-AB08-BE7B4EE1490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88" name="image18.jpg">
          <a:extLst>
            <a:ext uri="{FF2B5EF4-FFF2-40B4-BE49-F238E27FC236}">
              <a16:creationId xmlns:a16="http://schemas.microsoft.com/office/drawing/2014/main" xmlns="" id="{E38E782A-0048-4C24-B95D-A17053840E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89" name="image2.png">
          <a:extLst>
            <a:ext uri="{FF2B5EF4-FFF2-40B4-BE49-F238E27FC236}">
              <a16:creationId xmlns:a16="http://schemas.microsoft.com/office/drawing/2014/main" xmlns="" id="{AB6D5308-00F8-4FAB-BC8A-339BFF506DF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90" name="image18.jpg">
          <a:extLst>
            <a:ext uri="{FF2B5EF4-FFF2-40B4-BE49-F238E27FC236}">
              <a16:creationId xmlns:a16="http://schemas.microsoft.com/office/drawing/2014/main" xmlns="" id="{FC02F224-9714-4CA8-9F10-7436E78BDAB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91" name="image2.png">
          <a:extLst>
            <a:ext uri="{FF2B5EF4-FFF2-40B4-BE49-F238E27FC236}">
              <a16:creationId xmlns:a16="http://schemas.microsoft.com/office/drawing/2014/main" xmlns="" id="{6EABE828-CC94-4273-BAC4-E7E222EB257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92" name="image18.jpg">
          <a:extLst>
            <a:ext uri="{FF2B5EF4-FFF2-40B4-BE49-F238E27FC236}">
              <a16:creationId xmlns:a16="http://schemas.microsoft.com/office/drawing/2014/main" xmlns="" id="{24AB4416-6E8B-442B-B7B2-E3F611C61ED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93" name="image2.png">
          <a:extLst>
            <a:ext uri="{FF2B5EF4-FFF2-40B4-BE49-F238E27FC236}">
              <a16:creationId xmlns:a16="http://schemas.microsoft.com/office/drawing/2014/main" xmlns="" id="{D09A309B-649B-4485-B0A5-DDEF6D07E4D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94" name="image18.jpg">
          <a:extLst>
            <a:ext uri="{FF2B5EF4-FFF2-40B4-BE49-F238E27FC236}">
              <a16:creationId xmlns:a16="http://schemas.microsoft.com/office/drawing/2014/main" xmlns="" id="{4654CC6E-A3FC-46C1-A71B-870819CB2B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95" name="image2.png">
          <a:extLst>
            <a:ext uri="{FF2B5EF4-FFF2-40B4-BE49-F238E27FC236}">
              <a16:creationId xmlns:a16="http://schemas.microsoft.com/office/drawing/2014/main" xmlns="" id="{318E983A-766D-4C19-B463-434F043CAD0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96" name="image18.jpg">
          <a:extLst>
            <a:ext uri="{FF2B5EF4-FFF2-40B4-BE49-F238E27FC236}">
              <a16:creationId xmlns:a16="http://schemas.microsoft.com/office/drawing/2014/main" xmlns="" id="{81F33EBF-CF6E-46AE-8BA2-138886AAC5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97" name="image2.png">
          <a:extLst>
            <a:ext uri="{FF2B5EF4-FFF2-40B4-BE49-F238E27FC236}">
              <a16:creationId xmlns:a16="http://schemas.microsoft.com/office/drawing/2014/main" xmlns="" id="{8B281A4F-C1A0-4FAF-B48E-DD8DF143F06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98" name="image18.jpg">
          <a:extLst>
            <a:ext uri="{FF2B5EF4-FFF2-40B4-BE49-F238E27FC236}">
              <a16:creationId xmlns:a16="http://schemas.microsoft.com/office/drawing/2014/main" xmlns="" id="{0643215E-B755-4183-9A9D-75EFB83461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99" name="image2.png">
          <a:extLst>
            <a:ext uri="{FF2B5EF4-FFF2-40B4-BE49-F238E27FC236}">
              <a16:creationId xmlns:a16="http://schemas.microsoft.com/office/drawing/2014/main" xmlns="" id="{DFE4B314-7955-47B2-8445-46ED572BB7D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00" name="image18.jpg">
          <a:extLst>
            <a:ext uri="{FF2B5EF4-FFF2-40B4-BE49-F238E27FC236}">
              <a16:creationId xmlns:a16="http://schemas.microsoft.com/office/drawing/2014/main" xmlns="" id="{96112BC2-FC73-4FD2-9032-5D48862F8C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01" name="image2.png">
          <a:extLst>
            <a:ext uri="{FF2B5EF4-FFF2-40B4-BE49-F238E27FC236}">
              <a16:creationId xmlns:a16="http://schemas.microsoft.com/office/drawing/2014/main" xmlns="" id="{8571E48C-7438-4AE5-84C7-B328F2CF053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02" name="image18.jpg">
          <a:extLst>
            <a:ext uri="{FF2B5EF4-FFF2-40B4-BE49-F238E27FC236}">
              <a16:creationId xmlns:a16="http://schemas.microsoft.com/office/drawing/2014/main" xmlns="" id="{3E5317DF-BBCF-4C02-B2FC-9575CC82E3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03" name="image2.png">
          <a:extLst>
            <a:ext uri="{FF2B5EF4-FFF2-40B4-BE49-F238E27FC236}">
              <a16:creationId xmlns:a16="http://schemas.microsoft.com/office/drawing/2014/main" xmlns="" id="{BB0E3133-BD7E-4B27-AAB2-B4EA63CD368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04" name="image18.jpg">
          <a:extLst>
            <a:ext uri="{FF2B5EF4-FFF2-40B4-BE49-F238E27FC236}">
              <a16:creationId xmlns:a16="http://schemas.microsoft.com/office/drawing/2014/main" xmlns="" id="{E003FD8F-0DAA-4215-B0CE-984623E3BF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05" name="image2.png">
          <a:extLst>
            <a:ext uri="{FF2B5EF4-FFF2-40B4-BE49-F238E27FC236}">
              <a16:creationId xmlns:a16="http://schemas.microsoft.com/office/drawing/2014/main" xmlns="" id="{1F4488CE-695D-4665-8978-C78D245C2F4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06" name="image18.jpg">
          <a:extLst>
            <a:ext uri="{FF2B5EF4-FFF2-40B4-BE49-F238E27FC236}">
              <a16:creationId xmlns:a16="http://schemas.microsoft.com/office/drawing/2014/main" xmlns="" id="{43EFF057-98D2-4CF7-A5CE-C7F00FCF78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707" name="image2.png">
          <a:extLst>
            <a:ext uri="{FF2B5EF4-FFF2-40B4-BE49-F238E27FC236}">
              <a16:creationId xmlns:a16="http://schemas.microsoft.com/office/drawing/2014/main" xmlns="" id="{8FC408BE-87FC-426D-8CD1-59C1FCDB5D1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08" name="image18.jpg">
          <a:extLst>
            <a:ext uri="{FF2B5EF4-FFF2-40B4-BE49-F238E27FC236}">
              <a16:creationId xmlns:a16="http://schemas.microsoft.com/office/drawing/2014/main" xmlns="" id="{A3126BBD-6E61-4B6E-B142-D8FED3CF55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09" name="image2.png">
          <a:extLst>
            <a:ext uri="{FF2B5EF4-FFF2-40B4-BE49-F238E27FC236}">
              <a16:creationId xmlns:a16="http://schemas.microsoft.com/office/drawing/2014/main" xmlns="" id="{06603DB1-B970-4155-AD91-6FCE021F972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10" name="image18.jpg">
          <a:extLst>
            <a:ext uri="{FF2B5EF4-FFF2-40B4-BE49-F238E27FC236}">
              <a16:creationId xmlns:a16="http://schemas.microsoft.com/office/drawing/2014/main" xmlns="" id="{BDB92337-0482-4DE0-B8FE-4DAA023B4F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11" name="image2.png">
          <a:extLst>
            <a:ext uri="{FF2B5EF4-FFF2-40B4-BE49-F238E27FC236}">
              <a16:creationId xmlns:a16="http://schemas.microsoft.com/office/drawing/2014/main" xmlns="" id="{122D8E53-ED77-405C-B025-619E35E8BC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12" name="image18.jpg">
          <a:extLst>
            <a:ext uri="{FF2B5EF4-FFF2-40B4-BE49-F238E27FC236}">
              <a16:creationId xmlns:a16="http://schemas.microsoft.com/office/drawing/2014/main" xmlns="" id="{E8032D82-F51D-4B69-9C2A-29F962761B5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13" name="image2.png">
          <a:extLst>
            <a:ext uri="{FF2B5EF4-FFF2-40B4-BE49-F238E27FC236}">
              <a16:creationId xmlns:a16="http://schemas.microsoft.com/office/drawing/2014/main" xmlns="" id="{0C3D2C1B-DB3A-4088-9A51-58F11731C01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14" name="image18.jpg">
          <a:extLst>
            <a:ext uri="{FF2B5EF4-FFF2-40B4-BE49-F238E27FC236}">
              <a16:creationId xmlns:a16="http://schemas.microsoft.com/office/drawing/2014/main" xmlns="" id="{9EDB020A-001A-45D4-8F4A-2287AE04DC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715" name="image2.png">
          <a:extLst>
            <a:ext uri="{FF2B5EF4-FFF2-40B4-BE49-F238E27FC236}">
              <a16:creationId xmlns:a16="http://schemas.microsoft.com/office/drawing/2014/main" xmlns="" id="{45000FCE-4A47-4977-A81A-06F22177E4A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16" name="image18.jpg">
          <a:extLst>
            <a:ext uri="{FF2B5EF4-FFF2-40B4-BE49-F238E27FC236}">
              <a16:creationId xmlns:a16="http://schemas.microsoft.com/office/drawing/2014/main" xmlns="" id="{6C48BD8C-0DAC-4630-972F-E1DAE0E5B6F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17" name="image2.png">
          <a:extLst>
            <a:ext uri="{FF2B5EF4-FFF2-40B4-BE49-F238E27FC236}">
              <a16:creationId xmlns:a16="http://schemas.microsoft.com/office/drawing/2014/main" xmlns="" id="{BE022D97-D567-4618-A88A-C9B3A16E34C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18" name="image18.jpg">
          <a:extLst>
            <a:ext uri="{FF2B5EF4-FFF2-40B4-BE49-F238E27FC236}">
              <a16:creationId xmlns:a16="http://schemas.microsoft.com/office/drawing/2014/main" xmlns="" id="{0F859679-BAE4-4EE0-AB55-34FDDB27C35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19" name="image2.png">
          <a:extLst>
            <a:ext uri="{FF2B5EF4-FFF2-40B4-BE49-F238E27FC236}">
              <a16:creationId xmlns:a16="http://schemas.microsoft.com/office/drawing/2014/main" xmlns="" id="{81841460-36A6-4666-8FAC-DA2863C1FB6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20" name="image18.jpg">
          <a:extLst>
            <a:ext uri="{FF2B5EF4-FFF2-40B4-BE49-F238E27FC236}">
              <a16:creationId xmlns:a16="http://schemas.microsoft.com/office/drawing/2014/main" xmlns="" id="{06A55A99-A94C-499A-9769-5C60E6819D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21" name="image2.png">
          <a:extLst>
            <a:ext uri="{FF2B5EF4-FFF2-40B4-BE49-F238E27FC236}">
              <a16:creationId xmlns:a16="http://schemas.microsoft.com/office/drawing/2014/main" xmlns="" id="{CDC9CFB0-A9EC-4160-BAED-A8EDFE96839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22" name="image18.jpg">
          <a:extLst>
            <a:ext uri="{FF2B5EF4-FFF2-40B4-BE49-F238E27FC236}">
              <a16:creationId xmlns:a16="http://schemas.microsoft.com/office/drawing/2014/main" xmlns="" id="{9AFF9541-5AE6-4897-9C49-183591A0F0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23" name="image2.png">
          <a:extLst>
            <a:ext uri="{FF2B5EF4-FFF2-40B4-BE49-F238E27FC236}">
              <a16:creationId xmlns:a16="http://schemas.microsoft.com/office/drawing/2014/main" xmlns="" id="{8EF56163-3669-4B15-920E-16161F71A13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24" name="image18.jpg">
          <a:extLst>
            <a:ext uri="{FF2B5EF4-FFF2-40B4-BE49-F238E27FC236}">
              <a16:creationId xmlns:a16="http://schemas.microsoft.com/office/drawing/2014/main" xmlns="" id="{E3B8D76F-5635-4EAF-9E4F-C9E9BEEDF0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25" name="image2.png">
          <a:extLst>
            <a:ext uri="{FF2B5EF4-FFF2-40B4-BE49-F238E27FC236}">
              <a16:creationId xmlns:a16="http://schemas.microsoft.com/office/drawing/2014/main" xmlns="" id="{89A9175A-D27C-4713-8958-A0FDD791005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26" name="image18.jpg">
          <a:extLst>
            <a:ext uri="{FF2B5EF4-FFF2-40B4-BE49-F238E27FC236}">
              <a16:creationId xmlns:a16="http://schemas.microsoft.com/office/drawing/2014/main" xmlns="" id="{8938CF85-10C5-47EE-B34A-931116CE984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27" name="image2.png">
          <a:extLst>
            <a:ext uri="{FF2B5EF4-FFF2-40B4-BE49-F238E27FC236}">
              <a16:creationId xmlns:a16="http://schemas.microsoft.com/office/drawing/2014/main" xmlns="" id="{0FE042E7-9108-4EAA-A61B-EE01FF7D5E0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28" name="image18.jpg">
          <a:extLst>
            <a:ext uri="{FF2B5EF4-FFF2-40B4-BE49-F238E27FC236}">
              <a16:creationId xmlns:a16="http://schemas.microsoft.com/office/drawing/2014/main" xmlns="" id="{CE76B986-EA5E-4C81-855B-1F83D089336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29" name="image2.png">
          <a:extLst>
            <a:ext uri="{FF2B5EF4-FFF2-40B4-BE49-F238E27FC236}">
              <a16:creationId xmlns:a16="http://schemas.microsoft.com/office/drawing/2014/main" xmlns="" id="{3F48F4E8-2F7E-4E0F-9F3D-748297124AB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30" name="image18.jpg">
          <a:extLst>
            <a:ext uri="{FF2B5EF4-FFF2-40B4-BE49-F238E27FC236}">
              <a16:creationId xmlns:a16="http://schemas.microsoft.com/office/drawing/2014/main" xmlns="" id="{169814B9-EB1C-4F29-8B20-D1EF06B839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31" name="image2.png">
          <a:extLst>
            <a:ext uri="{FF2B5EF4-FFF2-40B4-BE49-F238E27FC236}">
              <a16:creationId xmlns:a16="http://schemas.microsoft.com/office/drawing/2014/main" xmlns="" id="{05E86A2C-E455-4663-AC1C-211541FF64D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32" name="image18.jpg">
          <a:extLst>
            <a:ext uri="{FF2B5EF4-FFF2-40B4-BE49-F238E27FC236}">
              <a16:creationId xmlns:a16="http://schemas.microsoft.com/office/drawing/2014/main" xmlns="" id="{AFC1A9AD-9BB7-4B64-91FF-A521DDA1B7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33" name="image2.png">
          <a:extLst>
            <a:ext uri="{FF2B5EF4-FFF2-40B4-BE49-F238E27FC236}">
              <a16:creationId xmlns:a16="http://schemas.microsoft.com/office/drawing/2014/main" xmlns="" id="{D97A4F05-CCFF-482C-8A48-281FC2D9A3E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34" name="image18.jpg">
          <a:extLst>
            <a:ext uri="{FF2B5EF4-FFF2-40B4-BE49-F238E27FC236}">
              <a16:creationId xmlns:a16="http://schemas.microsoft.com/office/drawing/2014/main" xmlns="" id="{3BBFBAA6-A8E1-4B1D-BD02-9FC2C77C4B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35" name="image2.png">
          <a:extLst>
            <a:ext uri="{FF2B5EF4-FFF2-40B4-BE49-F238E27FC236}">
              <a16:creationId xmlns:a16="http://schemas.microsoft.com/office/drawing/2014/main" xmlns="" id="{24CD3923-BD91-487C-A7F1-9C97A0FD09C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36" name="image18.jpg">
          <a:extLst>
            <a:ext uri="{FF2B5EF4-FFF2-40B4-BE49-F238E27FC236}">
              <a16:creationId xmlns:a16="http://schemas.microsoft.com/office/drawing/2014/main" xmlns="" id="{95D95BA1-D31C-44FB-8B9B-6DD46CC7B3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37" name="image2.png">
          <a:extLst>
            <a:ext uri="{FF2B5EF4-FFF2-40B4-BE49-F238E27FC236}">
              <a16:creationId xmlns:a16="http://schemas.microsoft.com/office/drawing/2014/main" xmlns="" id="{EFB016BA-769A-4A92-A365-9601E180486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738" name="image18.jpg">
          <a:extLst>
            <a:ext uri="{FF2B5EF4-FFF2-40B4-BE49-F238E27FC236}">
              <a16:creationId xmlns:a16="http://schemas.microsoft.com/office/drawing/2014/main" xmlns="" id="{8CB38037-8F46-48E5-9798-7312851F4C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739" name="image2.png">
          <a:extLst>
            <a:ext uri="{FF2B5EF4-FFF2-40B4-BE49-F238E27FC236}">
              <a16:creationId xmlns:a16="http://schemas.microsoft.com/office/drawing/2014/main" xmlns="" id="{F78F6C9B-FDAF-4F78-8296-D52C44C501A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40" name="image18.jpg">
          <a:extLst>
            <a:ext uri="{FF2B5EF4-FFF2-40B4-BE49-F238E27FC236}">
              <a16:creationId xmlns:a16="http://schemas.microsoft.com/office/drawing/2014/main" xmlns="" id="{49F175E3-2F73-44E3-B3F1-F008A6ADF61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41" name="image2.png">
          <a:extLst>
            <a:ext uri="{FF2B5EF4-FFF2-40B4-BE49-F238E27FC236}">
              <a16:creationId xmlns:a16="http://schemas.microsoft.com/office/drawing/2014/main" xmlns="" id="{3BBEAE03-0CA8-43BF-B1A0-2BB333C971F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42" name="image18.jpg">
          <a:extLst>
            <a:ext uri="{FF2B5EF4-FFF2-40B4-BE49-F238E27FC236}">
              <a16:creationId xmlns:a16="http://schemas.microsoft.com/office/drawing/2014/main" xmlns="" id="{8F06F134-5E76-4712-8EAC-B172B4CAAC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43" name="image2.png">
          <a:extLst>
            <a:ext uri="{FF2B5EF4-FFF2-40B4-BE49-F238E27FC236}">
              <a16:creationId xmlns:a16="http://schemas.microsoft.com/office/drawing/2014/main" xmlns="" id="{02CED9DD-3D11-40B6-B71F-5732EE2F8CE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44" name="image18.jpg">
          <a:extLst>
            <a:ext uri="{FF2B5EF4-FFF2-40B4-BE49-F238E27FC236}">
              <a16:creationId xmlns:a16="http://schemas.microsoft.com/office/drawing/2014/main" xmlns="" id="{9C843626-B1C9-4878-99C9-8F5C7BEF5D3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45" name="image2.png">
          <a:extLst>
            <a:ext uri="{FF2B5EF4-FFF2-40B4-BE49-F238E27FC236}">
              <a16:creationId xmlns:a16="http://schemas.microsoft.com/office/drawing/2014/main" xmlns="" id="{DD23451B-D313-4B60-9D7D-07476F32C69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746" name="image18.jpg">
          <a:extLst>
            <a:ext uri="{FF2B5EF4-FFF2-40B4-BE49-F238E27FC236}">
              <a16:creationId xmlns:a16="http://schemas.microsoft.com/office/drawing/2014/main" xmlns="" id="{EE5D9E68-77E5-4E8D-B642-008C52000F1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747" name="image2.png">
          <a:extLst>
            <a:ext uri="{FF2B5EF4-FFF2-40B4-BE49-F238E27FC236}">
              <a16:creationId xmlns:a16="http://schemas.microsoft.com/office/drawing/2014/main" xmlns="" id="{5BBDE6CE-BE01-4228-B5EA-6DFA347B51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48" name="image18.jpg">
          <a:extLst>
            <a:ext uri="{FF2B5EF4-FFF2-40B4-BE49-F238E27FC236}">
              <a16:creationId xmlns:a16="http://schemas.microsoft.com/office/drawing/2014/main" xmlns="" id="{5B67E626-1F47-4D7F-AC51-581BC6ECFE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49" name="image2.png">
          <a:extLst>
            <a:ext uri="{FF2B5EF4-FFF2-40B4-BE49-F238E27FC236}">
              <a16:creationId xmlns:a16="http://schemas.microsoft.com/office/drawing/2014/main" xmlns="" id="{7DEE446D-612C-4722-B178-A73C15073EE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50" name="image18.jpg">
          <a:extLst>
            <a:ext uri="{FF2B5EF4-FFF2-40B4-BE49-F238E27FC236}">
              <a16:creationId xmlns:a16="http://schemas.microsoft.com/office/drawing/2014/main" xmlns="" id="{AA727E46-B872-45D7-89CC-F527B498C90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51" name="image2.png">
          <a:extLst>
            <a:ext uri="{FF2B5EF4-FFF2-40B4-BE49-F238E27FC236}">
              <a16:creationId xmlns:a16="http://schemas.microsoft.com/office/drawing/2014/main" xmlns="" id="{1A87A7F0-9D19-4DCA-885D-5C2E0FA7114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52" name="image18.jpg">
          <a:extLst>
            <a:ext uri="{FF2B5EF4-FFF2-40B4-BE49-F238E27FC236}">
              <a16:creationId xmlns:a16="http://schemas.microsoft.com/office/drawing/2014/main" xmlns="" id="{D40863B0-DE31-4B10-997B-4CC15D3AED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53" name="image2.png">
          <a:extLst>
            <a:ext uri="{FF2B5EF4-FFF2-40B4-BE49-F238E27FC236}">
              <a16:creationId xmlns:a16="http://schemas.microsoft.com/office/drawing/2014/main" xmlns="" id="{1E5E4D66-7ECA-49E2-9B49-8EB8713531F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54" name="image18.jpg">
          <a:extLst>
            <a:ext uri="{FF2B5EF4-FFF2-40B4-BE49-F238E27FC236}">
              <a16:creationId xmlns:a16="http://schemas.microsoft.com/office/drawing/2014/main" xmlns="" id="{022916E9-B3DE-42A8-A53E-6671E7FE82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55" name="image2.png">
          <a:extLst>
            <a:ext uri="{FF2B5EF4-FFF2-40B4-BE49-F238E27FC236}">
              <a16:creationId xmlns:a16="http://schemas.microsoft.com/office/drawing/2014/main" xmlns="" id="{65ED1E8A-F6E2-4CD7-9D96-79D4943BA1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56" name="image18.jpg">
          <a:extLst>
            <a:ext uri="{FF2B5EF4-FFF2-40B4-BE49-F238E27FC236}">
              <a16:creationId xmlns:a16="http://schemas.microsoft.com/office/drawing/2014/main" xmlns="" id="{32348B3A-E06E-40DA-BBCD-1C1A2E1E3D2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57" name="image2.png">
          <a:extLst>
            <a:ext uri="{FF2B5EF4-FFF2-40B4-BE49-F238E27FC236}">
              <a16:creationId xmlns:a16="http://schemas.microsoft.com/office/drawing/2014/main" xmlns="" id="{4FC71DAE-02C0-4862-8A8B-553C114F87E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58" name="image18.jpg">
          <a:extLst>
            <a:ext uri="{FF2B5EF4-FFF2-40B4-BE49-F238E27FC236}">
              <a16:creationId xmlns:a16="http://schemas.microsoft.com/office/drawing/2014/main" xmlns="" id="{1D3FAA79-E6A8-4E20-946B-3DA97A3F3ED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59" name="image2.png">
          <a:extLst>
            <a:ext uri="{FF2B5EF4-FFF2-40B4-BE49-F238E27FC236}">
              <a16:creationId xmlns:a16="http://schemas.microsoft.com/office/drawing/2014/main" xmlns="" id="{B01A624A-2886-46FC-AC27-B0BB23E5E2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60" name="image18.jpg">
          <a:extLst>
            <a:ext uri="{FF2B5EF4-FFF2-40B4-BE49-F238E27FC236}">
              <a16:creationId xmlns:a16="http://schemas.microsoft.com/office/drawing/2014/main" xmlns="" id="{3566C06C-08B8-4384-9DC7-AB78D4ECE60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61" name="image2.png">
          <a:extLst>
            <a:ext uri="{FF2B5EF4-FFF2-40B4-BE49-F238E27FC236}">
              <a16:creationId xmlns:a16="http://schemas.microsoft.com/office/drawing/2014/main" xmlns="" id="{F8867453-63EB-4F26-9C07-15150A0EADE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62" name="image18.jpg">
          <a:extLst>
            <a:ext uri="{FF2B5EF4-FFF2-40B4-BE49-F238E27FC236}">
              <a16:creationId xmlns:a16="http://schemas.microsoft.com/office/drawing/2014/main" xmlns="" id="{0DF07540-C11B-4CB3-907C-2A2DA81575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63" name="image2.png">
          <a:extLst>
            <a:ext uri="{FF2B5EF4-FFF2-40B4-BE49-F238E27FC236}">
              <a16:creationId xmlns:a16="http://schemas.microsoft.com/office/drawing/2014/main" xmlns="" id="{859CF734-E96C-4D32-B79F-C79AD2DC8E8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64" name="image18.jpg">
          <a:extLst>
            <a:ext uri="{FF2B5EF4-FFF2-40B4-BE49-F238E27FC236}">
              <a16:creationId xmlns:a16="http://schemas.microsoft.com/office/drawing/2014/main" xmlns="" id="{DB8E8742-F1A2-45B3-890A-EA786969BB8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65" name="image2.png">
          <a:extLst>
            <a:ext uri="{FF2B5EF4-FFF2-40B4-BE49-F238E27FC236}">
              <a16:creationId xmlns:a16="http://schemas.microsoft.com/office/drawing/2014/main" xmlns="" id="{2E92856D-FFFE-4FDD-9447-11526223B51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66" name="image18.jpg">
          <a:extLst>
            <a:ext uri="{FF2B5EF4-FFF2-40B4-BE49-F238E27FC236}">
              <a16:creationId xmlns:a16="http://schemas.microsoft.com/office/drawing/2014/main" xmlns="" id="{A12B864D-5D86-4D28-81B3-F925A241837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67" name="image2.png">
          <a:extLst>
            <a:ext uri="{FF2B5EF4-FFF2-40B4-BE49-F238E27FC236}">
              <a16:creationId xmlns:a16="http://schemas.microsoft.com/office/drawing/2014/main" xmlns="" id="{8DE72DF6-E008-46F8-A6C1-FF342FBAC25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68" name="image18.jpg">
          <a:extLst>
            <a:ext uri="{FF2B5EF4-FFF2-40B4-BE49-F238E27FC236}">
              <a16:creationId xmlns:a16="http://schemas.microsoft.com/office/drawing/2014/main" xmlns="" id="{93D37239-B77E-4358-9199-2A0427297A3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69" name="image2.png">
          <a:extLst>
            <a:ext uri="{FF2B5EF4-FFF2-40B4-BE49-F238E27FC236}">
              <a16:creationId xmlns:a16="http://schemas.microsoft.com/office/drawing/2014/main" xmlns="" id="{D6B86D3F-AA94-45E1-8625-C0031E991C5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770" name="image18.jpg">
          <a:extLst>
            <a:ext uri="{FF2B5EF4-FFF2-40B4-BE49-F238E27FC236}">
              <a16:creationId xmlns:a16="http://schemas.microsoft.com/office/drawing/2014/main" xmlns="" id="{056129FC-E6BC-4344-AED3-C5F2BDDB6E4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771" name="image2.png">
          <a:extLst>
            <a:ext uri="{FF2B5EF4-FFF2-40B4-BE49-F238E27FC236}">
              <a16:creationId xmlns:a16="http://schemas.microsoft.com/office/drawing/2014/main" xmlns="" id="{26809E67-C41B-4AFE-8CF6-70EF1378294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72" name="image18.jpg">
          <a:extLst>
            <a:ext uri="{FF2B5EF4-FFF2-40B4-BE49-F238E27FC236}">
              <a16:creationId xmlns:a16="http://schemas.microsoft.com/office/drawing/2014/main" xmlns="" id="{EBE4147C-D1B5-44DA-9C61-AD8CC14F96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73" name="image2.png">
          <a:extLst>
            <a:ext uri="{FF2B5EF4-FFF2-40B4-BE49-F238E27FC236}">
              <a16:creationId xmlns:a16="http://schemas.microsoft.com/office/drawing/2014/main" xmlns="" id="{DD8761C1-6293-4BC6-9AF4-D2834279877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74" name="image18.jpg">
          <a:extLst>
            <a:ext uri="{FF2B5EF4-FFF2-40B4-BE49-F238E27FC236}">
              <a16:creationId xmlns:a16="http://schemas.microsoft.com/office/drawing/2014/main" xmlns="" id="{B2614362-4800-418D-B7FF-EC6C1580EB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75" name="image2.png">
          <a:extLst>
            <a:ext uri="{FF2B5EF4-FFF2-40B4-BE49-F238E27FC236}">
              <a16:creationId xmlns:a16="http://schemas.microsoft.com/office/drawing/2014/main" xmlns="" id="{AEE25631-305E-4C73-971C-68650BD5A99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76" name="image18.jpg">
          <a:extLst>
            <a:ext uri="{FF2B5EF4-FFF2-40B4-BE49-F238E27FC236}">
              <a16:creationId xmlns:a16="http://schemas.microsoft.com/office/drawing/2014/main" xmlns="" id="{67491E38-5C9C-412B-8D5C-5B62D8480F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77" name="image2.png">
          <a:extLst>
            <a:ext uri="{FF2B5EF4-FFF2-40B4-BE49-F238E27FC236}">
              <a16:creationId xmlns:a16="http://schemas.microsoft.com/office/drawing/2014/main" xmlns="" id="{BDD302C9-55BB-4AD6-B651-AFE65C27F24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778" name="image18.jpg">
          <a:extLst>
            <a:ext uri="{FF2B5EF4-FFF2-40B4-BE49-F238E27FC236}">
              <a16:creationId xmlns:a16="http://schemas.microsoft.com/office/drawing/2014/main" xmlns="" id="{625C2AD2-BB96-4F34-B906-E8FBFAE8C82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779" name="image2.png">
          <a:extLst>
            <a:ext uri="{FF2B5EF4-FFF2-40B4-BE49-F238E27FC236}">
              <a16:creationId xmlns:a16="http://schemas.microsoft.com/office/drawing/2014/main" xmlns="" id="{77AA3EFE-05B6-4364-B138-1F0F4799A4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80" name="image18.jpg">
          <a:extLst>
            <a:ext uri="{FF2B5EF4-FFF2-40B4-BE49-F238E27FC236}">
              <a16:creationId xmlns:a16="http://schemas.microsoft.com/office/drawing/2014/main" xmlns="" id="{611DFA8A-8848-4D0E-8F40-B36E52C1199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81" name="image2.png">
          <a:extLst>
            <a:ext uri="{FF2B5EF4-FFF2-40B4-BE49-F238E27FC236}">
              <a16:creationId xmlns:a16="http://schemas.microsoft.com/office/drawing/2014/main" xmlns="" id="{F0F6F64C-4288-41A3-9305-540DC7DEA42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82" name="image18.jpg">
          <a:extLst>
            <a:ext uri="{FF2B5EF4-FFF2-40B4-BE49-F238E27FC236}">
              <a16:creationId xmlns:a16="http://schemas.microsoft.com/office/drawing/2014/main" xmlns="" id="{38ACAFDD-E363-4334-85BE-B3C5909E4A7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83" name="image2.png">
          <a:extLst>
            <a:ext uri="{FF2B5EF4-FFF2-40B4-BE49-F238E27FC236}">
              <a16:creationId xmlns:a16="http://schemas.microsoft.com/office/drawing/2014/main" xmlns="" id="{77A28DA9-C91E-4A95-A1AD-29B5D20911E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84" name="image18.jpg">
          <a:extLst>
            <a:ext uri="{FF2B5EF4-FFF2-40B4-BE49-F238E27FC236}">
              <a16:creationId xmlns:a16="http://schemas.microsoft.com/office/drawing/2014/main" xmlns="" id="{4B6BCE0A-31A8-4934-91C1-A2F9D86995B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85" name="image2.png">
          <a:extLst>
            <a:ext uri="{FF2B5EF4-FFF2-40B4-BE49-F238E27FC236}">
              <a16:creationId xmlns:a16="http://schemas.microsoft.com/office/drawing/2014/main" xmlns="" id="{705B8632-370B-4510-A655-D290BEA1A4A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86" name="image18.jpg">
          <a:extLst>
            <a:ext uri="{FF2B5EF4-FFF2-40B4-BE49-F238E27FC236}">
              <a16:creationId xmlns:a16="http://schemas.microsoft.com/office/drawing/2014/main" xmlns="" id="{CFEFB87D-3D1C-426E-9B9E-C08D3DA9D3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87" name="image2.png">
          <a:extLst>
            <a:ext uri="{FF2B5EF4-FFF2-40B4-BE49-F238E27FC236}">
              <a16:creationId xmlns:a16="http://schemas.microsoft.com/office/drawing/2014/main" xmlns="" id="{B759D17F-FFFC-4CC9-B8AB-DEEE3E4F62B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88" name="image18.jpg">
          <a:extLst>
            <a:ext uri="{FF2B5EF4-FFF2-40B4-BE49-F238E27FC236}">
              <a16:creationId xmlns:a16="http://schemas.microsoft.com/office/drawing/2014/main" xmlns="" id="{0F060833-7F2A-4D6A-A904-47DAB0E3E5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89" name="image2.png">
          <a:extLst>
            <a:ext uri="{FF2B5EF4-FFF2-40B4-BE49-F238E27FC236}">
              <a16:creationId xmlns:a16="http://schemas.microsoft.com/office/drawing/2014/main" xmlns="" id="{63ED9695-4AB3-4BB4-9BF2-AA3F33C0097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90" name="image18.jpg">
          <a:extLst>
            <a:ext uri="{FF2B5EF4-FFF2-40B4-BE49-F238E27FC236}">
              <a16:creationId xmlns:a16="http://schemas.microsoft.com/office/drawing/2014/main" xmlns="" id="{A05AEF4E-A9BE-4C76-8C91-C970263EBB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91" name="image2.png">
          <a:extLst>
            <a:ext uri="{FF2B5EF4-FFF2-40B4-BE49-F238E27FC236}">
              <a16:creationId xmlns:a16="http://schemas.microsoft.com/office/drawing/2014/main" xmlns="" id="{E175AAB0-C3FC-4B90-B5DF-E4EB0538B4C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92" name="image18.jpg">
          <a:extLst>
            <a:ext uri="{FF2B5EF4-FFF2-40B4-BE49-F238E27FC236}">
              <a16:creationId xmlns:a16="http://schemas.microsoft.com/office/drawing/2014/main" xmlns="" id="{F33FE04A-6548-469F-8314-4EC3918BFA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93" name="image2.png">
          <a:extLst>
            <a:ext uri="{FF2B5EF4-FFF2-40B4-BE49-F238E27FC236}">
              <a16:creationId xmlns:a16="http://schemas.microsoft.com/office/drawing/2014/main" xmlns="" id="{6DDE34E6-F7DE-4B61-B8F9-32537FE4E8A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94" name="image18.jpg">
          <a:extLst>
            <a:ext uri="{FF2B5EF4-FFF2-40B4-BE49-F238E27FC236}">
              <a16:creationId xmlns:a16="http://schemas.microsoft.com/office/drawing/2014/main" xmlns="" id="{F70AB424-EA7E-4112-8F20-C6B48B7854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95" name="image2.png">
          <a:extLst>
            <a:ext uri="{FF2B5EF4-FFF2-40B4-BE49-F238E27FC236}">
              <a16:creationId xmlns:a16="http://schemas.microsoft.com/office/drawing/2014/main" xmlns="" id="{756BCA53-78C4-4D5D-A8DD-080B4957397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96" name="image18.jpg">
          <a:extLst>
            <a:ext uri="{FF2B5EF4-FFF2-40B4-BE49-F238E27FC236}">
              <a16:creationId xmlns:a16="http://schemas.microsoft.com/office/drawing/2014/main" xmlns="" id="{3BE562BC-B050-4CFC-8DA6-D32C57A50C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97" name="image2.png">
          <a:extLst>
            <a:ext uri="{FF2B5EF4-FFF2-40B4-BE49-F238E27FC236}">
              <a16:creationId xmlns:a16="http://schemas.microsoft.com/office/drawing/2014/main" xmlns="" id="{357CD310-1C32-4350-881B-4C2DA85920B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98" name="image18.jpg">
          <a:extLst>
            <a:ext uri="{FF2B5EF4-FFF2-40B4-BE49-F238E27FC236}">
              <a16:creationId xmlns:a16="http://schemas.microsoft.com/office/drawing/2014/main" xmlns="" id="{125E58AE-B3B2-4933-8F79-980757517C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99" name="image2.png">
          <a:extLst>
            <a:ext uri="{FF2B5EF4-FFF2-40B4-BE49-F238E27FC236}">
              <a16:creationId xmlns:a16="http://schemas.microsoft.com/office/drawing/2014/main" xmlns="" id="{3441030B-77C1-4EC5-93F9-A6C932C7072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00" name="image18.jpg">
          <a:extLst>
            <a:ext uri="{FF2B5EF4-FFF2-40B4-BE49-F238E27FC236}">
              <a16:creationId xmlns:a16="http://schemas.microsoft.com/office/drawing/2014/main" xmlns="" id="{112C2061-8D9E-4F15-B5EC-A02AE819AA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01" name="image2.png">
          <a:extLst>
            <a:ext uri="{FF2B5EF4-FFF2-40B4-BE49-F238E27FC236}">
              <a16:creationId xmlns:a16="http://schemas.microsoft.com/office/drawing/2014/main" xmlns="" id="{6B680E36-E374-41E0-9C8D-61D6C1F43BF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802" name="image18.jpg">
          <a:extLst>
            <a:ext uri="{FF2B5EF4-FFF2-40B4-BE49-F238E27FC236}">
              <a16:creationId xmlns:a16="http://schemas.microsoft.com/office/drawing/2014/main" xmlns="" id="{E515D391-13E8-4B45-94E1-866AF0E169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803" name="image2.png">
          <a:extLst>
            <a:ext uri="{FF2B5EF4-FFF2-40B4-BE49-F238E27FC236}">
              <a16:creationId xmlns:a16="http://schemas.microsoft.com/office/drawing/2014/main" xmlns="" id="{36F81F43-57BA-414E-B501-B9E3EBFBB05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04" name="image18.jpg">
          <a:extLst>
            <a:ext uri="{FF2B5EF4-FFF2-40B4-BE49-F238E27FC236}">
              <a16:creationId xmlns:a16="http://schemas.microsoft.com/office/drawing/2014/main" xmlns="" id="{EA6FC8BE-CB44-46FB-B555-29ACE74D5DD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05" name="image2.png">
          <a:extLst>
            <a:ext uri="{FF2B5EF4-FFF2-40B4-BE49-F238E27FC236}">
              <a16:creationId xmlns:a16="http://schemas.microsoft.com/office/drawing/2014/main" xmlns="" id="{633ECBAA-E0FE-4081-AC6F-AD4A7B5A1B3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06" name="image18.jpg">
          <a:extLst>
            <a:ext uri="{FF2B5EF4-FFF2-40B4-BE49-F238E27FC236}">
              <a16:creationId xmlns:a16="http://schemas.microsoft.com/office/drawing/2014/main" xmlns="" id="{CC15C961-01D3-449A-9A8D-D74F163137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07" name="image2.png">
          <a:extLst>
            <a:ext uri="{FF2B5EF4-FFF2-40B4-BE49-F238E27FC236}">
              <a16:creationId xmlns:a16="http://schemas.microsoft.com/office/drawing/2014/main" xmlns="" id="{86D123DB-CD68-46E6-A15F-75108F2CA7E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08" name="image18.jpg">
          <a:extLst>
            <a:ext uri="{FF2B5EF4-FFF2-40B4-BE49-F238E27FC236}">
              <a16:creationId xmlns:a16="http://schemas.microsoft.com/office/drawing/2014/main" xmlns="" id="{0396B548-1C4C-4366-87AF-C02DCA4C67B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09" name="image2.png">
          <a:extLst>
            <a:ext uri="{FF2B5EF4-FFF2-40B4-BE49-F238E27FC236}">
              <a16:creationId xmlns:a16="http://schemas.microsoft.com/office/drawing/2014/main" xmlns="" id="{1E648984-C42C-412C-867A-B1E04B8B418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810" name="image18.jpg">
          <a:extLst>
            <a:ext uri="{FF2B5EF4-FFF2-40B4-BE49-F238E27FC236}">
              <a16:creationId xmlns:a16="http://schemas.microsoft.com/office/drawing/2014/main" xmlns="" id="{4C47BB44-081C-4C71-95AF-B229FACE78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811" name="image2.png">
          <a:extLst>
            <a:ext uri="{FF2B5EF4-FFF2-40B4-BE49-F238E27FC236}">
              <a16:creationId xmlns:a16="http://schemas.microsoft.com/office/drawing/2014/main" xmlns="" id="{3F68930B-0B66-45A3-84A2-3BC644A75A2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12" name="image18.jpg">
          <a:extLst>
            <a:ext uri="{FF2B5EF4-FFF2-40B4-BE49-F238E27FC236}">
              <a16:creationId xmlns:a16="http://schemas.microsoft.com/office/drawing/2014/main" xmlns="" id="{56580FF6-E843-464C-9796-255FD9FB1D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13" name="image2.png">
          <a:extLst>
            <a:ext uri="{FF2B5EF4-FFF2-40B4-BE49-F238E27FC236}">
              <a16:creationId xmlns:a16="http://schemas.microsoft.com/office/drawing/2014/main" xmlns="" id="{D7A63481-D3A7-4F74-9516-7E12A367458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14" name="image18.jpg">
          <a:extLst>
            <a:ext uri="{FF2B5EF4-FFF2-40B4-BE49-F238E27FC236}">
              <a16:creationId xmlns:a16="http://schemas.microsoft.com/office/drawing/2014/main" xmlns="" id="{ECFFA662-ACAD-41DC-B3CA-678698E97B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15" name="image2.png">
          <a:extLst>
            <a:ext uri="{FF2B5EF4-FFF2-40B4-BE49-F238E27FC236}">
              <a16:creationId xmlns:a16="http://schemas.microsoft.com/office/drawing/2014/main" xmlns="" id="{4B03F4FD-10D7-4EF7-9447-9410A16F105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16" name="image18.jpg">
          <a:extLst>
            <a:ext uri="{FF2B5EF4-FFF2-40B4-BE49-F238E27FC236}">
              <a16:creationId xmlns:a16="http://schemas.microsoft.com/office/drawing/2014/main" xmlns="" id="{409AEAE7-B823-46B3-943E-5B8F77E1092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17" name="image2.png">
          <a:extLst>
            <a:ext uri="{FF2B5EF4-FFF2-40B4-BE49-F238E27FC236}">
              <a16:creationId xmlns:a16="http://schemas.microsoft.com/office/drawing/2014/main" xmlns="" id="{080DB0D0-710D-4A60-B526-24C919FD7C7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18" name="image18.jpg">
          <a:extLst>
            <a:ext uri="{FF2B5EF4-FFF2-40B4-BE49-F238E27FC236}">
              <a16:creationId xmlns:a16="http://schemas.microsoft.com/office/drawing/2014/main" xmlns="" id="{C2CDCCD4-CB79-44F1-B2CF-D998F62631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19" name="image2.png">
          <a:extLst>
            <a:ext uri="{FF2B5EF4-FFF2-40B4-BE49-F238E27FC236}">
              <a16:creationId xmlns:a16="http://schemas.microsoft.com/office/drawing/2014/main" xmlns="" id="{00ECAA93-90A2-4DF2-BFEB-AD43C696BB9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20" name="image18.jpg">
          <a:extLst>
            <a:ext uri="{FF2B5EF4-FFF2-40B4-BE49-F238E27FC236}">
              <a16:creationId xmlns:a16="http://schemas.microsoft.com/office/drawing/2014/main" xmlns="" id="{C8870B8F-A690-4EB2-8498-E3A4AEFF74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21" name="image2.png">
          <a:extLst>
            <a:ext uri="{FF2B5EF4-FFF2-40B4-BE49-F238E27FC236}">
              <a16:creationId xmlns:a16="http://schemas.microsoft.com/office/drawing/2014/main" xmlns="" id="{723C9D38-5A53-48FD-A9A1-1E1D831F51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22" name="image18.jpg">
          <a:extLst>
            <a:ext uri="{FF2B5EF4-FFF2-40B4-BE49-F238E27FC236}">
              <a16:creationId xmlns:a16="http://schemas.microsoft.com/office/drawing/2014/main" xmlns="" id="{CEA2B57A-9B76-4C0D-BB6E-88902F8287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23" name="image2.png">
          <a:extLst>
            <a:ext uri="{FF2B5EF4-FFF2-40B4-BE49-F238E27FC236}">
              <a16:creationId xmlns:a16="http://schemas.microsoft.com/office/drawing/2014/main" xmlns="" id="{04F9BF38-69FA-47A9-B656-5B63794B599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24" name="image18.jpg">
          <a:extLst>
            <a:ext uri="{FF2B5EF4-FFF2-40B4-BE49-F238E27FC236}">
              <a16:creationId xmlns:a16="http://schemas.microsoft.com/office/drawing/2014/main" xmlns="" id="{3735B7CF-CC15-4B4D-BDC3-91252E7EE1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25" name="image2.png">
          <a:extLst>
            <a:ext uri="{FF2B5EF4-FFF2-40B4-BE49-F238E27FC236}">
              <a16:creationId xmlns:a16="http://schemas.microsoft.com/office/drawing/2014/main" xmlns="" id="{B0CEB8CA-9394-4496-BFBD-8FCD594CDBD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26" name="image18.jpg">
          <a:extLst>
            <a:ext uri="{FF2B5EF4-FFF2-40B4-BE49-F238E27FC236}">
              <a16:creationId xmlns:a16="http://schemas.microsoft.com/office/drawing/2014/main" xmlns="" id="{8346EE1C-419C-41DC-8D3F-07F5BABD0C3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27" name="image2.png">
          <a:extLst>
            <a:ext uri="{FF2B5EF4-FFF2-40B4-BE49-F238E27FC236}">
              <a16:creationId xmlns:a16="http://schemas.microsoft.com/office/drawing/2014/main" xmlns="" id="{8E08D320-1F00-47C2-BF2C-E0FA0992027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28" name="image18.jpg">
          <a:extLst>
            <a:ext uri="{FF2B5EF4-FFF2-40B4-BE49-F238E27FC236}">
              <a16:creationId xmlns:a16="http://schemas.microsoft.com/office/drawing/2014/main" xmlns="" id="{FE9DA1C0-60E3-4AE9-BAFF-5BB4C2B762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29" name="image2.png">
          <a:extLst>
            <a:ext uri="{FF2B5EF4-FFF2-40B4-BE49-F238E27FC236}">
              <a16:creationId xmlns:a16="http://schemas.microsoft.com/office/drawing/2014/main" xmlns="" id="{A865E239-99C0-4D55-B747-2607ED895DE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30" name="image18.jpg">
          <a:extLst>
            <a:ext uri="{FF2B5EF4-FFF2-40B4-BE49-F238E27FC236}">
              <a16:creationId xmlns:a16="http://schemas.microsoft.com/office/drawing/2014/main" xmlns="" id="{29695D94-FB99-486B-9F0E-B69CAD8C8B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31" name="image2.png">
          <a:extLst>
            <a:ext uri="{FF2B5EF4-FFF2-40B4-BE49-F238E27FC236}">
              <a16:creationId xmlns:a16="http://schemas.microsoft.com/office/drawing/2014/main" xmlns="" id="{9E856878-A4A4-45C9-9536-A5F294262F7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32" name="image18.jpg">
          <a:extLst>
            <a:ext uri="{FF2B5EF4-FFF2-40B4-BE49-F238E27FC236}">
              <a16:creationId xmlns:a16="http://schemas.microsoft.com/office/drawing/2014/main" xmlns="" id="{0C82843F-CC27-4A52-8F60-A69C465C02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33" name="image2.png">
          <a:extLst>
            <a:ext uri="{FF2B5EF4-FFF2-40B4-BE49-F238E27FC236}">
              <a16:creationId xmlns:a16="http://schemas.microsoft.com/office/drawing/2014/main" xmlns="" id="{64DEC2B4-5E64-4F07-99CD-D9D0CB7D936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34" name="image18.jpg">
          <a:extLst>
            <a:ext uri="{FF2B5EF4-FFF2-40B4-BE49-F238E27FC236}">
              <a16:creationId xmlns:a16="http://schemas.microsoft.com/office/drawing/2014/main" xmlns="" id="{08491107-BF75-4EF4-BC4E-6FE6147C6D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35" name="image2.png">
          <a:extLst>
            <a:ext uri="{FF2B5EF4-FFF2-40B4-BE49-F238E27FC236}">
              <a16:creationId xmlns:a16="http://schemas.microsoft.com/office/drawing/2014/main" xmlns="" id="{B614B0C1-C930-43A3-82CC-7553CA05A42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36" name="image18.jpg">
          <a:extLst>
            <a:ext uri="{FF2B5EF4-FFF2-40B4-BE49-F238E27FC236}">
              <a16:creationId xmlns:a16="http://schemas.microsoft.com/office/drawing/2014/main" xmlns="" id="{F66D5694-B0CF-42C8-B629-67098F29BE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37" name="image2.png">
          <a:extLst>
            <a:ext uri="{FF2B5EF4-FFF2-40B4-BE49-F238E27FC236}">
              <a16:creationId xmlns:a16="http://schemas.microsoft.com/office/drawing/2014/main" xmlns="" id="{E30ABBCE-31A4-47FD-A3D7-2FA76C29AEF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38" name="image18.jpg">
          <a:extLst>
            <a:ext uri="{FF2B5EF4-FFF2-40B4-BE49-F238E27FC236}">
              <a16:creationId xmlns:a16="http://schemas.microsoft.com/office/drawing/2014/main" xmlns="" id="{09E7B957-2042-46B6-A0B9-1D3B263520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39" name="image2.png">
          <a:extLst>
            <a:ext uri="{FF2B5EF4-FFF2-40B4-BE49-F238E27FC236}">
              <a16:creationId xmlns:a16="http://schemas.microsoft.com/office/drawing/2014/main" xmlns="" id="{76C243F5-33B8-4891-A918-C2D871F31D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40" name="image18.jpg">
          <a:extLst>
            <a:ext uri="{FF2B5EF4-FFF2-40B4-BE49-F238E27FC236}">
              <a16:creationId xmlns:a16="http://schemas.microsoft.com/office/drawing/2014/main" xmlns="" id="{F7C587C4-DAB9-4D17-8BBC-DD796AFF6B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41" name="image2.png">
          <a:extLst>
            <a:ext uri="{FF2B5EF4-FFF2-40B4-BE49-F238E27FC236}">
              <a16:creationId xmlns:a16="http://schemas.microsoft.com/office/drawing/2014/main" xmlns="" id="{A0365A51-2D6F-4BAA-BA83-8412E309C3B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42" name="image18.jpg">
          <a:extLst>
            <a:ext uri="{FF2B5EF4-FFF2-40B4-BE49-F238E27FC236}">
              <a16:creationId xmlns:a16="http://schemas.microsoft.com/office/drawing/2014/main" xmlns="" id="{73B0907F-5AF0-465D-A3A5-9F208993918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43" name="image2.png">
          <a:extLst>
            <a:ext uri="{FF2B5EF4-FFF2-40B4-BE49-F238E27FC236}">
              <a16:creationId xmlns:a16="http://schemas.microsoft.com/office/drawing/2014/main" xmlns="" id="{ED033E89-290D-4B3A-89DC-7D28910B988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44" name="image18.jpg">
          <a:extLst>
            <a:ext uri="{FF2B5EF4-FFF2-40B4-BE49-F238E27FC236}">
              <a16:creationId xmlns:a16="http://schemas.microsoft.com/office/drawing/2014/main" xmlns="" id="{C82AF7EC-789C-463E-BA21-77692145B2A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45" name="image2.png">
          <a:extLst>
            <a:ext uri="{FF2B5EF4-FFF2-40B4-BE49-F238E27FC236}">
              <a16:creationId xmlns:a16="http://schemas.microsoft.com/office/drawing/2014/main" xmlns="" id="{7F88C445-CD49-4D83-AB7C-9D466D9F1C1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46" name="image18.jpg">
          <a:extLst>
            <a:ext uri="{FF2B5EF4-FFF2-40B4-BE49-F238E27FC236}">
              <a16:creationId xmlns:a16="http://schemas.microsoft.com/office/drawing/2014/main" xmlns="" id="{83B6169E-711F-4D23-9263-F71CCAC4F1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47" name="image2.png">
          <a:extLst>
            <a:ext uri="{FF2B5EF4-FFF2-40B4-BE49-F238E27FC236}">
              <a16:creationId xmlns:a16="http://schemas.microsoft.com/office/drawing/2014/main" xmlns="" id="{A04447AE-E72F-41E6-A1C0-1132C54F7CF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48" name="image18.jpg">
          <a:extLst>
            <a:ext uri="{FF2B5EF4-FFF2-40B4-BE49-F238E27FC236}">
              <a16:creationId xmlns:a16="http://schemas.microsoft.com/office/drawing/2014/main" xmlns="" id="{0122C394-738A-4EF9-A24C-F11AA6E8B2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49" name="image2.png">
          <a:extLst>
            <a:ext uri="{FF2B5EF4-FFF2-40B4-BE49-F238E27FC236}">
              <a16:creationId xmlns:a16="http://schemas.microsoft.com/office/drawing/2014/main" xmlns="" id="{0D4C542D-9B13-4880-990B-608786A7992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50" name="image18.jpg">
          <a:extLst>
            <a:ext uri="{FF2B5EF4-FFF2-40B4-BE49-F238E27FC236}">
              <a16:creationId xmlns:a16="http://schemas.microsoft.com/office/drawing/2014/main" xmlns="" id="{58F3A905-30B7-45FB-9004-4D0F7927C13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51" name="image2.png">
          <a:extLst>
            <a:ext uri="{FF2B5EF4-FFF2-40B4-BE49-F238E27FC236}">
              <a16:creationId xmlns:a16="http://schemas.microsoft.com/office/drawing/2014/main" xmlns="" id="{61A67549-D661-486C-9104-2C1A632440D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52" name="image18.jpg">
          <a:extLst>
            <a:ext uri="{FF2B5EF4-FFF2-40B4-BE49-F238E27FC236}">
              <a16:creationId xmlns:a16="http://schemas.microsoft.com/office/drawing/2014/main" xmlns="" id="{9CC0C7D0-5349-4799-8623-914D20F4482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53" name="image2.png">
          <a:extLst>
            <a:ext uri="{FF2B5EF4-FFF2-40B4-BE49-F238E27FC236}">
              <a16:creationId xmlns:a16="http://schemas.microsoft.com/office/drawing/2014/main" xmlns="" id="{8B92CAED-D039-41D9-A58B-46C1718AEBF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54" name="image18.jpg">
          <a:extLst>
            <a:ext uri="{FF2B5EF4-FFF2-40B4-BE49-F238E27FC236}">
              <a16:creationId xmlns:a16="http://schemas.microsoft.com/office/drawing/2014/main" xmlns="" id="{304DFF14-7015-421F-BE62-E376B07FF9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55" name="image2.png">
          <a:extLst>
            <a:ext uri="{FF2B5EF4-FFF2-40B4-BE49-F238E27FC236}">
              <a16:creationId xmlns:a16="http://schemas.microsoft.com/office/drawing/2014/main" xmlns="" id="{742F4310-47E1-4860-B7B7-9CB01FEB118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56" name="image18.jpg">
          <a:extLst>
            <a:ext uri="{FF2B5EF4-FFF2-40B4-BE49-F238E27FC236}">
              <a16:creationId xmlns:a16="http://schemas.microsoft.com/office/drawing/2014/main" xmlns="" id="{4420B396-A2A7-4CF7-A221-80018BC46C9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57" name="image2.png">
          <a:extLst>
            <a:ext uri="{FF2B5EF4-FFF2-40B4-BE49-F238E27FC236}">
              <a16:creationId xmlns:a16="http://schemas.microsoft.com/office/drawing/2014/main" xmlns="" id="{9344F25B-CB4F-40C1-B12C-2FADDCCF15A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58" name="image18.jpg">
          <a:extLst>
            <a:ext uri="{FF2B5EF4-FFF2-40B4-BE49-F238E27FC236}">
              <a16:creationId xmlns:a16="http://schemas.microsoft.com/office/drawing/2014/main" xmlns="" id="{C97D97D2-91A0-48A5-A5CD-B57D69BA90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59" name="image2.png">
          <a:extLst>
            <a:ext uri="{FF2B5EF4-FFF2-40B4-BE49-F238E27FC236}">
              <a16:creationId xmlns:a16="http://schemas.microsoft.com/office/drawing/2014/main" xmlns="" id="{ECD0737B-9BB9-4303-95B1-CB7996638BA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60" name="image18.jpg">
          <a:extLst>
            <a:ext uri="{FF2B5EF4-FFF2-40B4-BE49-F238E27FC236}">
              <a16:creationId xmlns:a16="http://schemas.microsoft.com/office/drawing/2014/main" xmlns="" id="{FC6E15E0-3A6E-4B32-AFCA-0479C69A764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61" name="image2.png">
          <a:extLst>
            <a:ext uri="{FF2B5EF4-FFF2-40B4-BE49-F238E27FC236}">
              <a16:creationId xmlns:a16="http://schemas.microsoft.com/office/drawing/2014/main" xmlns="" id="{CCA637ED-1C02-4FA1-BADC-7066BAE1A43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62" name="image18.jpg">
          <a:extLst>
            <a:ext uri="{FF2B5EF4-FFF2-40B4-BE49-F238E27FC236}">
              <a16:creationId xmlns:a16="http://schemas.microsoft.com/office/drawing/2014/main" xmlns="" id="{5A9A24DF-5AEA-48B3-A409-94E5A306F2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63" name="image2.png">
          <a:extLst>
            <a:ext uri="{FF2B5EF4-FFF2-40B4-BE49-F238E27FC236}">
              <a16:creationId xmlns:a16="http://schemas.microsoft.com/office/drawing/2014/main" xmlns="" id="{C14CC2D3-E813-4656-902E-507A8A7699E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64" name="image18.jpg">
          <a:extLst>
            <a:ext uri="{FF2B5EF4-FFF2-40B4-BE49-F238E27FC236}">
              <a16:creationId xmlns:a16="http://schemas.microsoft.com/office/drawing/2014/main" xmlns="" id="{2667A71E-B839-405A-AE96-AEFEBA28D2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65" name="image2.png">
          <a:extLst>
            <a:ext uri="{FF2B5EF4-FFF2-40B4-BE49-F238E27FC236}">
              <a16:creationId xmlns:a16="http://schemas.microsoft.com/office/drawing/2014/main" xmlns="" id="{606DB6D7-6110-477B-90A8-651C30377B3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66" name="image18.jpg">
          <a:extLst>
            <a:ext uri="{FF2B5EF4-FFF2-40B4-BE49-F238E27FC236}">
              <a16:creationId xmlns:a16="http://schemas.microsoft.com/office/drawing/2014/main" xmlns="" id="{3138DF48-55D2-44F6-8469-44E4D17E46B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67" name="image2.png">
          <a:extLst>
            <a:ext uri="{FF2B5EF4-FFF2-40B4-BE49-F238E27FC236}">
              <a16:creationId xmlns:a16="http://schemas.microsoft.com/office/drawing/2014/main" xmlns="" id="{0EB50077-36EB-4A35-AE5C-DFAFE22FA15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68" name="image18.jpg">
          <a:extLst>
            <a:ext uri="{FF2B5EF4-FFF2-40B4-BE49-F238E27FC236}">
              <a16:creationId xmlns:a16="http://schemas.microsoft.com/office/drawing/2014/main" xmlns="" id="{E081E7BE-C0F9-415F-97D4-55165C2DA2C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69" name="image2.png">
          <a:extLst>
            <a:ext uri="{FF2B5EF4-FFF2-40B4-BE49-F238E27FC236}">
              <a16:creationId xmlns:a16="http://schemas.microsoft.com/office/drawing/2014/main" xmlns="" id="{9B92D862-8BA6-4B24-8562-DDCD1C74B45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70" name="image18.jpg">
          <a:extLst>
            <a:ext uri="{FF2B5EF4-FFF2-40B4-BE49-F238E27FC236}">
              <a16:creationId xmlns:a16="http://schemas.microsoft.com/office/drawing/2014/main" xmlns="" id="{F28CF073-8A05-40F0-9D72-44CAE43382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71" name="image2.png">
          <a:extLst>
            <a:ext uri="{FF2B5EF4-FFF2-40B4-BE49-F238E27FC236}">
              <a16:creationId xmlns:a16="http://schemas.microsoft.com/office/drawing/2014/main" xmlns="" id="{53FB8492-E1C7-425D-9B15-9AC0FBCC670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72" name="image18.jpg">
          <a:extLst>
            <a:ext uri="{FF2B5EF4-FFF2-40B4-BE49-F238E27FC236}">
              <a16:creationId xmlns:a16="http://schemas.microsoft.com/office/drawing/2014/main" xmlns="" id="{23D67F33-199B-4064-975B-16CEEAC762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73" name="image2.png">
          <a:extLst>
            <a:ext uri="{FF2B5EF4-FFF2-40B4-BE49-F238E27FC236}">
              <a16:creationId xmlns:a16="http://schemas.microsoft.com/office/drawing/2014/main" xmlns="" id="{ED93A391-0F73-4DB4-9315-B948612B35F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74" name="image18.jpg">
          <a:extLst>
            <a:ext uri="{FF2B5EF4-FFF2-40B4-BE49-F238E27FC236}">
              <a16:creationId xmlns:a16="http://schemas.microsoft.com/office/drawing/2014/main" xmlns="" id="{6A17A55D-70E8-4B8F-A309-E22359E871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75" name="image2.png">
          <a:extLst>
            <a:ext uri="{FF2B5EF4-FFF2-40B4-BE49-F238E27FC236}">
              <a16:creationId xmlns:a16="http://schemas.microsoft.com/office/drawing/2014/main" xmlns="" id="{B3C74B80-7625-4B8E-BD7A-35519F47B17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76" name="image18.jpg">
          <a:extLst>
            <a:ext uri="{FF2B5EF4-FFF2-40B4-BE49-F238E27FC236}">
              <a16:creationId xmlns:a16="http://schemas.microsoft.com/office/drawing/2014/main" xmlns="" id="{2B5AB996-A8C0-476C-AAA5-4039D7BB90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77" name="image2.png">
          <a:extLst>
            <a:ext uri="{FF2B5EF4-FFF2-40B4-BE49-F238E27FC236}">
              <a16:creationId xmlns:a16="http://schemas.microsoft.com/office/drawing/2014/main" xmlns="" id="{A1378670-6B50-40D2-B621-02FEBD139D7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78" name="image18.jpg">
          <a:extLst>
            <a:ext uri="{FF2B5EF4-FFF2-40B4-BE49-F238E27FC236}">
              <a16:creationId xmlns:a16="http://schemas.microsoft.com/office/drawing/2014/main" xmlns="" id="{0EDEB7D3-DBE1-4284-A542-461D648D9B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79" name="image2.png">
          <a:extLst>
            <a:ext uri="{FF2B5EF4-FFF2-40B4-BE49-F238E27FC236}">
              <a16:creationId xmlns:a16="http://schemas.microsoft.com/office/drawing/2014/main" xmlns="" id="{3EF4EE92-8369-4BB8-80B1-E18224543F7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80" name="image18.jpg">
          <a:extLst>
            <a:ext uri="{FF2B5EF4-FFF2-40B4-BE49-F238E27FC236}">
              <a16:creationId xmlns:a16="http://schemas.microsoft.com/office/drawing/2014/main" xmlns="" id="{79970BEE-845E-4B4D-949A-F1FFA63844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81" name="image2.png">
          <a:extLst>
            <a:ext uri="{FF2B5EF4-FFF2-40B4-BE49-F238E27FC236}">
              <a16:creationId xmlns:a16="http://schemas.microsoft.com/office/drawing/2014/main" xmlns="" id="{B2BE167D-C09C-4DEF-87AB-FF3BDFFE6F7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82" name="image18.jpg">
          <a:extLst>
            <a:ext uri="{FF2B5EF4-FFF2-40B4-BE49-F238E27FC236}">
              <a16:creationId xmlns:a16="http://schemas.microsoft.com/office/drawing/2014/main" xmlns="" id="{2F0CEE24-6102-479B-8806-36BFAD396F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83" name="image2.png">
          <a:extLst>
            <a:ext uri="{FF2B5EF4-FFF2-40B4-BE49-F238E27FC236}">
              <a16:creationId xmlns:a16="http://schemas.microsoft.com/office/drawing/2014/main" xmlns="" id="{7DFD7235-9A05-47C7-ADFA-34CF579C64D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84" name="image18.jpg">
          <a:extLst>
            <a:ext uri="{FF2B5EF4-FFF2-40B4-BE49-F238E27FC236}">
              <a16:creationId xmlns:a16="http://schemas.microsoft.com/office/drawing/2014/main" xmlns="" id="{117E1E5F-FB5B-4E55-8FA4-5C75FFA749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85" name="image2.png">
          <a:extLst>
            <a:ext uri="{FF2B5EF4-FFF2-40B4-BE49-F238E27FC236}">
              <a16:creationId xmlns:a16="http://schemas.microsoft.com/office/drawing/2014/main" xmlns="" id="{036EF733-931F-4904-98B6-2CC545DC65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86" name="image18.jpg">
          <a:extLst>
            <a:ext uri="{FF2B5EF4-FFF2-40B4-BE49-F238E27FC236}">
              <a16:creationId xmlns:a16="http://schemas.microsoft.com/office/drawing/2014/main" xmlns="" id="{B960294D-B9B7-4C2C-A6E9-09C768E2BBC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87" name="image2.png">
          <a:extLst>
            <a:ext uri="{FF2B5EF4-FFF2-40B4-BE49-F238E27FC236}">
              <a16:creationId xmlns:a16="http://schemas.microsoft.com/office/drawing/2014/main" xmlns="" id="{4961BF33-FC07-4313-9F45-DAA3609A0B4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88" name="image18.jpg">
          <a:extLst>
            <a:ext uri="{FF2B5EF4-FFF2-40B4-BE49-F238E27FC236}">
              <a16:creationId xmlns:a16="http://schemas.microsoft.com/office/drawing/2014/main" xmlns="" id="{9ED66A34-30F7-449E-B2A5-DDA21D04AA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89" name="image2.png">
          <a:extLst>
            <a:ext uri="{FF2B5EF4-FFF2-40B4-BE49-F238E27FC236}">
              <a16:creationId xmlns:a16="http://schemas.microsoft.com/office/drawing/2014/main" xmlns="" id="{85860D98-9F83-478F-875A-0DBC6A6A2BB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90" name="image18.jpg">
          <a:extLst>
            <a:ext uri="{FF2B5EF4-FFF2-40B4-BE49-F238E27FC236}">
              <a16:creationId xmlns:a16="http://schemas.microsoft.com/office/drawing/2014/main" xmlns="" id="{F908688A-4EB1-4B36-868B-345C8283466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91" name="image2.png">
          <a:extLst>
            <a:ext uri="{FF2B5EF4-FFF2-40B4-BE49-F238E27FC236}">
              <a16:creationId xmlns:a16="http://schemas.microsoft.com/office/drawing/2014/main" xmlns="" id="{8E415220-D62C-4DEE-BBA9-E445288DE6C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92" name="image18.jpg">
          <a:extLst>
            <a:ext uri="{FF2B5EF4-FFF2-40B4-BE49-F238E27FC236}">
              <a16:creationId xmlns:a16="http://schemas.microsoft.com/office/drawing/2014/main" xmlns="" id="{CD846FCD-7846-461A-9261-8A55F86DCA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93" name="image2.png">
          <a:extLst>
            <a:ext uri="{FF2B5EF4-FFF2-40B4-BE49-F238E27FC236}">
              <a16:creationId xmlns:a16="http://schemas.microsoft.com/office/drawing/2014/main" xmlns="" id="{45993B99-C819-4BBF-88BD-227761126C2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94" name="image18.jpg">
          <a:extLst>
            <a:ext uri="{FF2B5EF4-FFF2-40B4-BE49-F238E27FC236}">
              <a16:creationId xmlns:a16="http://schemas.microsoft.com/office/drawing/2014/main" xmlns="" id="{D327CA8F-3AAB-40BA-B68F-A641FD6F787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95" name="image2.png">
          <a:extLst>
            <a:ext uri="{FF2B5EF4-FFF2-40B4-BE49-F238E27FC236}">
              <a16:creationId xmlns:a16="http://schemas.microsoft.com/office/drawing/2014/main" xmlns="" id="{30181459-FD0D-4663-854F-986FDE0026C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96" name="image18.jpg">
          <a:extLst>
            <a:ext uri="{FF2B5EF4-FFF2-40B4-BE49-F238E27FC236}">
              <a16:creationId xmlns:a16="http://schemas.microsoft.com/office/drawing/2014/main" xmlns="" id="{475DEEDE-2E23-49C5-A5AF-4FC3EF1D1E7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97" name="image2.png">
          <a:extLst>
            <a:ext uri="{FF2B5EF4-FFF2-40B4-BE49-F238E27FC236}">
              <a16:creationId xmlns:a16="http://schemas.microsoft.com/office/drawing/2014/main" xmlns="" id="{E32F2CEF-71DB-405D-A6FA-E8B95F09F40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98" name="image18.jpg">
          <a:extLst>
            <a:ext uri="{FF2B5EF4-FFF2-40B4-BE49-F238E27FC236}">
              <a16:creationId xmlns:a16="http://schemas.microsoft.com/office/drawing/2014/main" xmlns="" id="{BA10A310-8D97-4C39-86C0-BFF3496B57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99" name="image2.png">
          <a:extLst>
            <a:ext uri="{FF2B5EF4-FFF2-40B4-BE49-F238E27FC236}">
              <a16:creationId xmlns:a16="http://schemas.microsoft.com/office/drawing/2014/main" xmlns="" id="{101EE6DF-F5C9-4CFA-9A3C-BE9520B5315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00" name="image18.jpg">
          <a:extLst>
            <a:ext uri="{FF2B5EF4-FFF2-40B4-BE49-F238E27FC236}">
              <a16:creationId xmlns:a16="http://schemas.microsoft.com/office/drawing/2014/main" xmlns="" id="{0149659C-044E-4F98-B920-880E031B9B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01" name="image2.png">
          <a:extLst>
            <a:ext uri="{FF2B5EF4-FFF2-40B4-BE49-F238E27FC236}">
              <a16:creationId xmlns:a16="http://schemas.microsoft.com/office/drawing/2014/main" xmlns="" id="{697A049A-0D2B-4D35-899C-0B4C01F4777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02" name="image18.jpg">
          <a:extLst>
            <a:ext uri="{FF2B5EF4-FFF2-40B4-BE49-F238E27FC236}">
              <a16:creationId xmlns:a16="http://schemas.microsoft.com/office/drawing/2014/main" xmlns="" id="{4D3FDF77-EFC3-447D-B5BA-6F5F0633C0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03" name="image2.png">
          <a:extLst>
            <a:ext uri="{FF2B5EF4-FFF2-40B4-BE49-F238E27FC236}">
              <a16:creationId xmlns:a16="http://schemas.microsoft.com/office/drawing/2014/main" xmlns="" id="{AECAE2E8-FC6B-4499-9606-525E60D1508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04" name="image18.jpg">
          <a:extLst>
            <a:ext uri="{FF2B5EF4-FFF2-40B4-BE49-F238E27FC236}">
              <a16:creationId xmlns:a16="http://schemas.microsoft.com/office/drawing/2014/main" xmlns="" id="{6DF95B9C-8DEB-466D-A418-781DFF2C3B3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05" name="image2.png">
          <a:extLst>
            <a:ext uri="{FF2B5EF4-FFF2-40B4-BE49-F238E27FC236}">
              <a16:creationId xmlns:a16="http://schemas.microsoft.com/office/drawing/2014/main" xmlns="" id="{C321ED4E-5FC0-44F1-92D5-555E66EE2D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06" name="image18.jpg">
          <a:extLst>
            <a:ext uri="{FF2B5EF4-FFF2-40B4-BE49-F238E27FC236}">
              <a16:creationId xmlns:a16="http://schemas.microsoft.com/office/drawing/2014/main" xmlns="" id="{290FD5D4-175E-495E-804B-4C078E9668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07" name="image2.png">
          <a:extLst>
            <a:ext uri="{FF2B5EF4-FFF2-40B4-BE49-F238E27FC236}">
              <a16:creationId xmlns:a16="http://schemas.microsoft.com/office/drawing/2014/main" xmlns="" id="{F05DA1B3-34A0-4ABE-9C4B-13CE9D94CE7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08" name="image18.jpg">
          <a:extLst>
            <a:ext uri="{FF2B5EF4-FFF2-40B4-BE49-F238E27FC236}">
              <a16:creationId xmlns:a16="http://schemas.microsoft.com/office/drawing/2014/main" xmlns="" id="{FC19AF67-9D1D-47F4-B540-4A75E94D56E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09" name="image2.png">
          <a:extLst>
            <a:ext uri="{FF2B5EF4-FFF2-40B4-BE49-F238E27FC236}">
              <a16:creationId xmlns:a16="http://schemas.microsoft.com/office/drawing/2014/main" xmlns="" id="{1A3D3C5D-B70E-42DB-867B-EC81AE28902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10" name="image18.jpg">
          <a:extLst>
            <a:ext uri="{FF2B5EF4-FFF2-40B4-BE49-F238E27FC236}">
              <a16:creationId xmlns:a16="http://schemas.microsoft.com/office/drawing/2014/main" xmlns="" id="{C960725F-F514-4A1D-B73C-8895A4EAB1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11" name="image2.png">
          <a:extLst>
            <a:ext uri="{FF2B5EF4-FFF2-40B4-BE49-F238E27FC236}">
              <a16:creationId xmlns:a16="http://schemas.microsoft.com/office/drawing/2014/main" xmlns="" id="{3C4FA8EE-2CB3-4C7A-8FE6-4346CD1B4FA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12" name="image18.jpg">
          <a:extLst>
            <a:ext uri="{FF2B5EF4-FFF2-40B4-BE49-F238E27FC236}">
              <a16:creationId xmlns:a16="http://schemas.microsoft.com/office/drawing/2014/main" xmlns="" id="{8828C429-20D1-454A-A054-067D88B8989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13" name="image2.png">
          <a:extLst>
            <a:ext uri="{FF2B5EF4-FFF2-40B4-BE49-F238E27FC236}">
              <a16:creationId xmlns:a16="http://schemas.microsoft.com/office/drawing/2014/main" xmlns="" id="{04333AD6-C575-4FE1-8812-7ACB53EF493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14" name="image18.jpg">
          <a:extLst>
            <a:ext uri="{FF2B5EF4-FFF2-40B4-BE49-F238E27FC236}">
              <a16:creationId xmlns:a16="http://schemas.microsoft.com/office/drawing/2014/main" xmlns="" id="{739ABD46-D33B-495F-A992-2C49FE44B17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15" name="image2.png">
          <a:extLst>
            <a:ext uri="{FF2B5EF4-FFF2-40B4-BE49-F238E27FC236}">
              <a16:creationId xmlns:a16="http://schemas.microsoft.com/office/drawing/2014/main" xmlns="" id="{5B6171EA-53BE-47E9-BBDD-C8760DC5ACB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16" name="image18.jpg">
          <a:extLst>
            <a:ext uri="{FF2B5EF4-FFF2-40B4-BE49-F238E27FC236}">
              <a16:creationId xmlns:a16="http://schemas.microsoft.com/office/drawing/2014/main" xmlns="" id="{7710C7D9-D75E-4BD1-ABC5-6FFD7818BA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17" name="image2.png">
          <a:extLst>
            <a:ext uri="{FF2B5EF4-FFF2-40B4-BE49-F238E27FC236}">
              <a16:creationId xmlns:a16="http://schemas.microsoft.com/office/drawing/2014/main" xmlns="" id="{47C85DB3-395D-4CEB-AFEA-55F17D17F0E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18" name="image18.jpg">
          <a:extLst>
            <a:ext uri="{FF2B5EF4-FFF2-40B4-BE49-F238E27FC236}">
              <a16:creationId xmlns:a16="http://schemas.microsoft.com/office/drawing/2014/main" xmlns="" id="{7BDC216C-BB74-483A-8C8B-9D959FDBE5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19" name="image2.png">
          <a:extLst>
            <a:ext uri="{FF2B5EF4-FFF2-40B4-BE49-F238E27FC236}">
              <a16:creationId xmlns:a16="http://schemas.microsoft.com/office/drawing/2014/main" xmlns="" id="{9DDC4373-E8D7-4EFE-951A-58E4B605331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20" name="image18.jpg">
          <a:extLst>
            <a:ext uri="{FF2B5EF4-FFF2-40B4-BE49-F238E27FC236}">
              <a16:creationId xmlns:a16="http://schemas.microsoft.com/office/drawing/2014/main" xmlns="" id="{FF7AFEF2-CCD6-4D73-BF29-72F20949ED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21" name="image2.png">
          <a:extLst>
            <a:ext uri="{FF2B5EF4-FFF2-40B4-BE49-F238E27FC236}">
              <a16:creationId xmlns:a16="http://schemas.microsoft.com/office/drawing/2014/main" xmlns="" id="{709D658E-A957-4416-B9B1-4DE153AD96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22" name="image18.jpg">
          <a:extLst>
            <a:ext uri="{FF2B5EF4-FFF2-40B4-BE49-F238E27FC236}">
              <a16:creationId xmlns:a16="http://schemas.microsoft.com/office/drawing/2014/main" xmlns="" id="{1FC90D29-9164-409E-9001-9C494A683C6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23" name="image2.png">
          <a:extLst>
            <a:ext uri="{FF2B5EF4-FFF2-40B4-BE49-F238E27FC236}">
              <a16:creationId xmlns:a16="http://schemas.microsoft.com/office/drawing/2014/main" xmlns="" id="{0FFA21AF-2F7B-4E1C-AA32-27A44C5961F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24" name="image18.jpg">
          <a:extLst>
            <a:ext uri="{FF2B5EF4-FFF2-40B4-BE49-F238E27FC236}">
              <a16:creationId xmlns:a16="http://schemas.microsoft.com/office/drawing/2014/main" xmlns="" id="{D713E881-EFDE-4B50-BE71-4ACA1B8C3CA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25" name="image2.png">
          <a:extLst>
            <a:ext uri="{FF2B5EF4-FFF2-40B4-BE49-F238E27FC236}">
              <a16:creationId xmlns:a16="http://schemas.microsoft.com/office/drawing/2014/main" xmlns="" id="{DF80A8D7-017F-410E-987C-63B1E76ABA3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26" name="image18.jpg">
          <a:extLst>
            <a:ext uri="{FF2B5EF4-FFF2-40B4-BE49-F238E27FC236}">
              <a16:creationId xmlns:a16="http://schemas.microsoft.com/office/drawing/2014/main" xmlns="" id="{D703870F-8C51-475F-8B5E-16C837060F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27" name="image2.png">
          <a:extLst>
            <a:ext uri="{FF2B5EF4-FFF2-40B4-BE49-F238E27FC236}">
              <a16:creationId xmlns:a16="http://schemas.microsoft.com/office/drawing/2014/main" xmlns="" id="{114BD77F-7CAA-4518-ADF1-E6BB6942E17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28" name="image18.jpg">
          <a:extLst>
            <a:ext uri="{FF2B5EF4-FFF2-40B4-BE49-F238E27FC236}">
              <a16:creationId xmlns:a16="http://schemas.microsoft.com/office/drawing/2014/main" xmlns="" id="{ACF3793A-9EAE-42FD-8CE9-90670CB83F4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29" name="image2.png">
          <a:extLst>
            <a:ext uri="{FF2B5EF4-FFF2-40B4-BE49-F238E27FC236}">
              <a16:creationId xmlns:a16="http://schemas.microsoft.com/office/drawing/2014/main" xmlns="" id="{500AE4C1-2809-4114-AF3B-57E3407FF83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30" name="image18.jpg">
          <a:extLst>
            <a:ext uri="{FF2B5EF4-FFF2-40B4-BE49-F238E27FC236}">
              <a16:creationId xmlns:a16="http://schemas.microsoft.com/office/drawing/2014/main" xmlns="" id="{39F04759-4351-48DD-B70E-C7FFF2D781A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31" name="image2.png">
          <a:extLst>
            <a:ext uri="{FF2B5EF4-FFF2-40B4-BE49-F238E27FC236}">
              <a16:creationId xmlns:a16="http://schemas.microsoft.com/office/drawing/2014/main" xmlns="" id="{6BFA0F23-B0BC-4AC3-A3A9-77697EE61DB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32" name="image18.jpg">
          <a:extLst>
            <a:ext uri="{FF2B5EF4-FFF2-40B4-BE49-F238E27FC236}">
              <a16:creationId xmlns:a16="http://schemas.microsoft.com/office/drawing/2014/main" xmlns="" id="{3B074535-E60F-4BEB-9262-7F56063C3D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33" name="image2.png">
          <a:extLst>
            <a:ext uri="{FF2B5EF4-FFF2-40B4-BE49-F238E27FC236}">
              <a16:creationId xmlns:a16="http://schemas.microsoft.com/office/drawing/2014/main" xmlns="" id="{2735C14E-747C-4A40-A2DB-0E5BF9EDEEB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34" name="image18.jpg">
          <a:extLst>
            <a:ext uri="{FF2B5EF4-FFF2-40B4-BE49-F238E27FC236}">
              <a16:creationId xmlns:a16="http://schemas.microsoft.com/office/drawing/2014/main" xmlns="" id="{EF387C3A-67A3-44E4-8377-E836201867D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35" name="image2.png">
          <a:extLst>
            <a:ext uri="{FF2B5EF4-FFF2-40B4-BE49-F238E27FC236}">
              <a16:creationId xmlns:a16="http://schemas.microsoft.com/office/drawing/2014/main" xmlns="" id="{03638E6E-C651-411F-B007-49522CA6590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36" name="image18.jpg">
          <a:extLst>
            <a:ext uri="{FF2B5EF4-FFF2-40B4-BE49-F238E27FC236}">
              <a16:creationId xmlns:a16="http://schemas.microsoft.com/office/drawing/2014/main" xmlns="" id="{47FE18BA-8C7D-4999-B83F-A6BB6DE307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37" name="image2.png">
          <a:extLst>
            <a:ext uri="{FF2B5EF4-FFF2-40B4-BE49-F238E27FC236}">
              <a16:creationId xmlns:a16="http://schemas.microsoft.com/office/drawing/2014/main" xmlns="" id="{D51BDE63-9B70-458C-8504-C6D2542AED5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38" name="image18.jpg">
          <a:extLst>
            <a:ext uri="{FF2B5EF4-FFF2-40B4-BE49-F238E27FC236}">
              <a16:creationId xmlns:a16="http://schemas.microsoft.com/office/drawing/2014/main" xmlns="" id="{B44F3311-13A8-4BDA-B0FB-EFE34B6A562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39" name="image2.png">
          <a:extLst>
            <a:ext uri="{FF2B5EF4-FFF2-40B4-BE49-F238E27FC236}">
              <a16:creationId xmlns:a16="http://schemas.microsoft.com/office/drawing/2014/main" xmlns="" id="{CFD799F9-FE31-4C08-BED1-FEB9429B37E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40" name="image18.jpg">
          <a:extLst>
            <a:ext uri="{FF2B5EF4-FFF2-40B4-BE49-F238E27FC236}">
              <a16:creationId xmlns:a16="http://schemas.microsoft.com/office/drawing/2014/main" xmlns="" id="{6B0F8AF6-3BB1-4689-96E8-5A0603334C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41" name="image2.png">
          <a:extLst>
            <a:ext uri="{FF2B5EF4-FFF2-40B4-BE49-F238E27FC236}">
              <a16:creationId xmlns:a16="http://schemas.microsoft.com/office/drawing/2014/main" xmlns="" id="{3B17002F-93FD-4B4B-AF7C-AE93FF6B0CA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42" name="image18.jpg">
          <a:extLst>
            <a:ext uri="{FF2B5EF4-FFF2-40B4-BE49-F238E27FC236}">
              <a16:creationId xmlns:a16="http://schemas.microsoft.com/office/drawing/2014/main" xmlns="" id="{AE06926A-40A6-499C-86B0-EF49B5D1C7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43" name="image2.png">
          <a:extLst>
            <a:ext uri="{FF2B5EF4-FFF2-40B4-BE49-F238E27FC236}">
              <a16:creationId xmlns:a16="http://schemas.microsoft.com/office/drawing/2014/main" xmlns="" id="{81F8F7F0-973E-478A-B495-FB925CBF9FC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44" name="image18.jpg">
          <a:extLst>
            <a:ext uri="{FF2B5EF4-FFF2-40B4-BE49-F238E27FC236}">
              <a16:creationId xmlns:a16="http://schemas.microsoft.com/office/drawing/2014/main" xmlns="" id="{93B528F0-C191-4C2B-8530-D7A8C278B4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45" name="image2.png">
          <a:extLst>
            <a:ext uri="{FF2B5EF4-FFF2-40B4-BE49-F238E27FC236}">
              <a16:creationId xmlns:a16="http://schemas.microsoft.com/office/drawing/2014/main" xmlns="" id="{A0729F40-76E1-4504-B9F7-E28035E1436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46" name="image18.jpg">
          <a:extLst>
            <a:ext uri="{FF2B5EF4-FFF2-40B4-BE49-F238E27FC236}">
              <a16:creationId xmlns:a16="http://schemas.microsoft.com/office/drawing/2014/main" xmlns="" id="{CA9011BE-708F-421F-9972-BB83F98D15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47" name="image18.jpg">
          <a:extLst>
            <a:ext uri="{FF2B5EF4-FFF2-40B4-BE49-F238E27FC236}">
              <a16:creationId xmlns:a16="http://schemas.microsoft.com/office/drawing/2014/main" xmlns="" id="{E0DA7B4C-774C-42CF-8902-F06D5FA983F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48" name="image18.jpg">
          <a:extLst>
            <a:ext uri="{FF2B5EF4-FFF2-40B4-BE49-F238E27FC236}">
              <a16:creationId xmlns:a16="http://schemas.microsoft.com/office/drawing/2014/main" xmlns="" id="{2CFB3CFF-3FE0-4F6C-8DC9-540DC4C416E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49" name="image18.jpg">
          <a:extLst>
            <a:ext uri="{FF2B5EF4-FFF2-40B4-BE49-F238E27FC236}">
              <a16:creationId xmlns:a16="http://schemas.microsoft.com/office/drawing/2014/main" xmlns="" id="{26E8F9EE-94E5-4610-A0A1-940175C3AD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50" name="image18.jpg">
          <a:extLst>
            <a:ext uri="{FF2B5EF4-FFF2-40B4-BE49-F238E27FC236}">
              <a16:creationId xmlns:a16="http://schemas.microsoft.com/office/drawing/2014/main" xmlns="" id="{029F462A-6435-41AA-BDC3-4E5393748D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51" name="image18.jpg">
          <a:extLst>
            <a:ext uri="{FF2B5EF4-FFF2-40B4-BE49-F238E27FC236}">
              <a16:creationId xmlns:a16="http://schemas.microsoft.com/office/drawing/2014/main" xmlns="" id="{DCBED7A4-47B4-4A22-8124-6A5F9035728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52" name="image18.jpg">
          <a:extLst>
            <a:ext uri="{FF2B5EF4-FFF2-40B4-BE49-F238E27FC236}">
              <a16:creationId xmlns:a16="http://schemas.microsoft.com/office/drawing/2014/main" xmlns="" id="{56F8E12F-DC2A-4FCA-B8C5-667834697E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53" name="image18.jpg">
          <a:extLst>
            <a:ext uri="{FF2B5EF4-FFF2-40B4-BE49-F238E27FC236}">
              <a16:creationId xmlns:a16="http://schemas.microsoft.com/office/drawing/2014/main" xmlns="" id="{2DA2BDB9-5DDA-41EA-9617-403A91ACDBB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54" name="image18.jpg">
          <a:extLst>
            <a:ext uri="{FF2B5EF4-FFF2-40B4-BE49-F238E27FC236}">
              <a16:creationId xmlns:a16="http://schemas.microsoft.com/office/drawing/2014/main" xmlns="" id="{22EC94C8-F3B9-4F05-978B-75F45F8964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55" name="image18.jpg">
          <a:extLst>
            <a:ext uri="{FF2B5EF4-FFF2-40B4-BE49-F238E27FC236}">
              <a16:creationId xmlns:a16="http://schemas.microsoft.com/office/drawing/2014/main" xmlns="" id="{74861648-96F3-403A-A6DC-C7708C1DB6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56" name="image18.jpg">
          <a:extLst>
            <a:ext uri="{FF2B5EF4-FFF2-40B4-BE49-F238E27FC236}">
              <a16:creationId xmlns:a16="http://schemas.microsoft.com/office/drawing/2014/main" xmlns="" id="{2047145D-EB1E-406B-9679-BEEBF2D2E24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57" name="image18.jpg">
          <a:extLst>
            <a:ext uri="{FF2B5EF4-FFF2-40B4-BE49-F238E27FC236}">
              <a16:creationId xmlns:a16="http://schemas.microsoft.com/office/drawing/2014/main" xmlns="" id="{DF37D3C0-85A2-44BD-A812-E23FC1CB14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58" name="image18.jpg">
          <a:extLst>
            <a:ext uri="{FF2B5EF4-FFF2-40B4-BE49-F238E27FC236}">
              <a16:creationId xmlns:a16="http://schemas.microsoft.com/office/drawing/2014/main" xmlns="" id="{4B256589-B6B7-4868-A9BE-38FFF354601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59" name="image18.jpg">
          <a:extLst>
            <a:ext uri="{FF2B5EF4-FFF2-40B4-BE49-F238E27FC236}">
              <a16:creationId xmlns:a16="http://schemas.microsoft.com/office/drawing/2014/main" xmlns="" id="{1FF3EC55-E108-4286-916B-1E487A06342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0" name="image18.jpg">
          <a:extLst>
            <a:ext uri="{FF2B5EF4-FFF2-40B4-BE49-F238E27FC236}">
              <a16:creationId xmlns:a16="http://schemas.microsoft.com/office/drawing/2014/main" xmlns="" id="{1084FF51-E9FA-479F-9C88-E63D8463FD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1" name="image18.jpg">
          <a:extLst>
            <a:ext uri="{FF2B5EF4-FFF2-40B4-BE49-F238E27FC236}">
              <a16:creationId xmlns:a16="http://schemas.microsoft.com/office/drawing/2014/main" xmlns="" id="{4B3DE88B-5070-460C-9317-E48EEE329F9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62" name="image18.jpg">
          <a:extLst>
            <a:ext uri="{FF2B5EF4-FFF2-40B4-BE49-F238E27FC236}">
              <a16:creationId xmlns:a16="http://schemas.microsoft.com/office/drawing/2014/main" xmlns="" id="{FB13646F-2642-4184-8145-3FA0F507023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3" name="image18.jpg">
          <a:extLst>
            <a:ext uri="{FF2B5EF4-FFF2-40B4-BE49-F238E27FC236}">
              <a16:creationId xmlns:a16="http://schemas.microsoft.com/office/drawing/2014/main" xmlns="" id="{82EB0AE8-0DF4-4FA5-8ABC-818617D21F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4" name="image18.jpg">
          <a:extLst>
            <a:ext uri="{FF2B5EF4-FFF2-40B4-BE49-F238E27FC236}">
              <a16:creationId xmlns:a16="http://schemas.microsoft.com/office/drawing/2014/main" xmlns="" id="{310584D4-671C-49D7-8B7A-B22BFEC96E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65" name="image18.jpg">
          <a:extLst>
            <a:ext uri="{FF2B5EF4-FFF2-40B4-BE49-F238E27FC236}">
              <a16:creationId xmlns:a16="http://schemas.microsoft.com/office/drawing/2014/main" xmlns="" id="{15881821-C4DE-4243-9307-29D17A105B9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6" name="image18.jpg">
          <a:extLst>
            <a:ext uri="{FF2B5EF4-FFF2-40B4-BE49-F238E27FC236}">
              <a16:creationId xmlns:a16="http://schemas.microsoft.com/office/drawing/2014/main" xmlns="" id="{1A519A77-A336-4F0C-801B-267FDE7874E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7" name="image18.jpg">
          <a:extLst>
            <a:ext uri="{FF2B5EF4-FFF2-40B4-BE49-F238E27FC236}">
              <a16:creationId xmlns:a16="http://schemas.microsoft.com/office/drawing/2014/main" xmlns="" id="{CD707CCD-8A63-47B6-8846-69F99AA8A41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68" name="image18.jpg">
          <a:extLst>
            <a:ext uri="{FF2B5EF4-FFF2-40B4-BE49-F238E27FC236}">
              <a16:creationId xmlns:a16="http://schemas.microsoft.com/office/drawing/2014/main" xmlns="" id="{24BDCFAF-4C52-44A7-A2E3-B2AA98193F7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9" name="image18.jpg">
          <a:extLst>
            <a:ext uri="{FF2B5EF4-FFF2-40B4-BE49-F238E27FC236}">
              <a16:creationId xmlns:a16="http://schemas.microsoft.com/office/drawing/2014/main" xmlns="" id="{E30541AC-7C1A-44E0-9DED-E60E1E29659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0" name="image18.jpg">
          <a:extLst>
            <a:ext uri="{FF2B5EF4-FFF2-40B4-BE49-F238E27FC236}">
              <a16:creationId xmlns:a16="http://schemas.microsoft.com/office/drawing/2014/main" xmlns="" id="{E5D011B1-F572-4BDC-A742-80804D3E4E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71" name="image18.jpg">
          <a:extLst>
            <a:ext uri="{FF2B5EF4-FFF2-40B4-BE49-F238E27FC236}">
              <a16:creationId xmlns:a16="http://schemas.microsoft.com/office/drawing/2014/main" xmlns="" id="{A5B7F9D3-1BFE-433C-A202-A4A7E565811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2" name="image18.jpg">
          <a:extLst>
            <a:ext uri="{FF2B5EF4-FFF2-40B4-BE49-F238E27FC236}">
              <a16:creationId xmlns:a16="http://schemas.microsoft.com/office/drawing/2014/main" xmlns="" id="{C95E02A3-4D6F-4ABE-8781-AD771D356D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3" name="image18.jpg">
          <a:extLst>
            <a:ext uri="{FF2B5EF4-FFF2-40B4-BE49-F238E27FC236}">
              <a16:creationId xmlns:a16="http://schemas.microsoft.com/office/drawing/2014/main" xmlns="" id="{1994EB3D-F81E-4C10-AED5-A60F24C4EA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74" name="image18.jpg">
          <a:extLst>
            <a:ext uri="{FF2B5EF4-FFF2-40B4-BE49-F238E27FC236}">
              <a16:creationId xmlns:a16="http://schemas.microsoft.com/office/drawing/2014/main" xmlns="" id="{D750965C-BF3E-4ED1-9AB5-1654631009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5" name="image18.jpg">
          <a:extLst>
            <a:ext uri="{FF2B5EF4-FFF2-40B4-BE49-F238E27FC236}">
              <a16:creationId xmlns:a16="http://schemas.microsoft.com/office/drawing/2014/main" xmlns="" id="{FC52A2E4-1959-4E00-8618-1E639007AFC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6" name="image18.jpg">
          <a:extLst>
            <a:ext uri="{FF2B5EF4-FFF2-40B4-BE49-F238E27FC236}">
              <a16:creationId xmlns:a16="http://schemas.microsoft.com/office/drawing/2014/main" xmlns="" id="{19649284-9C0A-41FA-8655-8F924E8868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77" name="image18.jpg">
          <a:extLst>
            <a:ext uri="{FF2B5EF4-FFF2-40B4-BE49-F238E27FC236}">
              <a16:creationId xmlns:a16="http://schemas.microsoft.com/office/drawing/2014/main" xmlns="" id="{5D74E948-9C6E-4690-B29C-83E0D1182E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8" name="image18.jpg">
          <a:extLst>
            <a:ext uri="{FF2B5EF4-FFF2-40B4-BE49-F238E27FC236}">
              <a16:creationId xmlns:a16="http://schemas.microsoft.com/office/drawing/2014/main" xmlns="" id="{7A52A26B-0D0A-44AE-8556-7F0B2C4926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9" name="image18.jpg">
          <a:extLst>
            <a:ext uri="{FF2B5EF4-FFF2-40B4-BE49-F238E27FC236}">
              <a16:creationId xmlns:a16="http://schemas.microsoft.com/office/drawing/2014/main" xmlns="" id="{48B1EFE3-7F9C-4B5C-A971-EEAFECA462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80" name="image18.jpg">
          <a:extLst>
            <a:ext uri="{FF2B5EF4-FFF2-40B4-BE49-F238E27FC236}">
              <a16:creationId xmlns:a16="http://schemas.microsoft.com/office/drawing/2014/main" xmlns="" id="{648DE778-B3C8-4207-897D-96B8C617D8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81" name="image18.jpg">
          <a:extLst>
            <a:ext uri="{FF2B5EF4-FFF2-40B4-BE49-F238E27FC236}">
              <a16:creationId xmlns:a16="http://schemas.microsoft.com/office/drawing/2014/main" xmlns="" id="{79B4E7D4-693E-405A-A9A7-2E7436E9D6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2" name="image18.jpg">
          <a:extLst>
            <a:ext uri="{FF2B5EF4-FFF2-40B4-BE49-F238E27FC236}">
              <a16:creationId xmlns:a16="http://schemas.microsoft.com/office/drawing/2014/main" xmlns="" id="{BAD09FF7-2892-4F10-84DF-EF2B45A7EC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3" name="image18.jpg">
          <a:extLst>
            <a:ext uri="{FF2B5EF4-FFF2-40B4-BE49-F238E27FC236}">
              <a16:creationId xmlns:a16="http://schemas.microsoft.com/office/drawing/2014/main" xmlns="" id="{D603FA8D-3243-4E1E-87AA-8D53A95007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84" name="image18.jpg">
          <a:extLst>
            <a:ext uri="{FF2B5EF4-FFF2-40B4-BE49-F238E27FC236}">
              <a16:creationId xmlns:a16="http://schemas.microsoft.com/office/drawing/2014/main" xmlns="" id="{0E8C706F-6393-4B13-A955-00384D315DD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85" name="image18.jpg">
          <a:extLst>
            <a:ext uri="{FF2B5EF4-FFF2-40B4-BE49-F238E27FC236}">
              <a16:creationId xmlns:a16="http://schemas.microsoft.com/office/drawing/2014/main" xmlns="" id="{D8DD3A6F-1E88-4B72-84D8-F6064DD4CAD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6" name="image18.jpg">
          <a:extLst>
            <a:ext uri="{FF2B5EF4-FFF2-40B4-BE49-F238E27FC236}">
              <a16:creationId xmlns:a16="http://schemas.microsoft.com/office/drawing/2014/main" xmlns="" id="{C5A8A89A-6CEB-4070-BA82-050F8D17971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7" name="image18.jpg">
          <a:extLst>
            <a:ext uri="{FF2B5EF4-FFF2-40B4-BE49-F238E27FC236}">
              <a16:creationId xmlns:a16="http://schemas.microsoft.com/office/drawing/2014/main" xmlns="" id="{6D803141-3412-4B48-B11B-C43721EAEC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88" name="image18.jpg">
          <a:extLst>
            <a:ext uri="{FF2B5EF4-FFF2-40B4-BE49-F238E27FC236}">
              <a16:creationId xmlns:a16="http://schemas.microsoft.com/office/drawing/2014/main" xmlns="" id="{B3A12E98-3C10-476E-BE9E-4A5016248E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9" name="image18.jpg">
          <a:extLst>
            <a:ext uri="{FF2B5EF4-FFF2-40B4-BE49-F238E27FC236}">
              <a16:creationId xmlns:a16="http://schemas.microsoft.com/office/drawing/2014/main" xmlns="" id="{F8DF2867-CDC6-43F6-A5B7-CC838988116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0" name="image18.jpg">
          <a:extLst>
            <a:ext uri="{FF2B5EF4-FFF2-40B4-BE49-F238E27FC236}">
              <a16:creationId xmlns:a16="http://schemas.microsoft.com/office/drawing/2014/main" xmlns="" id="{F8A23D86-1C63-405D-8919-649BBEE708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91" name="image18.jpg">
          <a:extLst>
            <a:ext uri="{FF2B5EF4-FFF2-40B4-BE49-F238E27FC236}">
              <a16:creationId xmlns:a16="http://schemas.microsoft.com/office/drawing/2014/main" xmlns="" id="{8559F330-DF9F-4A09-9CB8-6FA054940A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2" name="image18.jpg">
          <a:extLst>
            <a:ext uri="{FF2B5EF4-FFF2-40B4-BE49-F238E27FC236}">
              <a16:creationId xmlns:a16="http://schemas.microsoft.com/office/drawing/2014/main" xmlns="" id="{0C94B0CE-A092-463A-B196-1979E848258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3" name="image18.jpg">
          <a:extLst>
            <a:ext uri="{FF2B5EF4-FFF2-40B4-BE49-F238E27FC236}">
              <a16:creationId xmlns:a16="http://schemas.microsoft.com/office/drawing/2014/main" xmlns="" id="{93DB5AD5-60EE-4162-8EA6-2C40763028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94" name="image18.jpg">
          <a:extLst>
            <a:ext uri="{FF2B5EF4-FFF2-40B4-BE49-F238E27FC236}">
              <a16:creationId xmlns:a16="http://schemas.microsoft.com/office/drawing/2014/main" xmlns="" id="{4B451C89-D25B-4BD2-93EA-C81E6425D0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95" name="image18.jpg">
          <a:extLst>
            <a:ext uri="{FF2B5EF4-FFF2-40B4-BE49-F238E27FC236}">
              <a16:creationId xmlns:a16="http://schemas.microsoft.com/office/drawing/2014/main" xmlns="" id="{30C36325-3577-4AC3-9B20-7022E9896F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6" name="image18.jpg">
          <a:extLst>
            <a:ext uri="{FF2B5EF4-FFF2-40B4-BE49-F238E27FC236}">
              <a16:creationId xmlns:a16="http://schemas.microsoft.com/office/drawing/2014/main" xmlns="" id="{BCC2A667-DB2A-43AB-A16F-274529C91B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7" name="image18.jpg">
          <a:extLst>
            <a:ext uri="{FF2B5EF4-FFF2-40B4-BE49-F238E27FC236}">
              <a16:creationId xmlns:a16="http://schemas.microsoft.com/office/drawing/2014/main" xmlns="" id="{005BA6FB-D18A-4A9E-ACF8-EA054BBC57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98" name="image18.jpg">
          <a:extLst>
            <a:ext uri="{FF2B5EF4-FFF2-40B4-BE49-F238E27FC236}">
              <a16:creationId xmlns:a16="http://schemas.microsoft.com/office/drawing/2014/main" xmlns="" id="{DEA7E0FA-E9BD-4EF9-9CAD-1D24444E75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99" name="image18.jpg">
          <a:extLst>
            <a:ext uri="{FF2B5EF4-FFF2-40B4-BE49-F238E27FC236}">
              <a16:creationId xmlns:a16="http://schemas.microsoft.com/office/drawing/2014/main" xmlns="" id="{FB97751B-DA39-4367-A161-138A1951044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0" name="image18.jpg">
          <a:extLst>
            <a:ext uri="{FF2B5EF4-FFF2-40B4-BE49-F238E27FC236}">
              <a16:creationId xmlns:a16="http://schemas.microsoft.com/office/drawing/2014/main" xmlns="" id="{801C9C7E-F1F9-4A2C-9BED-00E8A1CB52D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1" name="image18.jpg">
          <a:extLst>
            <a:ext uri="{FF2B5EF4-FFF2-40B4-BE49-F238E27FC236}">
              <a16:creationId xmlns:a16="http://schemas.microsoft.com/office/drawing/2014/main" xmlns="" id="{D31EC55B-2442-4146-A46F-D7E9B32F96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02" name="image18.jpg">
          <a:extLst>
            <a:ext uri="{FF2B5EF4-FFF2-40B4-BE49-F238E27FC236}">
              <a16:creationId xmlns:a16="http://schemas.microsoft.com/office/drawing/2014/main" xmlns="" id="{E3AC9ACB-F37A-4902-ADC7-7B26E67C66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3" name="image18.jpg">
          <a:extLst>
            <a:ext uri="{FF2B5EF4-FFF2-40B4-BE49-F238E27FC236}">
              <a16:creationId xmlns:a16="http://schemas.microsoft.com/office/drawing/2014/main" xmlns="" id="{01B2554D-1C54-40AB-8986-9F2545FEF0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4" name="image18.jpg">
          <a:extLst>
            <a:ext uri="{FF2B5EF4-FFF2-40B4-BE49-F238E27FC236}">
              <a16:creationId xmlns:a16="http://schemas.microsoft.com/office/drawing/2014/main" xmlns="" id="{DFD01778-E3CA-48D5-A52E-E75F49D07E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05" name="image18.jpg">
          <a:extLst>
            <a:ext uri="{FF2B5EF4-FFF2-40B4-BE49-F238E27FC236}">
              <a16:creationId xmlns:a16="http://schemas.microsoft.com/office/drawing/2014/main" xmlns="" id="{B49A1A5B-1252-4895-A24F-EC37940186B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6" name="image18.jpg">
          <a:extLst>
            <a:ext uri="{FF2B5EF4-FFF2-40B4-BE49-F238E27FC236}">
              <a16:creationId xmlns:a16="http://schemas.microsoft.com/office/drawing/2014/main" xmlns="" id="{D418DA43-673B-4C96-BC00-5F8C2A40682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7" name="image18.jpg">
          <a:extLst>
            <a:ext uri="{FF2B5EF4-FFF2-40B4-BE49-F238E27FC236}">
              <a16:creationId xmlns:a16="http://schemas.microsoft.com/office/drawing/2014/main" xmlns="" id="{DFDC100E-113B-47B0-8854-53BC2CC373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08" name="image18.jpg">
          <a:extLst>
            <a:ext uri="{FF2B5EF4-FFF2-40B4-BE49-F238E27FC236}">
              <a16:creationId xmlns:a16="http://schemas.microsoft.com/office/drawing/2014/main" xmlns="" id="{6AAB41AF-59E2-4987-91EA-810E560317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09" name="image18.jpg">
          <a:extLst>
            <a:ext uri="{FF2B5EF4-FFF2-40B4-BE49-F238E27FC236}">
              <a16:creationId xmlns:a16="http://schemas.microsoft.com/office/drawing/2014/main" xmlns="" id="{9D78D9F4-09C4-49B5-A427-71A4ECB451E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0" name="image18.jpg">
          <a:extLst>
            <a:ext uri="{FF2B5EF4-FFF2-40B4-BE49-F238E27FC236}">
              <a16:creationId xmlns:a16="http://schemas.microsoft.com/office/drawing/2014/main" xmlns="" id="{45FE5E59-7406-48A4-AE1D-1BEDAA5261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1" name="image18.jpg">
          <a:extLst>
            <a:ext uri="{FF2B5EF4-FFF2-40B4-BE49-F238E27FC236}">
              <a16:creationId xmlns:a16="http://schemas.microsoft.com/office/drawing/2014/main" xmlns="" id="{30DF48C4-6597-4F41-87CD-6CA16C8AA8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12" name="image18.jpg">
          <a:extLst>
            <a:ext uri="{FF2B5EF4-FFF2-40B4-BE49-F238E27FC236}">
              <a16:creationId xmlns:a16="http://schemas.microsoft.com/office/drawing/2014/main" xmlns="" id="{B3974CC6-3368-49F9-AF75-BD91C74D24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13" name="image18.jpg">
          <a:extLst>
            <a:ext uri="{FF2B5EF4-FFF2-40B4-BE49-F238E27FC236}">
              <a16:creationId xmlns:a16="http://schemas.microsoft.com/office/drawing/2014/main" xmlns="" id="{846347F1-4A28-4166-A933-1526040E9BC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4" name="image18.jpg">
          <a:extLst>
            <a:ext uri="{FF2B5EF4-FFF2-40B4-BE49-F238E27FC236}">
              <a16:creationId xmlns:a16="http://schemas.microsoft.com/office/drawing/2014/main" xmlns="" id="{D10E72C1-DBCF-46D4-942F-BBB6195DCE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5" name="image18.jpg">
          <a:extLst>
            <a:ext uri="{FF2B5EF4-FFF2-40B4-BE49-F238E27FC236}">
              <a16:creationId xmlns:a16="http://schemas.microsoft.com/office/drawing/2014/main" xmlns="" id="{AFC29AFB-96F1-4030-9DC8-2C028257D0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016" name="image18.jpg">
          <a:extLst>
            <a:ext uri="{FF2B5EF4-FFF2-40B4-BE49-F238E27FC236}">
              <a16:creationId xmlns:a16="http://schemas.microsoft.com/office/drawing/2014/main" xmlns="" id="{4BE12088-9A5A-40F2-B2E6-1D87AB856EE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17" name="image18.jpg">
          <a:extLst>
            <a:ext uri="{FF2B5EF4-FFF2-40B4-BE49-F238E27FC236}">
              <a16:creationId xmlns:a16="http://schemas.microsoft.com/office/drawing/2014/main" xmlns="" id="{51AD3EEC-2384-45E8-A4F6-091C34A7CB0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8" name="image18.jpg">
          <a:extLst>
            <a:ext uri="{FF2B5EF4-FFF2-40B4-BE49-F238E27FC236}">
              <a16:creationId xmlns:a16="http://schemas.microsoft.com/office/drawing/2014/main" xmlns="" id="{BEE90D0B-D514-4D1F-AE8B-0A3370C5211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9" name="image18.jpg">
          <a:extLst>
            <a:ext uri="{FF2B5EF4-FFF2-40B4-BE49-F238E27FC236}">
              <a16:creationId xmlns:a16="http://schemas.microsoft.com/office/drawing/2014/main" xmlns="" id="{615B6FDD-5D92-43B6-96D5-E394965B34B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020" name="image18.jpg">
          <a:extLst>
            <a:ext uri="{FF2B5EF4-FFF2-40B4-BE49-F238E27FC236}">
              <a16:creationId xmlns:a16="http://schemas.microsoft.com/office/drawing/2014/main" xmlns="" id="{BFDDF5EA-0920-435F-9C36-917AA3C651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21" name="image18.jpg">
          <a:extLst>
            <a:ext uri="{FF2B5EF4-FFF2-40B4-BE49-F238E27FC236}">
              <a16:creationId xmlns:a16="http://schemas.microsoft.com/office/drawing/2014/main" xmlns="" id="{9D0F0AF5-8F6C-49CA-A031-2AF417A89F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22" name="image18.jpg">
          <a:extLst>
            <a:ext uri="{FF2B5EF4-FFF2-40B4-BE49-F238E27FC236}">
              <a16:creationId xmlns:a16="http://schemas.microsoft.com/office/drawing/2014/main" xmlns="" id="{EF33BDF0-9823-442A-BD6A-862CF22370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23" name="image18.jpg">
          <a:extLst>
            <a:ext uri="{FF2B5EF4-FFF2-40B4-BE49-F238E27FC236}">
              <a16:creationId xmlns:a16="http://schemas.microsoft.com/office/drawing/2014/main" xmlns="" id="{8DE7BC00-0776-4891-B596-07F0AB88A1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024" name="image18.jpg">
          <a:extLst>
            <a:ext uri="{FF2B5EF4-FFF2-40B4-BE49-F238E27FC236}">
              <a16:creationId xmlns:a16="http://schemas.microsoft.com/office/drawing/2014/main" xmlns="" id="{67355835-484B-4875-B8B9-14884D08D2C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25" name="image18.jpg">
          <a:extLst>
            <a:ext uri="{FF2B5EF4-FFF2-40B4-BE49-F238E27FC236}">
              <a16:creationId xmlns:a16="http://schemas.microsoft.com/office/drawing/2014/main" xmlns="" id="{5670A2DA-45A9-459B-8A95-53FABAF9C1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26" name="image18.jpg">
          <a:extLst>
            <a:ext uri="{FF2B5EF4-FFF2-40B4-BE49-F238E27FC236}">
              <a16:creationId xmlns:a16="http://schemas.microsoft.com/office/drawing/2014/main" xmlns="" id="{EFD7F1CE-AE71-4768-81D1-EE2941F046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27" name="image18.jpg">
          <a:extLst>
            <a:ext uri="{FF2B5EF4-FFF2-40B4-BE49-F238E27FC236}">
              <a16:creationId xmlns:a16="http://schemas.microsoft.com/office/drawing/2014/main" xmlns="" id="{63B00C63-10CA-4070-983E-DFCF1EB78E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028" name="image18.jpg">
          <a:extLst>
            <a:ext uri="{FF2B5EF4-FFF2-40B4-BE49-F238E27FC236}">
              <a16:creationId xmlns:a16="http://schemas.microsoft.com/office/drawing/2014/main" xmlns="" id="{E743A8DF-F0D2-47ED-B2BB-85383C44E0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29" name="image18.jpg">
          <a:extLst>
            <a:ext uri="{FF2B5EF4-FFF2-40B4-BE49-F238E27FC236}">
              <a16:creationId xmlns:a16="http://schemas.microsoft.com/office/drawing/2014/main" xmlns="" id="{C098D035-4FA0-49E8-8443-6CCBA2F775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0" name="image18.jpg">
          <a:extLst>
            <a:ext uri="{FF2B5EF4-FFF2-40B4-BE49-F238E27FC236}">
              <a16:creationId xmlns:a16="http://schemas.microsoft.com/office/drawing/2014/main" xmlns="" id="{EFB92923-BD6C-41E2-B67A-A51409F6E8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1" name="image18.jpg">
          <a:extLst>
            <a:ext uri="{FF2B5EF4-FFF2-40B4-BE49-F238E27FC236}">
              <a16:creationId xmlns:a16="http://schemas.microsoft.com/office/drawing/2014/main" xmlns="" id="{93034911-758D-42EB-8C98-D0C44CA9D22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32" name="image18.jpg">
          <a:extLst>
            <a:ext uri="{FF2B5EF4-FFF2-40B4-BE49-F238E27FC236}">
              <a16:creationId xmlns:a16="http://schemas.microsoft.com/office/drawing/2014/main" xmlns="" id="{0625B354-34B8-4CD7-92E4-FDA3E3DA50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3" name="image18.jpg">
          <a:extLst>
            <a:ext uri="{FF2B5EF4-FFF2-40B4-BE49-F238E27FC236}">
              <a16:creationId xmlns:a16="http://schemas.microsoft.com/office/drawing/2014/main" xmlns="" id="{0E5B8895-914E-40E8-AEA0-6DA307704B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4" name="image18.jpg">
          <a:extLst>
            <a:ext uri="{FF2B5EF4-FFF2-40B4-BE49-F238E27FC236}">
              <a16:creationId xmlns:a16="http://schemas.microsoft.com/office/drawing/2014/main" xmlns="" id="{D4CD6636-C839-4835-B106-3FC529B339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35" name="image18.jpg">
          <a:extLst>
            <a:ext uri="{FF2B5EF4-FFF2-40B4-BE49-F238E27FC236}">
              <a16:creationId xmlns:a16="http://schemas.microsoft.com/office/drawing/2014/main" xmlns="" id="{3BB33D3D-4390-43C0-8BB9-F0D094CB4E9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6" name="image18.jpg">
          <a:extLst>
            <a:ext uri="{FF2B5EF4-FFF2-40B4-BE49-F238E27FC236}">
              <a16:creationId xmlns:a16="http://schemas.microsoft.com/office/drawing/2014/main" xmlns="" id="{07FB617B-4D14-465B-9E50-B3C19043A8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7" name="image18.jpg">
          <a:extLst>
            <a:ext uri="{FF2B5EF4-FFF2-40B4-BE49-F238E27FC236}">
              <a16:creationId xmlns:a16="http://schemas.microsoft.com/office/drawing/2014/main" xmlns="" id="{59E2F9E9-C61F-4AD3-A4F9-7908705AB9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38" name="image18.jpg">
          <a:extLst>
            <a:ext uri="{FF2B5EF4-FFF2-40B4-BE49-F238E27FC236}">
              <a16:creationId xmlns:a16="http://schemas.microsoft.com/office/drawing/2014/main" xmlns="" id="{1EAF63A9-2641-434E-8C4A-E6BCA461CD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9" name="image18.jpg">
          <a:extLst>
            <a:ext uri="{FF2B5EF4-FFF2-40B4-BE49-F238E27FC236}">
              <a16:creationId xmlns:a16="http://schemas.microsoft.com/office/drawing/2014/main" xmlns="" id="{21B84F3B-1C17-4B54-A9EC-886F675047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0" name="image18.jpg">
          <a:extLst>
            <a:ext uri="{FF2B5EF4-FFF2-40B4-BE49-F238E27FC236}">
              <a16:creationId xmlns:a16="http://schemas.microsoft.com/office/drawing/2014/main" xmlns="" id="{01D19464-B7B1-4875-AD88-2C770E49D0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41" name="image18.jpg">
          <a:extLst>
            <a:ext uri="{FF2B5EF4-FFF2-40B4-BE49-F238E27FC236}">
              <a16:creationId xmlns:a16="http://schemas.microsoft.com/office/drawing/2014/main" xmlns="" id="{04C00F93-EC27-48AA-96D0-B7E12CE5AE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2" name="image18.jpg">
          <a:extLst>
            <a:ext uri="{FF2B5EF4-FFF2-40B4-BE49-F238E27FC236}">
              <a16:creationId xmlns:a16="http://schemas.microsoft.com/office/drawing/2014/main" xmlns="" id="{37F3D9E1-9CD9-4A88-9666-98441E4BA1D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3" name="image18.jpg">
          <a:extLst>
            <a:ext uri="{FF2B5EF4-FFF2-40B4-BE49-F238E27FC236}">
              <a16:creationId xmlns:a16="http://schemas.microsoft.com/office/drawing/2014/main" xmlns="" id="{228BAFD7-AA05-4BB0-BC63-38711101933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44" name="image18.jpg">
          <a:extLst>
            <a:ext uri="{FF2B5EF4-FFF2-40B4-BE49-F238E27FC236}">
              <a16:creationId xmlns:a16="http://schemas.microsoft.com/office/drawing/2014/main" xmlns="" id="{E92E5A1B-807A-4509-B4B9-7827C54028A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5" name="image18.jpg">
          <a:extLst>
            <a:ext uri="{FF2B5EF4-FFF2-40B4-BE49-F238E27FC236}">
              <a16:creationId xmlns:a16="http://schemas.microsoft.com/office/drawing/2014/main" xmlns="" id="{B66688E4-4297-4FB5-8F53-DBF589D132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6" name="image18.jpg">
          <a:extLst>
            <a:ext uri="{FF2B5EF4-FFF2-40B4-BE49-F238E27FC236}">
              <a16:creationId xmlns:a16="http://schemas.microsoft.com/office/drawing/2014/main" xmlns="" id="{EB77CC37-61FD-4A5A-B31E-F45CFB308F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47" name="image18.jpg">
          <a:extLst>
            <a:ext uri="{FF2B5EF4-FFF2-40B4-BE49-F238E27FC236}">
              <a16:creationId xmlns:a16="http://schemas.microsoft.com/office/drawing/2014/main" xmlns="" id="{8C56B8F6-8346-4618-965A-5F46DABC52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8" name="image18.jpg">
          <a:extLst>
            <a:ext uri="{FF2B5EF4-FFF2-40B4-BE49-F238E27FC236}">
              <a16:creationId xmlns:a16="http://schemas.microsoft.com/office/drawing/2014/main" xmlns="" id="{07C1DF74-AD68-4551-B20C-5EA2DBCEFC4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9" name="image18.jpg">
          <a:extLst>
            <a:ext uri="{FF2B5EF4-FFF2-40B4-BE49-F238E27FC236}">
              <a16:creationId xmlns:a16="http://schemas.microsoft.com/office/drawing/2014/main" xmlns="" id="{91BF3A76-9BB8-4F0B-B88C-B6A86A63C6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50" name="image18.jpg">
          <a:extLst>
            <a:ext uri="{FF2B5EF4-FFF2-40B4-BE49-F238E27FC236}">
              <a16:creationId xmlns:a16="http://schemas.microsoft.com/office/drawing/2014/main" xmlns="" id="{8EE3819F-7BA4-4FD3-8F18-34707BCE22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1" name="image18.jpg">
          <a:extLst>
            <a:ext uri="{FF2B5EF4-FFF2-40B4-BE49-F238E27FC236}">
              <a16:creationId xmlns:a16="http://schemas.microsoft.com/office/drawing/2014/main" xmlns="" id="{CD9FF238-A966-48B3-AEC7-48B9634E8AE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2" name="image18.jpg">
          <a:extLst>
            <a:ext uri="{FF2B5EF4-FFF2-40B4-BE49-F238E27FC236}">
              <a16:creationId xmlns:a16="http://schemas.microsoft.com/office/drawing/2014/main" xmlns="" id="{21A5DE9D-E27B-4E27-9B22-752DCD560F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53" name="image18.jpg">
          <a:extLst>
            <a:ext uri="{FF2B5EF4-FFF2-40B4-BE49-F238E27FC236}">
              <a16:creationId xmlns:a16="http://schemas.microsoft.com/office/drawing/2014/main" xmlns="" id="{99EFD1EC-D438-466E-BBB8-7CB1C5F2A7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4" name="image18.jpg">
          <a:extLst>
            <a:ext uri="{FF2B5EF4-FFF2-40B4-BE49-F238E27FC236}">
              <a16:creationId xmlns:a16="http://schemas.microsoft.com/office/drawing/2014/main" xmlns="" id="{03720411-4F46-47BB-BAED-802534910C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5" name="image18.jpg">
          <a:extLst>
            <a:ext uri="{FF2B5EF4-FFF2-40B4-BE49-F238E27FC236}">
              <a16:creationId xmlns:a16="http://schemas.microsoft.com/office/drawing/2014/main" xmlns="" id="{FD97F835-8DD9-42BB-9ACE-FBED42036A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56" name="image18.jpg">
          <a:extLst>
            <a:ext uri="{FF2B5EF4-FFF2-40B4-BE49-F238E27FC236}">
              <a16:creationId xmlns:a16="http://schemas.microsoft.com/office/drawing/2014/main" xmlns="" id="{0DCA71CB-11DF-4C6A-8BEB-94A886C273C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7" name="image18.jpg">
          <a:extLst>
            <a:ext uri="{FF2B5EF4-FFF2-40B4-BE49-F238E27FC236}">
              <a16:creationId xmlns:a16="http://schemas.microsoft.com/office/drawing/2014/main" xmlns="" id="{53BDB217-5739-48C9-9C90-E1A80F4C28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8" name="image18.jpg">
          <a:extLst>
            <a:ext uri="{FF2B5EF4-FFF2-40B4-BE49-F238E27FC236}">
              <a16:creationId xmlns:a16="http://schemas.microsoft.com/office/drawing/2014/main" xmlns="" id="{3201E12A-6678-4666-ACE1-5BAC2D1A59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59" name="image18.jpg">
          <a:extLst>
            <a:ext uri="{FF2B5EF4-FFF2-40B4-BE49-F238E27FC236}">
              <a16:creationId xmlns:a16="http://schemas.microsoft.com/office/drawing/2014/main" xmlns="" id="{CFA9D6A0-EF2F-4A05-A2F2-32819C8F08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0" name="image18.jpg">
          <a:extLst>
            <a:ext uri="{FF2B5EF4-FFF2-40B4-BE49-F238E27FC236}">
              <a16:creationId xmlns:a16="http://schemas.microsoft.com/office/drawing/2014/main" xmlns="" id="{DBFDD563-ECC7-4983-9704-6E11E1E5B1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1" name="image18.jpg">
          <a:extLst>
            <a:ext uri="{FF2B5EF4-FFF2-40B4-BE49-F238E27FC236}">
              <a16:creationId xmlns:a16="http://schemas.microsoft.com/office/drawing/2014/main" xmlns="" id="{A352F768-6484-4002-908F-AA5A55FAC0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62" name="image18.jpg">
          <a:extLst>
            <a:ext uri="{FF2B5EF4-FFF2-40B4-BE49-F238E27FC236}">
              <a16:creationId xmlns:a16="http://schemas.microsoft.com/office/drawing/2014/main" xmlns="" id="{24D73582-259D-4A86-91F3-90952305220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3" name="image18.jpg">
          <a:extLst>
            <a:ext uri="{FF2B5EF4-FFF2-40B4-BE49-F238E27FC236}">
              <a16:creationId xmlns:a16="http://schemas.microsoft.com/office/drawing/2014/main" xmlns="" id="{B1019760-0E16-43C5-9C99-A33F573E24E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4" name="image18.jpg">
          <a:extLst>
            <a:ext uri="{FF2B5EF4-FFF2-40B4-BE49-F238E27FC236}">
              <a16:creationId xmlns:a16="http://schemas.microsoft.com/office/drawing/2014/main" xmlns="" id="{1E80342B-9249-4DE3-AF78-B212AB206F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65" name="image18.jpg">
          <a:extLst>
            <a:ext uri="{FF2B5EF4-FFF2-40B4-BE49-F238E27FC236}">
              <a16:creationId xmlns:a16="http://schemas.microsoft.com/office/drawing/2014/main" xmlns="" id="{C432AA0F-D62D-49AF-93EE-BD113C44E5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6" name="image18.jpg">
          <a:extLst>
            <a:ext uri="{FF2B5EF4-FFF2-40B4-BE49-F238E27FC236}">
              <a16:creationId xmlns:a16="http://schemas.microsoft.com/office/drawing/2014/main" xmlns="" id="{7C3AA96E-7C82-4E6A-AE01-85B875F6475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7" name="image18.jpg">
          <a:extLst>
            <a:ext uri="{FF2B5EF4-FFF2-40B4-BE49-F238E27FC236}">
              <a16:creationId xmlns:a16="http://schemas.microsoft.com/office/drawing/2014/main" xmlns="" id="{2A59461A-38AA-4402-A8F4-B3B2299D28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68" name="image18.jpg">
          <a:extLst>
            <a:ext uri="{FF2B5EF4-FFF2-40B4-BE49-F238E27FC236}">
              <a16:creationId xmlns:a16="http://schemas.microsoft.com/office/drawing/2014/main" xmlns="" id="{37805D85-A87B-4850-8741-6C63E81EA33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69" name="image18.jpg">
          <a:extLst>
            <a:ext uri="{FF2B5EF4-FFF2-40B4-BE49-F238E27FC236}">
              <a16:creationId xmlns:a16="http://schemas.microsoft.com/office/drawing/2014/main" xmlns="" id="{288A18F3-ED74-4F56-B472-3F15B1180A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0" name="image18.jpg">
          <a:extLst>
            <a:ext uri="{FF2B5EF4-FFF2-40B4-BE49-F238E27FC236}">
              <a16:creationId xmlns:a16="http://schemas.microsoft.com/office/drawing/2014/main" xmlns="" id="{6378C388-C504-40C6-B089-D1F9D64553B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1" name="image18.jpg">
          <a:extLst>
            <a:ext uri="{FF2B5EF4-FFF2-40B4-BE49-F238E27FC236}">
              <a16:creationId xmlns:a16="http://schemas.microsoft.com/office/drawing/2014/main" xmlns="" id="{F5C4842D-84DC-4EAD-B4AC-CD4A7C0C7DC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72" name="image18.jpg">
          <a:extLst>
            <a:ext uri="{FF2B5EF4-FFF2-40B4-BE49-F238E27FC236}">
              <a16:creationId xmlns:a16="http://schemas.microsoft.com/office/drawing/2014/main" xmlns="" id="{18A1B286-5A38-4356-AF5A-038F24B4347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73" name="image18.jpg">
          <a:extLst>
            <a:ext uri="{FF2B5EF4-FFF2-40B4-BE49-F238E27FC236}">
              <a16:creationId xmlns:a16="http://schemas.microsoft.com/office/drawing/2014/main" xmlns="" id="{B7224F99-7107-4560-8C17-5AEFC64F4C0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4" name="image18.jpg">
          <a:extLst>
            <a:ext uri="{FF2B5EF4-FFF2-40B4-BE49-F238E27FC236}">
              <a16:creationId xmlns:a16="http://schemas.microsoft.com/office/drawing/2014/main" xmlns="" id="{D101ED2D-D82B-473C-8C32-0F8D8F1E64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5" name="image18.jpg">
          <a:extLst>
            <a:ext uri="{FF2B5EF4-FFF2-40B4-BE49-F238E27FC236}">
              <a16:creationId xmlns:a16="http://schemas.microsoft.com/office/drawing/2014/main" xmlns="" id="{19AA4A44-CC2B-4992-AEFE-913F72AFA4D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76" name="image18.jpg">
          <a:extLst>
            <a:ext uri="{FF2B5EF4-FFF2-40B4-BE49-F238E27FC236}">
              <a16:creationId xmlns:a16="http://schemas.microsoft.com/office/drawing/2014/main" xmlns="" id="{98BE8E39-09CF-48A4-82FA-39E2B841E8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77" name="image18.jpg">
          <a:extLst>
            <a:ext uri="{FF2B5EF4-FFF2-40B4-BE49-F238E27FC236}">
              <a16:creationId xmlns:a16="http://schemas.microsoft.com/office/drawing/2014/main" xmlns="" id="{B3D97D5E-E3FD-4DF9-8973-44FE9B5382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8" name="image18.jpg">
          <a:extLst>
            <a:ext uri="{FF2B5EF4-FFF2-40B4-BE49-F238E27FC236}">
              <a16:creationId xmlns:a16="http://schemas.microsoft.com/office/drawing/2014/main" xmlns="" id="{64B388C4-92CE-4564-9775-AA157AB9266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9" name="image18.jpg">
          <a:extLst>
            <a:ext uri="{FF2B5EF4-FFF2-40B4-BE49-F238E27FC236}">
              <a16:creationId xmlns:a16="http://schemas.microsoft.com/office/drawing/2014/main" xmlns="" id="{8AA6044A-EFAA-4B81-B0D8-E426B7AFBF4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80" name="image18.jpg">
          <a:extLst>
            <a:ext uri="{FF2B5EF4-FFF2-40B4-BE49-F238E27FC236}">
              <a16:creationId xmlns:a16="http://schemas.microsoft.com/office/drawing/2014/main" xmlns="" id="{21E83C58-F2FC-432A-8141-F192E76386A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81" name="image18.jpg">
          <a:extLst>
            <a:ext uri="{FF2B5EF4-FFF2-40B4-BE49-F238E27FC236}">
              <a16:creationId xmlns:a16="http://schemas.microsoft.com/office/drawing/2014/main" xmlns="" id="{06E7B380-EB53-4254-932E-4767DC3C23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2" name="image18.jpg">
          <a:extLst>
            <a:ext uri="{FF2B5EF4-FFF2-40B4-BE49-F238E27FC236}">
              <a16:creationId xmlns:a16="http://schemas.microsoft.com/office/drawing/2014/main" xmlns="" id="{CDFA73E5-F637-4C19-8940-431837742A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3" name="image18.jpg">
          <a:extLst>
            <a:ext uri="{FF2B5EF4-FFF2-40B4-BE49-F238E27FC236}">
              <a16:creationId xmlns:a16="http://schemas.microsoft.com/office/drawing/2014/main" xmlns="" id="{72F2041C-0671-41B1-ADC2-AE7E1D9A19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84" name="image18.jpg">
          <a:extLst>
            <a:ext uri="{FF2B5EF4-FFF2-40B4-BE49-F238E27FC236}">
              <a16:creationId xmlns:a16="http://schemas.microsoft.com/office/drawing/2014/main" xmlns="" id="{4C9AA782-FCCB-4BF3-A7CE-C41DB738CCA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5" name="image18.jpg">
          <a:extLst>
            <a:ext uri="{FF2B5EF4-FFF2-40B4-BE49-F238E27FC236}">
              <a16:creationId xmlns:a16="http://schemas.microsoft.com/office/drawing/2014/main" xmlns="" id="{EF21CA80-30F9-4E7F-82E7-A4226D55C3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6" name="image18.jpg">
          <a:extLst>
            <a:ext uri="{FF2B5EF4-FFF2-40B4-BE49-F238E27FC236}">
              <a16:creationId xmlns:a16="http://schemas.microsoft.com/office/drawing/2014/main" xmlns="" id="{73F0500C-CF04-4859-AEC9-57CF01CA57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87" name="image18.jpg">
          <a:extLst>
            <a:ext uri="{FF2B5EF4-FFF2-40B4-BE49-F238E27FC236}">
              <a16:creationId xmlns:a16="http://schemas.microsoft.com/office/drawing/2014/main" xmlns="" id="{1F783102-AD16-429C-90CB-ECA2979555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8" name="image18.jpg">
          <a:extLst>
            <a:ext uri="{FF2B5EF4-FFF2-40B4-BE49-F238E27FC236}">
              <a16:creationId xmlns:a16="http://schemas.microsoft.com/office/drawing/2014/main" xmlns="" id="{DF7EE23C-7C74-40AD-93D2-15E3F54E7E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9" name="image18.jpg">
          <a:extLst>
            <a:ext uri="{FF2B5EF4-FFF2-40B4-BE49-F238E27FC236}">
              <a16:creationId xmlns:a16="http://schemas.microsoft.com/office/drawing/2014/main" xmlns="" id="{885B007B-C872-4096-8CA1-5C9BFCE65E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90" name="image18.jpg">
          <a:extLst>
            <a:ext uri="{FF2B5EF4-FFF2-40B4-BE49-F238E27FC236}">
              <a16:creationId xmlns:a16="http://schemas.microsoft.com/office/drawing/2014/main" xmlns="" id="{0BA538D0-9C5F-44B9-98D2-A86391BE19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1" name="image18.jpg">
          <a:extLst>
            <a:ext uri="{FF2B5EF4-FFF2-40B4-BE49-F238E27FC236}">
              <a16:creationId xmlns:a16="http://schemas.microsoft.com/office/drawing/2014/main" xmlns="" id="{E4537046-B177-4285-91F8-C11C46E153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2" name="image18.jpg">
          <a:extLst>
            <a:ext uri="{FF2B5EF4-FFF2-40B4-BE49-F238E27FC236}">
              <a16:creationId xmlns:a16="http://schemas.microsoft.com/office/drawing/2014/main" xmlns="" id="{1B8742D8-CBD8-4B07-9F8C-7923233B18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93" name="image18.jpg">
          <a:extLst>
            <a:ext uri="{FF2B5EF4-FFF2-40B4-BE49-F238E27FC236}">
              <a16:creationId xmlns:a16="http://schemas.microsoft.com/office/drawing/2014/main" xmlns="" id="{FD9CE1A2-8656-426E-ADF3-AEDB9AE8BD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4" name="image18.jpg">
          <a:extLst>
            <a:ext uri="{FF2B5EF4-FFF2-40B4-BE49-F238E27FC236}">
              <a16:creationId xmlns:a16="http://schemas.microsoft.com/office/drawing/2014/main" xmlns="" id="{886FFA6C-96E0-4E5F-8D44-6023802B29E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5" name="image18.jpg">
          <a:extLst>
            <a:ext uri="{FF2B5EF4-FFF2-40B4-BE49-F238E27FC236}">
              <a16:creationId xmlns:a16="http://schemas.microsoft.com/office/drawing/2014/main" xmlns="" id="{AD34F6C0-0F96-4771-8244-9C848DCD44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96" name="image18.jpg">
          <a:extLst>
            <a:ext uri="{FF2B5EF4-FFF2-40B4-BE49-F238E27FC236}">
              <a16:creationId xmlns:a16="http://schemas.microsoft.com/office/drawing/2014/main" xmlns="" id="{667DBC13-B838-4396-87CC-38C4DAE9B5B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7" name="image18.jpg">
          <a:extLst>
            <a:ext uri="{FF2B5EF4-FFF2-40B4-BE49-F238E27FC236}">
              <a16:creationId xmlns:a16="http://schemas.microsoft.com/office/drawing/2014/main" xmlns="" id="{B52A9CBB-B305-4F28-8C4E-50AABBE54C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8" name="image18.jpg">
          <a:extLst>
            <a:ext uri="{FF2B5EF4-FFF2-40B4-BE49-F238E27FC236}">
              <a16:creationId xmlns:a16="http://schemas.microsoft.com/office/drawing/2014/main" xmlns="" id="{7FCC9D8C-2623-439F-A9FB-26B6C71ED0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99" name="image18.jpg">
          <a:extLst>
            <a:ext uri="{FF2B5EF4-FFF2-40B4-BE49-F238E27FC236}">
              <a16:creationId xmlns:a16="http://schemas.microsoft.com/office/drawing/2014/main" xmlns="" id="{AB47BC6C-9F74-45B1-B4BF-9B369B9AFCF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0" name="image18.jpg">
          <a:extLst>
            <a:ext uri="{FF2B5EF4-FFF2-40B4-BE49-F238E27FC236}">
              <a16:creationId xmlns:a16="http://schemas.microsoft.com/office/drawing/2014/main" xmlns="" id="{0974ABB0-3E92-424C-88E0-F12D2B6475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1" name="image18.jpg">
          <a:extLst>
            <a:ext uri="{FF2B5EF4-FFF2-40B4-BE49-F238E27FC236}">
              <a16:creationId xmlns:a16="http://schemas.microsoft.com/office/drawing/2014/main" xmlns="" id="{067D05E6-935C-49B8-B3BD-90ACE1F40E2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02" name="image18.jpg">
          <a:extLst>
            <a:ext uri="{FF2B5EF4-FFF2-40B4-BE49-F238E27FC236}">
              <a16:creationId xmlns:a16="http://schemas.microsoft.com/office/drawing/2014/main" xmlns="" id="{0CF03CC6-B644-4C1E-8A45-2464A95594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03" name="image18.jpg">
          <a:extLst>
            <a:ext uri="{FF2B5EF4-FFF2-40B4-BE49-F238E27FC236}">
              <a16:creationId xmlns:a16="http://schemas.microsoft.com/office/drawing/2014/main" xmlns="" id="{1E9C785A-B7A3-4591-BE2E-8F8778A9139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4" name="image18.jpg">
          <a:extLst>
            <a:ext uri="{FF2B5EF4-FFF2-40B4-BE49-F238E27FC236}">
              <a16:creationId xmlns:a16="http://schemas.microsoft.com/office/drawing/2014/main" xmlns="" id="{8935C456-CBD8-4F4C-A660-313B4FCBA4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5" name="image18.jpg">
          <a:extLst>
            <a:ext uri="{FF2B5EF4-FFF2-40B4-BE49-F238E27FC236}">
              <a16:creationId xmlns:a16="http://schemas.microsoft.com/office/drawing/2014/main" xmlns="" id="{D6B70654-30BF-44C9-8672-BBC486267CF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06" name="image18.jpg">
          <a:extLst>
            <a:ext uri="{FF2B5EF4-FFF2-40B4-BE49-F238E27FC236}">
              <a16:creationId xmlns:a16="http://schemas.microsoft.com/office/drawing/2014/main" xmlns="" id="{839C53E5-0542-46C4-A22C-53DDEA7550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07" name="image18.jpg">
          <a:extLst>
            <a:ext uri="{FF2B5EF4-FFF2-40B4-BE49-F238E27FC236}">
              <a16:creationId xmlns:a16="http://schemas.microsoft.com/office/drawing/2014/main" xmlns="" id="{B2EB2CCC-F7E7-41B1-B2F4-58EFEBA04C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8" name="image18.jpg">
          <a:extLst>
            <a:ext uri="{FF2B5EF4-FFF2-40B4-BE49-F238E27FC236}">
              <a16:creationId xmlns:a16="http://schemas.microsoft.com/office/drawing/2014/main" xmlns="" id="{116103FB-D992-4EBA-908E-AE04A6EF7B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9" name="image18.jpg">
          <a:extLst>
            <a:ext uri="{FF2B5EF4-FFF2-40B4-BE49-F238E27FC236}">
              <a16:creationId xmlns:a16="http://schemas.microsoft.com/office/drawing/2014/main" xmlns="" id="{20938BDA-8354-4452-8DFC-E85C42ED9A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10" name="image18.jpg">
          <a:extLst>
            <a:ext uri="{FF2B5EF4-FFF2-40B4-BE49-F238E27FC236}">
              <a16:creationId xmlns:a16="http://schemas.microsoft.com/office/drawing/2014/main" xmlns="" id="{6C28BAD2-943D-423E-B5FC-E508E76799B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1" name="image18.jpg">
          <a:extLst>
            <a:ext uri="{FF2B5EF4-FFF2-40B4-BE49-F238E27FC236}">
              <a16:creationId xmlns:a16="http://schemas.microsoft.com/office/drawing/2014/main" xmlns="" id="{EADA3FAC-AFB5-4B52-AAEC-27BC26B7C43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2" name="image18.jpg">
          <a:extLst>
            <a:ext uri="{FF2B5EF4-FFF2-40B4-BE49-F238E27FC236}">
              <a16:creationId xmlns:a16="http://schemas.microsoft.com/office/drawing/2014/main" xmlns="" id="{477F5BD8-A2ED-4084-AD50-4970D9C1CF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13" name="image18.jpg">
          <a:extLst>
            <a:ext uri="{FF2B5EF4-FFF2-40B4-BE49-F238E27FC236}">
              <a16:creationId xmlns:a16="http://schemas.microsoft.com/office/drawing/2014/main" xmlns="" id="{7089BB28-74A4-482B-B108-3A666D129F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4" name="image18.jpg">
          <a:extLst>
            <a:ext uri="{FF2B5EF4-FFF2-40B4-BE49-F238E27FC236}">
              <a16:creationId xmlns:a16="http://schemas.microsoft.com/office/drawing/2014/main" xmlns="" id="{19193C2F-BFD2-4023-9204-3A6682A14EC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5" name="image18.jpg">
          <a:extLst>
            <a:ext uri="{FF2B5EF4-FFF2-40B4-BE49-F238E27FC236}">
              <a16:creationId xmlns:a16="http://schemas.microsoft.com/office/drawing/2014/main" xmlns="" id="{EE7F2739-2145-4EF4-835B-9FBF8D7C7EB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16" name="image18.jpg">
          <a:extLst>
            <a:ext uri="{FF2B5EF4-FFF2-40B4-BE49-F238E27FC236}">
              <a16:creationId xmlns:a16="http://schemas.microsoft.com/office/drawing/2014/main" xmlns="" id="{B3EC829E-C6C6-44F9-A995-C9B1EC8F87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17" name="image18.jpg">
          <a:extLst>
            <a:ext uri="{FF2B5EF4-FFF2-40B4-BE49-F238E27FC236}">
              <a16:creationId xmlns:a16="http://schemas.microsoft.com/office/drawing/2014/main" xmlns="" id="{FF7A268B-619D-4143-AB4C-1EE0BF3F5CC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8" name="image18.jpg">
          <a:extLst>
            <a:ext uri="{FF2B5EF4-FFF2-40B4-BE49-F238E27FC236}">
              <a16:creationId xmlns:a16="http://schemas.microsoft.com/office/drawing/2014/main" xmlns="" id="{6D41DA27-138F-4A4E-93C4-11F8E37B1B6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9" name="image18.jpg">
          <a:extLst>
            <a:ext uri="{FF2B5EF4-FFF2-40B4-BE49-F238E27FC236}">
              <a16:creationId xmlns:a16="http://schemas.microsoft.com/office/drawing/2014/main" xmlns="" id="{95F6DF92-9351-49E6-8910-6676D0BCF05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20" name="image18.jpg">
          <a:extLst>
            <a:ext uri="{FF2B5EF4-FFF2-40B4-BE49-F238E27FC236}">
              <a16:creationId xmlns:a16="http://schemas.microsoft.com/office/drawing/2014/main" xmlns="" id="{827498F3-8F58-415C-871E-925002B7C4D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21" name="image18.jpg">
          <a:extLst>
            <a:ext uri="{FF2B5EF4-FFF2-40B4-BE49-F238E27FC236}">
              <a16:creationId xmlns:a16="http://schemas.microsoft.com/office/drawing/2014/main" xmlns="" id="{41127B71-BC63-4EC0-86AE-7A34C9E5C67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2" name="image18.jpg">
          <a:extLst>
            <a:ext uri="{FF2B5EF4-FFF2-40B4-BE49-F238E27FC236}">
              <a16:creationId xmlns:a16="http://schemas.microsoft.com/office/drawing/2014/main" xmlns="" id="{33073228-DC5E-4126-A068-02EF7248202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3" name="image18.jpg">
          <a:extLst>
            <a:ext uri="{FF2B5EF4-FFF2-40B4-BE49-F238E27FC236}">
              <a16:creationId xmlns:a16="http://schemas.microsoft.com/office/drawing/2014/main" xmlns="" id="{7A41B07F-10A9-4836-9249-96B1776A6F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24" name="image18.jpg">
          <a:extLst>
            <a:ext uri="{FF2B5EF4-FFF2-40B4-BE49-F238E27FC236}">
              <a16:creationId xmlns:a16="http://schemas.microsoft.com/office/drawing/2014/main" xmlns="" id="{99B2398A-568F-47C5-9F26-5187033199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5" name="image18.jpg">
          <a:extLst>
            <a:ext uri="{FF2B5EF4-FFF2-40B4-BE49-F238E27FC236}">
              <a16:creationId xmlns:a16="http://schemas.microsoft.com/office/drawing/2014/main" xmlns="" id="{12E2B91D-AA07-4C87-BF1A-F154F72746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6" name="image18.jpg">
          <a:extLst>
            <a:ext uri="{FF2B5EF4-FFF2-40B4-BE49-F238E27FC236}">
              <a16:creationId xmlns:a16="http://schemas.microsoft.com/office/drawing/2014/main" xmlns="" id="{1EB0F8DB-9D17-472F-82EE-CC5FCB6A2B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27" name="image18.jpg">
          <a:extLst>
            <a:ext uri="{FF2B5EF4-FFF2-40B4-BE49-F238E27FC236}">
              <a16:creationId xmlns:a16="http://schemas.microsoft.com/office/drawing/2014/main" xmlns="" id="{893C1CEA-D99F-4CDE-AF5C-3304672A6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8" name="image18.jpg">
          <a:extLst>
            <a:ext uri="{FF2B5EF4-FFF2-40B4-BE49-F238E27FC236}">
              <a16:creationId xmlns:a16="http://schemas.microsoft.com/office/drawing/2014/main" xmlns="" id="{F715ED1A-B138-4902-9F51-EFDED320C3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9" name="image18.jpg">
          <a:extLst>
            <a:ext uri="{FF2B5EF4-FFF2-40B4-BE49-F238E27FC236}">
              <a16:creationId xmlns:a16="http://schemas.microsoft.com/office/drawing/2014/main" xmlns="" id="{A841A0B0-36F4-49B3-9692-9ECD38350F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30" name="image18.jpg">
          <a:extLst>
            <a:ext uri="{FF2B5EF4-FFF2-40B4-BE49-F238E27FC236}">
              <a16:creationId xmlns:a16="http://schemas.microsoft.com/office/drawing/2014/main" xmlns="" id="{84ED8968-4101-4D24-9AAE-8E7B4942B3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31" name="image18.jpg">
          <a:extLst>
            <a:ext uri="{FF2B5EF4-FFF2-40B4-BE49-F238E27FC236}">
              <a16:creationId xmlns:a16="http://schemas.microsoft.com/office/drawing/2014/main" xmlns="" id="{D4BBA7CA-F91F-46E5-AC36-E73E231361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32" name="image18.jpg">
          <a:extLst>
            <a:ext uri="{FF2B5EF4-FFF2-40B4-BE49-F238E27FC236}">
              <a16:creationId xmlns:a16="http://schemas.microsoft.com/office/drawing/2014/main" xmlns="" id="{7FD881C4-4EDC-461C-B345-6EA886901D9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33" name="image18.jpg">
          <a:extLst>
            <a:ext uri="{FF2B5EF4-FFF2-40B4-BE49-F238E27FC236}">
              <a16:creationId xmlns:a16="http://schemas.microsoft.com/office/drawing/2014/main" xmlns="" id="{97AE0F0E-53E9-4D52-873F-E92965C035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34" name="image18.jpg">
          <a:extLst>
            <a:ext uri="{FF2B5EF4-FFF2-40B4-BE49-F238E27FC236}">
              <a16:creationId xmlns:a16="http://schemas.microsoft.com/office/drawing/2014/main" xmlns="" id="{4CB5316B-AA9C-480B-9329-690BDE53A2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35" name="image18.jpg">
          <a:extLst>
            <a:ext uri="{FF2B5EF4-FFF2-40B4-BE49-F238E27FC236}">
              <a16:creationId xmlns:a16="http://schemas.microsoft.com/office/drawing/2014/main" xmlns="" id="{A83D1F12-E401-410E-B22B-6AC7605DFCF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36" name="image18.jpg">
          <a:extLst>
            <a:ext uri="{FF2B5EF4-FFF2-40B4-BE49-F238E27FC236}">
              <a16:creationId xmlns:a16="http://schemas.microsoft.com/office/drawing/2014/main" xmlns="" id="{0FF3B78D-D731-46A6-A65F-F4FA520378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37" name="image18.jpg">
          <a:extLst>
            <a:ext uri="{FF2B5EF4-FFF2-40B4-BE49-F238E27FC236}">
              <a16:creationId xmlns:a16="http://schemas.microsoft.com/office/drawing/2014/main" xmlns="" id="{8AD1C175-9980-4BAE-AF52-64CB509E6BC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138" name="image18.jpg">
          <a:extLst>
            <a:ext uri="{FF2B5EF4-FFF2-40B4-BE49-F238E27FC236}">
              <a16:creationId xmlns:a16="http://schemas.microsoft.com/office/drawing/2014/main" xmlns="" id="{598B1262-B599-4122-B222-D0805CE51B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39" name="image18.jpg">
          <a:extLst>
            <a:ext uri="{FF2B5EF4-FFF2-40B4-BE49-F238E27FC236}">
              <a16:creationId xmlns:a16="http://schemas.microsoft.com/office/drawing/2014/main" xmlns="" id="{E70DAE40-DF77-4082-87C7-348985FD6D9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0" name="image18.jpg">
          <a:extLst>
            <a:ext uri="{FF2B5EF4-FFF2-40B4-BE49-F238E27FC236}">
              <a16:creationId xmlns:a16="http://schemas.microsoft.com/office/drawing/2014/main" xmlns="" id="{7EEC529D-3CF9-488A-9556-94455BDA54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1" name="image18.jpg">
          <a:extLst>
            <a:ext uri="{FF2B5EF4-FFF2-40B4-BE49-F238E27FC236}">
              <a16:creationId xmlns:a16="http://schemas.microsoft.com/office/drawing/2014/main" xmlns="" id="{954106C9-5AD1-4C57-B2D6-CCC9DC6A14F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142" name="image18.jpg">
          <a:extLst>
            <a:ext uri="{FF2B5EF4-FFF2-40B4-BE49-F238E27FC236}">
              <a16:creationId xmlns:a16="http://schemas.microsoft.com/office/drawing/2014/main" xmlns="" id="{4B3713E2-5BA9-46C0-9BC0-FF34564B321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43" name="image18.jpg">
          <a:extLst>
            <a:ext uri="{FF2B5EF4-FFF2-40B4-BE49-F238E27FC236}">
              <a16:creationId xmlns:a16="http://schemas.microsoft.com/office/drawing/2014/main" xmlns="" id="{98184855-74AC-4428-9F67-9DF7F5E4BA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4" name="image18.jpg">
          <a:extLst>
            <a:ext uri="{FF2B5EF4-FFF2-40B4-BE49-F238E27FC236}">
              <a16:creationId xmlns:a16="http://schemas.microsoft.com/office/drawing/2014/main" xmlns="" id="{198B8D4E-11EA-45FF-95F3-052DD9FC26C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5" name="image18.jpg">
          <a:extLst>
            <a:ext uri="{FF2B5EF4-FFF2-40B4-BE49-F238E27FC236}">
              <a16:creationId xmlns:a16="http://schemas.microsoft.com/office/drawing/2014/main" xmlns="" id="{154A6CC5-B058-4C3B-B759-7600AA686C9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146" name="image18.jpg">
          <a:extLst>
            <a:ext uri="{FF2B5EF4-FFF2-40B4-BE49-F238E27FC236}">
              <a16:creationId xmlns:a16="http://schemas.microsoft.com/office/drawing/2014/main" xmlns="" id="{69CE4BBD-4722-43A4-B50D-F99FCDC829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47" name="image18.jpg">
          <a:extLst>
            <a:ext uri="{FF2B5EF4-FFF2-40B4-BE49-F238E27FC236}">
              <a16:creationId xmlns:a16="http://schemas.microsoft.com/office/drawing/2014/main" xmlns="" id="{FA07BD4A-8EFA-4234-9CF1-71CAEDA1BCB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8" name="image18.jpg">
          <a:extLst>
            <a:ext uri="{FF2B5EF4-FFF2-40B4-BE49-F238E27FC236}">
              <a16:creationId xmlns:a16="http://schemas.microsoft.com/office/drawing/2014/main" xmlns="" id="{A446D304-8B38-4782-9AC1-EA8FE5D474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9" name="image18.jpg">
          <a:extLst>
            <a:ext uri="{FF2B5EF4-FFF2-40B4-BE49-F238E27FC236}">
              <a16:creationId xmlns:a16="http://schemas.microsoft.com/office/drawing/2014/main" xmlns="" id="{BD99D482-8376-49DE-AFA6-7296A6D172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150" name="image18.jpg">
          <a:extLst>
            <a:ext uri="{FF2B5EF4-FFF2-40B4-BE49-F238E27FC236}">
              <a16:creationId xmlns:a16="http://schemas.microsoft.com/office/drawing/2014/main" xmlns="" id="{BCC322D7-AA42-4B42-82BD-7F8AD2E3D1A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51" name="image18.jpg">
          <a:extLst>
            <a:ext uri="{FF2B5EF4-FFF2-40B4-BE49-F238E27FC236}">
              <a16:creationId xmlns:a16="http://schemas.microsoft.com/office/drawing/2014/main" xmlns="" id="{BA542A7F-05C2-4C22-9DE5-C177E3FE3FD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2" name="image18.jpg">
          <a:extLst>
            <a:ext uri="{FF2B5EF4-FFF2-40B4-BE49-F238E27FC236}">
              <a16:creationId xmlns:a16="http://schemas.microsoft.com/office/drawing/2014/main" xmlns="" id="{4C00C2FC-4AF3-4672-9B92-6C8514BF92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3" name="image18.jpg">
          <a:extLst>
            <a:ext uri="{FF2B5EF4-FFF2-40B4-BE49-F238E27FC236}">
              <a16:creationId xmlns:a16="http://schemas.microsoft.com/office/drawing/2014/main" xmlns="" id="{032E3C71-33BE-4A9E-96B6-E101901D73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54" name="image18.jpg">
          <a:extLst>
            <a:ext uri="{FF2B5EF4-FFF2-40B4-BE49-F238E27FC236}">
              <a16:creationId xmlns:a16="http://schemas.microsoft.com/office/drawing/2014/main" xmlns="" id="{211D894E-1DC4-4FE2-AB81-76815B8B64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5" name="image18.jpg">
          <a:extLst>
            <a:ext uri="{FF2B5EF4-FFF2-40B4-BE49-F238E27FC236}">
              <a16:creationId xmlns:a16="http://schemas.microsoft.com/office/drawing/2014/main" xmlns="" id="{24265ECB-EF2B-4DB7-AA54-F46EE6F406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6" name="image18.jpg">
          <a:extLst>
            <a:ext uri="{FF2B5EF4-FFF2-40B4-BE49-F238E27FC236}">
              <a16:creationId xmlns:a16="http://schemas.microsoft.com/office/drawing/2014/main" xmlns="" id="{DE0DA66B-8BBC-4B5D-879E-F1C8D81A2F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57" name="image18.jpg">
          <a:extLst>
            <a:ext uri="{FF2B5EF4-FFF2-40B4-BE49-F238E27FC236}">
              <a16:creationId xmlns:a16="http://schemas.microsoft.com/office/drawing/2014/main" xmlns="" id="{D504F875-5684-4E1A-8C70-3C81FB7961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8" name="image18.jpg">
          <a:extLst>
            <a:ext uri="{FF2B5EF4-FFF2-40B4-BE49-F238E27FC236}">
              <a16:creationId xmlns:a16="http://schemas.microsoft.com/office/drawing/2014/main" xmlns="" id="{02817A1C-FF2A-41C5-AAE0-D31D9ACCECE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9" name="image18.jpg">
          <a:extLst>
            <a:ext uri="{FF2B5EF4-FFF2-40B4-BE49-F238E27FC236}">
              <a16:creationId xmlns:a16="http://schemas.microsoft.com/office/drawing/2014/main" xmlns="" id="{B9741989-BB69-44C9-BBE3-162AF5A716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60" name="image18.jpg">
          <a:extLst>
            <a:ext uri="{FF2B5EF4-FFF2-40B4-BE49-F238E27FC236}">
              <a16:creationId xmlns:a16="http://schemas.microsoft.com/office/drawing/2014/main" xmlns="" id="{DED40477-DED5-4F37-BDD1-6270AAB8F8C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1" name="image18.jpg">
          <a:extLst>
            <a:ext uri="{FF2B5EF4-FFF2-40B4-BE49-F238E27FC236}">
              <a16:creationId xmlns:a16="http://schemas.microsoft.com/office/drawing/2014/main" xmlns="" id="{8E208795-19B8-4D9B-8C39-72253B9DD07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2" name="image18.jpg">
          <a:extLst>
            <a:ext uri="{FF2B5EF4-FFF2-40B4-BE49-F238E27FC236}">
              <a16:creationId xmlns:a16="http://schemas.microsoft.com/office/drawing/2014/main" xmlns="" id="{2873D735-7B2F-4CE3-86A8-8AADD32CE6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63" name="image18.jpg">
          <a:extLst>
            <a:ext uri="{FF2B5EF4-FFF2-40B4-BE49-F238E27FC236}">
              <a16:creationId xmlns:a16="http://schemas.microsoft.com/office/drawing/2014/main" xmlns="" id="{AF0BE94B-1FBE-415D-BAAA-DAFB86135F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4" name="image18.jpg">
          <a:extLst>
            <a:ext uri="{FF2B5EF4-FFF2-40B4-BE49-F238E27FC236}">
              <a16:creationId xmlns:a16="http://schemas.microsoft.com/office/drawing/2014/main" xmlns="" id="{E1EC48F8-A057-44F2-B53A-20459D1D6C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5" name="image18.jpg">
          <a:extLst>
            <a:ext uri="{FF2B5EF4-FFF2-40B4-BE49-F238E27FC236}">
              <a16:creationId xmlns:a16="http://schemas.microsoft.com/office/drawing/2014/main" xmlns="" id="{211B90FA-42DE-464D-BA70-6E393C858EE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66" name="image18.jpg">
          <a:extLst>
            <a:ext uri="{FF2B5EF4-FFF2-40B4-BE49-F238E27FC236}">
              <a16:creationId xmlns:a16="http://schemas.microsoft.com/office/drawing/2014/main" xmlns="" id="{D1BF249F-DD6C-4D05-9D8D-420A2399E2B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7" name="image18.jpg">
          <a:extLst>
            <a:ext uri="{FF2B5EF4-FFF2-40B4-BE49-F238E27FC236}">
              <a16:creationId xmlns:a16="http://schemas.microsoft.com/office/drawing/2014/main" xmlns="" id="{A70FD661-CF46-4F37-A556-B53B691E31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8" name="image18.jpg">
          <a:extLst>
            <a:ext uri="{FF2B5EF4-FFF2-40B4-BE49-F238E27FC236}">
              <a16:creationId xmlns:a16="http://schemas.microsoft.com/office/drawing/2014/main" xmlns="" id="{784A8F21-D944-49FC-85CA-6788A93C890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69" name="image18.jpg">
          <a:extLst>
            <a:ext uri="{FF2B5EF4-FFF2-40B4-BE49-F238E27FC236}">
              <a16:creationId xmlns:a16="http://schemas.microsoft.com/office/drawing/2014/main" xmlns="" id="{66939905-B428-4FF1-9101-1DB7529E21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0" name="image18.jpg">
          <a:extLst>
            <a:ext uri="{FF2B5EF4-FFF2-40B4-BE49-F238E27FC236}">
              <a16:creationId xmlns:a16="http://schemas.microsoft.com/office/drawing/2014/main" xmlns="" id="{50C2BFFC-014C-45BA-AAE6-D86876FF7BB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1" name="image18.jpg">
          <a:extLst>
            <a:ext uri="{FF2B5EF4-FFF2-40B4-BE49-F238E27FC236}">
              <a16:creationId xmlns:a16="http://schemas.microsoft.com/office/drawing/2014/main" xmlns="" id="{1978D499-BD45-4EE8-B266-4AAD2AAB96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72" name="image18.jpg">
          <a:extLst>
            <a:ext uri="{FF2B5EF4-FFF2-40B4-BE49-F238E27FC236}">
              <a16:creationId xmlns:a16="http://schemas.microsoft.com/office/drawing/2014/main" xmlns="" id="{FDE24EB3-6A72-420E-9A29-160FE9ACDC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3" name="image18.jpg">
          <a:extLst>
            <a:ext uri="{FF2B5EF4-FFF2-40B4-BE49-F238E27FC236}">
              <a16:creationId xmlns:a16="http://schemas.microsoft.com/office/drawing/2014/main" xmlns="" id="{23AFAFED-0C2F-4696-A22E-82B3ECA5FE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4" name="image18.jpg">
          <a:extLst>
            <a:ext uri="{FF2B5EF4-FFF2-40B4-BE49-F238E27FC236}">
              <a16:creationId xmlns:a16="http://schemas.microsoft.com/office/drawing/2014/main" xmlns="" id="{289963CC-36AF-4157-980D-011DA87838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75" name="image18.jpg">
          <a:extLst>
            <a:ext uri="{FF2B5EF4-FFF2-40B4-BE49-F238E27FC236}">
              <a16:creationId xmlns:a16="http://schemas.microsoft.com/office/drawing/2014/main" xmlns="" id="{C57FE4DB-53EC-4E42-827B-01D690B9D68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6" name="image18.jpg">
          <a:extLst>
            <a:ext uri="{FF2B5EF4-FFF2-40B4-BE49-F238E27FC236}">
              <a16:creationId xmlns:a16="http://schemas.microsoft.com/office/drawing/2014/main" xmlns="" id="{D838EE45-DCEA-4E4A-A339-3B3820BB000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7" name="image18.jpg">
          <a:extLst>
            <a:ext uri="{FF2B5EF4-FFF2-40B4-BE49-F238E27FC236}">
              <a16:creationId xmlns:a16="http://schemas.microsoft.com/office/drawing/2014/main" xmlns="" id="{6AAFF575-B183-456F-9062-18A5FF949FB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78" name="image18.jpg">
          <a:extLst>
            <a:ext uri="{FF2B5EF4-FFF2-40B4-BE49-F238E27FC236}">
              <a16:creationId xmlns:a16="http://schemas.microsoft.com/office/drawing/2014/main" xmlns="" id="{2969CB15-0D68-408B-B2F1-F19A35BCC53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9" name="image18.jpg">
          <a:extLst>
            <a:ext uri="{FF2B5EF4-FFF2-40B4-BE49-F238E27FC236}">
              <a16:creationId xmlns:a16="http://schemas.microsoft.com/office/drawing/2014/main" xmlns="" id="{8D6FA6EA-9344-449B-8477-F9DC7F26EF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0" name="image18.jpg">
          <a:extLst>
            <a:ext uri="{FF2B5EF4-FFF2-40B4-BE49-F238E27FC236}">
              <a16:creationId xmlns:a16="http://schemas.microsoft.com/office/drawing/2014/main" xmlns="" id="{2F5414C2-E5F9-485A-8130-2B25F0439E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81" name="image18.jpg">
          <a:extLst>
            <a:ext uri="{FF2B5EF4-FFF2-40B4-BE49-F238E27FC236}">
              <a16:creationId xmlns:a16="http://schemas.microsoft.com/office/drawing/2014/main" xmlns="" id="{A66CB8F3-3B6C-45D1-8226-E2677FC52C6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2" name="image18.jpg">
          <a:extLst>
            <a:ext uri="{FF2B5EF4-FFF2-40B4-BE49-F238E27FC236}">
              <a16:creationId xmlns:a16="http://schemas.microsoft.com/office/drawing/2014/main" xmlns="" id="{17DE1C0E-ED38-4526-9331-709E567AF05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3" name="image18.jpg">
          <a:extLst>
            <a:ext uri="{FF2B5EF4-FFF2-40B4-BE49-F238E27FC236}">
              <a16:creationId xmlns:a16="http://schemas.microsoft.com/office/drawing/2014/main" xmlns="" id="{8A777084-73EF-4CA8-8261-1686213F56F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84" name="image18.jpg">
          <a:extLst>
            <a:ext uri="{FF2B5EF4-FFF2-40B4-BE49-F238E27FC236}">
              <a16:creationId xmlns:a16="http://schemas.microsoft.com/office/drawing/2014/main" xmlns="" id="{1893D5AC-463F-4197-97F9-AAD1225AC62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5" name="image18.jpg">
          <a:extLst>
            <a:ext uri="{FF2B5EF4-FFF2-40B4-BE49-F238E27FC236}">
              <a16:creationId xmlns:a16="http://schemas.microsoft.com/office/drawing/2014/main" xmlns="" id="{A2ACC12D-A76B-4D89-B837-4658028361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6" name="image18.jpg">
          <a:extLst>
            <a:ext uri="{FF2B5EF4-FFF2-40B4-BE49-F238E27FC236}">
              <a16:creationId xmlns:a16="http://schemas.microsoft.com/office/drawing/2014/main" xmlns="" id="{3FC52BFC-B6AC-457A-9CE3-9C7B7B235CC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87" name="image18.jpg">
          <a:extLst>
            <a:ext uri="{FF2B5EF4-FFF2-40B4-BE49-F238E27FC236}">
              <a16:creationId xmlns:a16="http://schemas.microsoft.com/office/drawing/2014/main" xmlns="" id="{4898D538-17E4-47A5-8C79-AEB394F875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8" name="image18.jpg">
          <a:extLst>
            <a:ext uri="{FF2B5EF4-FFF2-40B4-BE49-F238E27FC236}">
              <a16:creationId xmlns:a16="http://schemas.microsoft.com/office/drawing/2014/main" xmlns="" id="{2B5DB6CE-8C04-4445-A407-C307B95926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9" name="image18.jpg">
          <a:extLst>
            <a:ext uri="{FF2B5EF4-FFF2-40B4-BE49-F238E27FC236}">
              <a16:creationId xmlns:a16="http://schemas.microsoft.com/office/drawing/2014/main" xmlns="" id="{E348B89E-B5F7-482E-A2D9-4181F26C7F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90" name="image18.jpg">
          <a:extLst>
            <a:ext uri="{FF2B5EF4-FFF2-40B4-BE49-F238E27FC236}">
              <a16:creationId xmlns:a16="http://schemas.microsoft.com/office/drawing/2014/main" xmlns="" id="{16D63A66-68A1-4F7D-9B2B-B7D17799344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4191" name="image2.png">
          <a:extLst>
            <a:ext uri="{FF2B5EF4-FFF2-40B4-BE49-F238E27FC236}">
              <a16:creationId xmlns:a16="http://schemas.microsoft.com/office/drawing/2014/main" xmlns="" id="{9064D0FE-3A42-4910-ABC7-76E8A59B320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192" name="image18.jpg">
          <a:extLst>
            <a:ext uri="{FF2B5EF4-FFF2-40B4-BE49-F238E27FC236}">
              <a16:creationId xmlns:a16="http://schemas.microsoft.com/office/drawing/2014/main" xmlns="" id="{DDE700B6-E304-4AFA-A272-E9E6B656DE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193" name="image2.png">
          <a:extLst>
            <a:ext uri="{FF2B5EF4-FFF2-40B4-BE49-F238E27FC236}">
              <a16:creationId xmlns:a16="http://schemas.microsoft.com/office/drawing/2014/main" xmlns="" id="{BB408FDE-DF9F-493C-BF07-1F00818120F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194" name="image18.jpg">
          <a:extLst>
            <a:ext uri="{FF2B5EF4-FFF2-40B4-BE49-F238E27FC236}">
              <a16:creationId xmlns:a16="http://schemas.microsoft.com/office/drawing/2014/main" xmlns="" id="{6FCCB7B3-AA68-489C-96FC-9455EEEC0B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95" name="image2.png">
          <a:extLst>
            <a:ext uri="{FF2B5EF4-FFF2-40B4-BE49-F238E27FC236}">
              <a16:creationId xmlns:a16="http://schemas.microsoft.com/office/drawing/2014/main" xmlns="" id="{A08A2073-7340-475B-9F82-4DEC061644D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196" name="image18.jpg">
          <a:extLst>
            <a:ext uri="{FF2B5EF4-FFF2-40B4-BE49-F238E27FC236}">
              <a16:creationId xmlns:a16="http://schemas.microsoft.com/office/drawing/2014/main" xmlns="" id="{D818D444-FBE7-4A82-955B-0D6CF2B6766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97" name="image2.png">
          <a:extLst>
            <a:ext uri="{FF2B5EF4-FFF2-40B4-BE49-F238E27FC236}">
              <a16:creationId xmlns:a16="http://schemas.microsoft.com/office/drawing/2014/main" xmlns="" id="{A2172799-F299-4727-ABB1-6F1DFEF9A87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98" name="image18.jpg">
          <a:extLst>
            <a:ext uri="{FF2B5EF4-FFF2-40B4-BE49-F238E27FC236}">
              <a16:creationId xmlns:a16="http://schemas.microsoft.com/office/drawing/2014/main" xmlns="" id="{9BD8136B-70F4-414C-B682-44BF47A798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4199" name="image2.png">
          <a:extLst>
            <a:ext uri="{FF2B5EF4-FFF2-40B4-BE49-F238E27FC236}">
              <a16:creationId xmlns:a16="http://schemas.microsoft.com/office/drawing/2014/main" xmlns="" id="{7DD15468-887F-474F-AFFC-157C2F7C8D5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00" name="image18.jpg">
          <a:extLst>
            <a:ext uri="{FF2B5EF4-FFF2-40B4-BE49-F238E27FC236}">
              <a16:creationId xmlns:a16="http://schemas.microsoft.com/office/drawing/2014/main" xmlns="" id="{A2734C0B-C340-44BA-88EC-CF8C2CAC6C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01" name="image2.png">
          <a:extLst>
            <a:ext uri="{FF2B5EF4-FFF2-40B4-BE49-F238E27FC236}">
              <a16:creationId xmlns:a16="http://schemas.microsoft.com/office/drawing/2014/main" xmlns="" id="{2F1A7C7A-F2BF-4662-88A3-7CCE3A5C21F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02" name="image18.jpg">
          <a:extLst>
            <a:ext uri="{FF2B5EF4-FFF2-40B4-BE49-F238E27FC236}">
              <a16:creationId xmlns:a16="http://schemas.microsoft.com/office/drawing/2014/main" xmlns="" id="{6A4B2C87-92A7-4B6B-99C7-E9B1EEEA1E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03" name="image2.png">
          <a:extLst>
            <a:ext uri="{FF2B5EF4-FFF2-40B4-BE49-F238E27FC236}">
              <a16:creationId xmlns:a16="http://schemas.microsoft.com/office/drawing/2014/main" xmlns="" id="{BF21E66C-0B91-4450-A521-424F984A467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04" name="image18.jpg">
          <a:extLst>
            <a:ext uri="{FF2B5EF4-FFF2-40B4-BE49-F238E27FC236}">
              <a16:creationId xmlns:a16="http://schemas.microsoft.com/office/drawing/2014/main" xmlns="" id="{26354636-F1A7-415B-B116-763B4A5922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05" name="image2.png">
          <a:extLst>
            <a:ext uri="{FF2B5EF4-FFF2-40B4-BE49-F238E27FC236}">
              <a16:creationId xmlns:a16="http://schemas.microsoft.com/office/drawing/2014/main" xmlns="" id="{B8BD5DA4-8BCC-40C9-8F0E-F0DF23570ED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4206" name="image18.jpg">
          <a:extLst>
            <a:ext uri="{FF2B5EF4-FFF2-40B4-BE49-F238E27FC236}">
              <a16:creationId xmlns:a16="http://schemas.microsoft.com/office/drawing/2014/main" xmlns="" id="{92CE420A-658B-4BD7-8185-27B66A862E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238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4207" name="image2.png">
          <a:extLst>
            <a:ext uri="{FF2B5EF4-FFF2-40B4-BE49-F238E27FC236}">
              <a16:creationId xmlns:a16="http://schemas.microsoft.com/office/drawing/2014/main" xmlns="" id="{63C54B2E-4BF5-4565-A095-9F7A2CE672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476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08" name="image18.jpg">
          <a:extLst>
            <a:ext uri="{FF2B5EF4-FFF2-40B4-BE49-F238E27FC236}">
              <a16:creationId xmlns:a16="http://schemas.microsoft.com/office/drawing/2014/main" xmlns="" id="{EE00D0FF-EA4B-4B3D-B760-EB0CDD28FC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09" name="image2.png">
          <a:extLst>
            <a:ext uri="{FF2B5EF4-FFF2-40B4-BE49-F238E27FC236}">
              <a16:creationId xmlns:a16="http://schemas.microsoft.com/office/drawing/2014/main" xmlns="" id="{28FFB63B-D476-46E3-A7DC-6D5D5D9C96A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10" name="image18.jpg">
          <a:extLst>
            <a:ext uri="{FF2B5EF4-FFF2-40B4-BE49-F238E27FC236}">
              <a16:creationId xmlns:a16="http://schemas.microsoft.com/office/drawing/2014/main" xmlns="" id="{E5CD92D6-7662-48CA-A779-26ACFEE0E5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11" name="image2.png">
          <a:extLst>
            <a:ext uri="{FF2B5EF4-FFF2-40B4-BE49-F238E27FC236}">
              <a16:creationId xmlns:a16="http://schemas.microsoft.com/office/drawing/2014/main" xmlns="" id="{3EE7A243-0EF7-42CF-A322-48E697D9EB4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12" name="image18.jpg">
          <a:extLst>
            <a:ext uri="{FF2B5EF4-FFF2-40B4-BE49-F238E27FC236}">
              <a16:creationId xmlns:a16="http://schemas.microsoft.com/office/drawing/2014/main" xmlns="" id="{BF0AB0A0-3587-4DAB-A8A4-D1B41984FF7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13" name="image2.png">
          <a:extLst>
            <a:ext uri="{FF2B5EF4-FFF2-40B4-BE49-F238E27FC236}">
              <a16:creationId xmlns:a16="http://schemas.microsoft.com/office/drawing/2014/main" xmlns="" id="{247A4366-692F-48D8-A84B-DC29CC4EF0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4214" name="image18.jpg">
          <a:extLst>
            <a:ext uri="{FF2B5EF4-FFF2-40B4-BE49-F238E27FC236}">
              <a16:creationId xmlns:a16="http://schemas.microsoft.com/office/drawing/2014/main" xmlns="" id="{427E376A-AAD9-477D-94CA-05BB051F5D8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238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4215" name="image2.png">
          <a:extLst>
            <a:ext uri="{FF2B5EF4-FFF2-40B4-BE49-F238E27FC236}">
              <a16:creationId xmlns:a16="http://schemas.microsoft.com/office/drawing/2014/main" xmlns="" id="{421000B0-1977-47B6-AE48-73D23F90524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476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16" name="image18.jpg">
          <a:extLst>
            <a:ext uri="{FF2B5EF4-FFF2-40B4-BE49-F238E27FC236}">
              <a16:creationId xmlns:a16="http://schemas.microsoft.com/office/drawing/2014/main" xmlns="" id="{B95851A4-E65D-435E-B2CB-085ED0F87F1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17" name="image2.png">
          <a:extLst>
            <a:ext uri="{FF2B5EF4-FFF2-40B4-BE49-F238E27FC236}">
              <a16:creationId xmlns:a16="http://schemas.microsoft.com/office/drawing/2014/main" xmlns="" id="{91E1EF13-3F04-42AD-9AF5-AF1BBA60F9E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18" name="image18.jpg">
          <a:extLst>
            <a:ext uri="{FF2B5EF4-FFF2-40B4-BE49-F238E27FC236}">
              <a16:creationId xmlns:a16="http://schemas.microsoft.com/office/drawing/2014/main" xmlns="" id="{17A6D421-5F52-4E89-BB5A-881242F04AE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19" name="image2.png">
          <a:extLst>
            <a:ext uri="{FF2B5EF4-FFF2-40B4-BE49-F238E27FC236}">
              <a16:creationId xmlns:a16="http://schemas.microsoft.com/office/drawing/2014/main" xmlns="" id="{BA78807E-7E93-4A5B-AB4D-BF034172852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20" name="image18.jpg">
          <a:extLst>
            <a:ext uri="{FF2B5EF4-FFF2-40B4-BE49-F238E27FC236}">
              <a16:creationId xmlns:a16="http://schemas.microsoft.com/office/drawing/2014/main" xmlns="" id="{B1D0D7A3-15E2-4C21-86BD-4D75A09C16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21" name="image2.png">
          <a:extLst>
            <a:ext uri="{FF2B5EF4-FFF2-40B4-BE49-F238E27FC236}">
              <a16:creationId xmlns:a16="http://schemas.microsoft.com/office/drawing/2014/main" xmlns="" id="{9466E350-4A51-470E-9697-ABFB0FDBBC6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22" name="image18.jpg">
          <a:extLst>
            <a:ext uri="{FF2B5EF4-FFF2-40B4-BE49-F238E27FC236}">
              <a16:creationId xmlns:a16="http://schemas.microsoft.com/office/drawing/2014/main" xmlns="" id="{971E43C9-158B-46C0-B7BC-BC1EDA78FE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23" name="image2.png">
          <a:extLst>
            <a:ext uri="{FF2B5EF4-FFF2-40B4-BE49-F238E27FC236}">
              <a16:creationId xmlns:a16="http://schemas.microsoft.com/office/drawing/2014/main" xmlns="" id="{474642A4-1314-4AEF-82A0-0B1345CBC20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24" name="image18.jpg">
          <a:extLst>
            <a:ext uri="{FF2B5EF4-FFF2-40B4-BE49-F238E27FC236}">
              <a16:creationId xmlns:a16="http://schemas.microsoft.com/office/drawing/2014/main" xmlns="" id="{A65A3B15-E0D6-439C-A7FD-C10F4C42E4B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25" name="image2.png">
          <a:extLst>
            <a:ext uri="{FF2B5EF4-FFF2-40B4-BE49-F238E27FC236}">
              <a16:creationId xmlns:a16="http://schemas.microsoft.com/office/drawing/2014/main" xmlns="" id="{FE462066-99FB-44FF-B861-351F338048E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26" name="image18.jpg">
          <a:extLst>
            <a:ext uri="{FF2B5EF4-FFF2-40B4-BE49-F238E27FC236}">
              <a16:creationId xmlns:a16="http://schemas.microsoft.com/office/drawing/2014/main" xmlns="" id="{98670496-7BA2-46E8-955F-43F52A51754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27" name="image2.png">
          <a:extLst>
            <a:ext uri="{FF2B5EF4-FFF2-40B4-BE49-F238E27FC236}">
              <a16:creationId xmlns:a16="http://schemas.microsoft.com/office/drawing/2014/main" xmlns="" id="{B12881B0-4670-424D-A39E-E21AA840C7A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28" name="image18.jpg">
          <a:extLst>
            <a:ext uri="{FF2B5EF4-FFF2-40B4-BE49-F238E27FC236}">
              <a16:creationId xmlns:a16="http://schemas.microsoft.com/office/drawing/2014/main" xmlns="" id="{7B81E42C-3434-4D7B-BC73-5D67978119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29" name="image2.png">
          <a:extLst>
            <a:ext uri="{FF2B5EF4-FFF2-40B4-BE49-F238E27FC236}">
              <a16:creationId xmlns:a16="http://schemas.microsoft.com/office/drawing/2014/main" xmlns="" id="{E15F4BCE-E30B-48BF-8EAC-8AC404D6C9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30" name="image18.jpg">
          <a:extLst>
            <a:ext uri="{FF2B5EF4-FFF2-40B4-BE49-F238E27FC236}">
              <a16:creationId xmlns:a16="http://schemas.microsoft.com/office/drawing/2014/main" xmlns="" id="{1E90C205-1042-45D5-AF4B-E13FE716EC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31" name="image2.png">
          <a:extLst>
            <a:ext uri="{FF2B5EF4-FFF2-40B4-BE49-F238E27FC236}">
              <a16:creationId xmlns:a16="http://schemas.microsoft.com/office/drawing/2014/main" xmlns="" id="{0309BA36-6E3A-4261-8A1F-D0270B76CC6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32" name="image18.jpg">
          <a:extLst>
            <a:ext uri="{FF2B5EF4-FFF2-40B4-BE49-F238E27FC236}">
              <a16:creationId xmlns:a16="http://schemas.microsoft.com/office/drawing/2014/main" xmlns="" id="{17AD599A-2412-426D-AABA-2881EC71CF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33" name="image2.png">
          <a:extLst>
            <a:ext uri="{FF2B5EF4-FFF2-40B4-BE49-F238E27FC236}">
              <a16:creationId xmlns:a16="http://schemas.microsoft.com/office/drawing/2014/main" xmlns="" id="{39739DFB-574B-4643-A33C-214BFCA618C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34" name="image18.jpg">
          <a:extLst>
            <a:ext uri="{FF2B5EF4-FFF2-40B4-BE49-F238E27FC236}">
              <a16:creationId xmlns:a16="http://schemas.microsoft.com/office/drawing/2014/main" xmlns="" id="{456CF3D1-7F7E-4E2F-8493-3183FA5F50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35" name="image2.png">
          <a:extLst>
            <a:ext uri="{FF2B5EF4-FFF2-40B4-BE49-F238E27FC236}">
              <a16:creationId xmlns:a16="http://schemas.microsoft.com/office/drawing/2014/main" xmlns="" id="{86F761F8-E9CF-42FB-B1EF-594429BE220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36" name="image18.jpg">
          <a:extLst>
            <a:ext uri="{FF2B5EF4-FFF2-40B4-BE49-F238E27FC236}">
              <a16:creationId xmlns:a16="http://schemas.microsoft.com/office/drawing/2014/main" xmlns="" id="{26123A41-8CFE-490D-8BF3-34170ED7EB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37" name="image2.png">
          <a:extLst>
            <a:ext uri="{FF2B5EF4-FFF2-40B4-BE49-F238E27FC236}">
              <a16:creationId xmlns:a16="http://schemas.microsoft.com/office/drawing/2014/main" xmlns="" id="{1FD09F9A-E8E8-448D-A226-18557A2639A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38" name="image18.jpg">
          <a:extLst>
            <a:ext uri="{FF2B5EF4-FFF2-40B4-BE49-F238E27FC236}">
              <a16:creationId xmlns:a16="http://schemas.microsoft.com/office/drawing/2014/main" xmlns="" id="{4CF0501F-65EB-4574-856E-5949C5718B5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39" name="image2.png">
          <a:extLst>
            <a:ext uri="{FF2B5EF4-FFF2-40B4-BE49-F238E27FC236}">
              <a16:creationId xmlns:a16="http://schemas.microsoft.com/office/drawing/2014/main" xmlns="" id="{4720EFCA-D2A0-4601-9E87-4F542429BA7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40" name="image18.jpg">
          <a:extLst>
            <a:ext uri="{FF2B5EF4-FFF2-40B4-BE49-F238E27FC236}">
              <a16:creationId xmlns:a16="http://schemas.microsoft.com/office/drawing/2014/main" xmlns="" id="{5197E8A7-C800-4BF1-BCD7-0759543674B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41" name="image2.png">
          <a:extLst>
            <a:ext uri="{FF2B5EF4-FFF2-40B4-BE49-F238E27FC236}">
              <a16:creationId xmlns:a16="http://schemas.microsoft.com/office/drawing/2014/main" xmlns="" id="{0B5BD082-D417-489F-B932-FC88CFC93EE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42" name="image18.jpg">
          <a:extLst>
            <a:ext uri="{FF2B5EF4-FFF2-40B4-BE49-F238E27FC236}">
              <a16:creationId xmlns:a16="http://schemas.microsoft.com/office/drawing/2014/main" xmlns="" id="{D4894D95-4C72-4F86-B1D3-D5DE35DBA0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43" name="image2.png">
          <a:extLst>
            <a:ext uri="{FF2B5EF4-FFF2-40B4-BE49-F238E27FC236}">
              <a16:creationId xmlns:a16="http://schemas.microsoft.com/office/drawing/2014/main" xmlns="" id="{D6B35C46-6844-421A-8F42-B1E765A500E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44" name="image18.jpg">
          <a:extLst>
            <a:ext uri="{FF2B5EF4-FFF2-40B4-BE49-F238E27FC236}">
              <a16:creationId xmlns:a16="http://schemas.microsoft.com/office/drawing/2014/main" xmlns="" id="{C7A6C643-A817-48E6-B60D-CE48B8A4750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45" name="image2.png">
          <a:extLst>
            <a:ext uri="{FF2B5EF4-FFF2-40B4-BE49-F238E27FC236}">
              <a16:creationId xmlns:a16="http://schemas.microsoft.com/office/drawing/2014/main" xmlns="" id="{78C14E23-A261-4301-A6D3-C4A0C1E87A3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46" name="image18.jpg">
          <a:extLst>
            <a:ext uri="{FF2B5EF4-FFF2-40B4-BE49-F238E27FC236}">
              <a16:creationId xmlns:a16="http://schemas.microsoft.com/office/drawing/2014/main" xmlns="" id="{5AFD429B-EEA0-419B-B533-17B00EE5EB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47" name="image2.png">
          <a:extLst>
            <a:ext uri="{FF2B5EF4-FFF2-40B4-BE49-F238E27FC236}">
              <a16:creationId xmlns:a16="http://schemas.microsoft.com/office/drawing/2014/main" xmlns="" id="{1D2DE26E-2BF7-486D-9300-5A434404FE0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48" name="image18.jpg">
          <a:extLst>
            <a:ext uri="{FF2B5EF4-FFF2-40B4-BE49-F238E27FC236}">
              <a16:creationId xmlns:a16="http://schemas.microsoft.com/office/drawing/2014/main" xmlns="" id="{AE7B2009-1AAC-403D-A2FE-C74394C6DAB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49" name="image2.png">
          <a:extLst>
            <a:ext uri="{FF2B5EF4-FFF2-40B4-BE49-F238E27FC236}">
              <a16:creationId xmlns:a16="http://schemas.microsoft.com/office/drawing/2014/main" xmlns="" id="{17AA49C9-00A7-49F3-AEF0-69117527679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50" name="image18.jpg">
          <a:extLst>
            <a:ext uri="{FF2B5EF4-FFF2-40B4-BE49-F238E27FC236}">
              <a16:creationId xmlns:a16="http://schemas.microsoft.com/office/drawing/2014/main" xmlns="" id="{3032CE33-0E9F-4621-A1E5-D7503F093B3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51" name="image2.png">
          <a:extLst>
            <a:ext uri="{FF2B5EF4-FFF2-40B4-BE49-F238E27FC236}">
              <a16:creationId xmlns:a16="http://schemas.microsoft.com/office/drawing/2014/main" xmlns="" id="{F92C2144-69F1-453B-8774-55E365A51EE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52" name="image18.jpg">
          <a:extLst>
            <a:ext uri="{FF2B5EF4-FFF2-40B4-BE49-F238E27FC236}">
              <a16:creationId xmlns:a16="http://schemas.microsoft.com/office/drawing/2014/main" xmlns="" id="{5403AAD3-E8B4-43E3-BF28-C5BB655C8C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53" name="image2.png">
          <a:extLst>
            <a:ext uri="{FF2B5EF4-FFF2-40B4-BE49-F238E27FC236}">
              <a16:creationId xmlns:a16="http://schemas.microsoft.com/office/drawing/2014/main" xmlns="" id="{CAEEFEB2-006E-4589-85BA-598539F2BBC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54" name="image18.jpg">
          <a:extLst>
            <a:ext uri="{FF2B5EF4-FFF2-40B4-BE49-F238E27FC236}">
              <a16:creationId xmlns:a16="http://schemas.microsoft.com/office/drawing/2014/main" xmlns="" id="{E28654A0-534E-45BB-B403-356E4715D2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55" name="image2.png">
          <a:extLst>
            <a:ext uri="{FF2B5EF4-FFF2-40B4-BE49-F238E27FC236}">
              <a16:creationId xmlns:a16="http://schemas.microsoft.com/office/drawing/2014/main" xmlns="" id="{2900A8AB-B8BE-4865-B964-B19A46CD966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56" name="image18.jpg">
          <a:extLst>
            <a:ext uri="{FF2B5EF4-FFF2-40B4-BE49-F238E27FC236}">
              <a16:creationId xmlns:a16="http://schemas.microsoft.com/office/drawing/2014/main" xmlns="" id="{281E6262-E760-4D62-9639-CB06A1AE7A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57" name="image2.png">
          <a:extLst>
            <a:ext uri="{FF2B5EF4-FFF2-40B4-BE49-F238E27FC236}">
              <a16:creationId xmlns:a16="http://schemas.microsoft.com/office/drawing/2014/main" xmlns="" id="{CC1AE44B-5ACC-4A34-9418-D0A9A97BC88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58" name="image18.jpg">
          <a:extLst>
            <a:ext uri="{FF2B5EF4-FFF2-40B4-BE49-F238E27FC236}">
              <a16:creationId xmlns:a16="http://schemas.microsoft.com/office/drawing/2014/main" xmlns="" id="{BA4BD6C0-7047-4A53-A01D-185F06E4CD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59" name="image2.png">
          <a:extLst>
            <a:ext uri="{FF2B5EF4-FFF2-40B4-BE49-F238E27FC236}">
              <a16:creationId xmlns:a16="http://schemas.microsoft.com/office/drawing/2014/main" xmlns="" id="{6D17F97A-62A1-4913-83DB-7C73E252102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60" name="image18.jpg">
          <a:extLst>
            <a:ext uri="{FF2B5EF4-FFF2-40B4-BE49-F238E27FC236}">
              <a16:creationId xmlns:a16="http://schemas.microsoft.com/office/drawing/2014/main" xmlns="" id="{9AD40EFC-00E4-4BB1-BC20-3B2F22E73D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61" name="image2.png">
          <a:extLst>
            <a:ext uri="{FF2B5EF4-FFF2-40B4-BE49-F238E27FC236}">
              <a16:creationId xmlns:a16="http://schemas.microsoft.com/office/drawing/2014/main" xmlns="" id="{7F2F5280-C95A-4993-83FA-A79725B9057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62" name="image18.jpg">
          <a:extLst>
            <a:ext uri="{FF2B5EF4-FFF2-40B4-BE49-F238E27FC236}">
              <a16:creationId xmlns:a16="http://schemas.microsoft.com/office/drawing/2014/main" xmlns="" id="{89745692-66F3-4160-AFB4-DF77686D65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63" name="image2.png">
          <a:extLst>
            <a:ext uri="{FF2B5EF4-FFF2-40B4-BE49-F238E27FC236}">
              <a16:creationId xmlns:a16="http://schemas.microsoft.com/office/drawing/2014/main" xmlns="" id="{919CEAA2-EE03-4934-902F-9C8ADD6805C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64" name="image18.jpg">
          <a:extLst>
            <a:ext uri="{FF2B5EF4-FFF2-40B4-BE49-F238E27FC236}">
              <a16:creationId xmlns:a16="http://schemas.microsoft.com/office/drawing/2014/main" xmlns="" id="{D6FBE8EC-1EAD-4C9E-B930-299319EF27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65" name="image2.png">
          <a:extLst>
            <a:ext uri="{FF2B5EF4-FFF2-40B4-BE49-F238E27FC236}">
              <a16:creationId xmlns:a16="http://schemas.microsoft.com/office/drawing/2014/main" xmlns="" id="{58B5F825-E1AD-4898-BC09-72B1C195CC7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66" name="image18.jpg">
          <a:extLst>
            <a:ext uri="{FF2B5EF4-FFF2-40B4-BE49-F238E27FC236}">
              <a16:creationId xmlns:a16="http://schemas.microsoft.com/office/drawing/2014/main" xmlns="" id="{F3238844-0290-4EBA-BACF-CEC7A1E891E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67" name="image2.png">
          <a:extLst>
            <a:ext uri="{FF2B5EF4-FFF2-40B4-BE49-F238E27FC236}">
              <a16:creationId xmlns:a16="http://schemas.microsoft.com/office/drawing/2014/main" xmlns="" id="{CD4B4F41-0C3D-4D23-AF0A-B5E29008B24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68" name="image18.jpg">
          <a:extLst>
            <a:ext uri="{FF2B5EF4-FFF2-40B4-BE49-F238E27FC236}">
              <a16:creationId xmlns:a16="http://schemas.microsoft.com/office/drawing/2014/main" xmlns="" id="{431D817F-22B2-4644-9D22-19BCAAEAEA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69" name="image2.png">
          <a:extLst>
            <a:ext uri="{FF2B5EF4-FFF2-40B4-BE49-F238E27FC236}">
              <a16:creationId xmlns:a16="http://schemas.microsoft.com/office/drawing/2014/main" xmlns="" id="{18BDC9BB-7873-495F-A0D0-7257F45258A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70" name="image18.jpg">
          <a:extLst>
            <a:ext uri="{FF2B5EF4-FFF2-40B4-BE49-F238E27FC236}">
              <a16:creationId xmlns:a16="http://schemas.microsoft.com/office/drawing/2014/main" xmlns="" id="{440F3372-5CE5-4F53-9A22-1974D18583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71" name="image2.png">
          <a:extLst>
            <a:ext uri="{FF2B5EF4-FFF2-40B4-BE49-F238E27FC236}">
              <a16:creationId xmlns:a16="http://schemas.microsoft.com/office/drawing/2014/main" xmlns="" id="{E4634C9E-11C3-4C7F-9345-7ACAD50F73E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72" name="image18.jpg">
          <a:extLst>
            <a:ext uri="{FF2B5EF4-FFF2-40B4-BE49-F238E27FC236}">
              <a16:creationId xmlns:a16="http://schemas.microsoft.com/office/drawing/2014/main" xmlns="" id="{8DA94929-87DF-4AB3-A83E-76AB2622FC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73" name="image2.png">
          <a:extLst>
            <a:ext uri="{FF2B5EF4-FFF2-40B4-BE49-F238E27FC236}">
              <a16:creationId xmlns:a16="http://schemas.microsoft.com/office/drawing/2014/main" xmlns="" id="{CD5B2442-D9C4-4F87-B49B-92F85749970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74" name="image18.jpg">
          <a:extLst>
            <a:ext uri="{FF2B5EF4-FFF2-40B4-BE49-F238E27FC236}">
              <a16:creationId xmlns:a16="http://schemas.microsoft.com/office/drawing/2014/main" xmlns="" id="{4A4988E8-EDE5-4F3E-895C-3BFC8D3E34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75" name="image2.png">
          <a:extLst>
            <a:ext uri="{FF2B5EF4-FFF2-40B4-BE49-F238E27FC236}">
              <a16:creationId xmlns:a16="http://schemas.microsoft.com/office/drawing/2014/main" xmlns="" id="{7D1CCE0C-A558-4D40-B948-FEB5B747177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76" name="image18.jpg">
          <a:extLst>
            <a:ext uri="{FF2B5EF4-FFF2-40B4-BE49-F238E27FC236}">
              <a16:creationId xmlns:a16="http://schemas.microsoft.com/office/drawing/2014/main" xmlns="" id="{B2233838-DEF7-4202-982A-CA10A42C0A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77" name="image2.png">
          <a:extLst>
            <a:ext uri="{FF2B5EF4-FFF2-40B4-BE49-F238E27FC236}">
              <a16:creationId xmlns:a16="http://schemas.microsoft.com/office/drawing/2014/main" xmlns="" id="{1A191E29-F5FB-43CE-8EAC-CE3523BFC43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78" name="image18.jpg">
          <a:extLst>
            <a:ext uri="{FF2B5EF4-FFF2-40B4-BE49-F238E27FC236}">
              <a16:creationId xmlns:a16="http://schemas.microsoft.com/office/drawing/2014/main" xmlns="" id="{09FBF899-52B3-4A6D-8143-D1D30A2C0CE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79" name="image2.png">
          <a:extLst>
            <a:ext uri="{FF2B5EF4-FFF2-40B4-BE49-F238E27FC236}">
              <a16:creationId xmlns:a16="http://schemas.microsoft.com/office/drawing/2014/main" xmlns="" id="{D6F71177-39C9-4C4C-B9AC-643C1561A10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80" name="image18.jpg">
          <a:extLst>
            <a:ext uri="{FF2B5EF4-FFF2-40B4-BE49-F238E27FC236}">
              <a16:creationId xmlns:a16="http://schemas.microsoft.com/office/drawing/2014/main" xmlns="" id="{ABF59BA0-7635-4378-98A7-18212E21F5E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81" name="image2.png">
          <a:extLst>
            <a:ext uri="{FF2B5EF4-FFF2-40B4-BE49-F238E27FC236}">
              <a16:creationId xmlns:a16="http://schemas.microsoft.com/office/drawing/2014/main" xmlns="" id="{50D4C431-7923-4847-8A26-88865D4A764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82" name="image18.jpg">
          <a:extLst>
            <a:ext uri="{FF2B5EF4-FFF2-40B4-BE49-F238E27FC236}">
              <a16:creationId xmlns:a16="http://schemas.microsoft.com/office/drawing/2014/main" xmlns="" id="{6BDDD224-8D73-45F5-844C-14DC4359844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83" name="image2.png">
          <a:extLst>
            <a:ext uri="{FF2B5EF4-FFF2-40B4-BE49-F238E27FC236}">
              <a16:creationId xmlns:a16="http://schemas.microsoft.com/office/drawing/2014/main" xmlns="" id="{BF499EC3-176E-4EBB-87E3-EB3CD4EBB7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84" name="image18.jpg">
          <a:extLst>
            <a:ext uri="{FF2B5EF4-FFF2-40B4-BE49-F238E27FC236}">
              <a16:creationId xmlns:a16="http://schemas.microsoft.com/office/drawing/2014/main" xmlns="" id="{5404D83C-03D8-43B3-83F2-65ECA19E904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85" name="image2.png">
          <a:extLst>
            <a:ext uri="{FF2B5EF4-FFF2-40B4-BE49-F238E27FC236}">
              <a16:creationId xmlns:a16="http://schemas.microsoft.com/office/drawing/2014/main" xmlns="" id="{2B04E3B3-A354-4766-AB62-24F5A8FC55B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86" name="image18.jpg">
          <a:extLst>
            <a:ext uri="{FF2B5EF4-FFF2-40B4-BE49-F238E27FC236}">
              <a16:creationId xmlns:a16="http://schemas.microsoft.com/office/drawing/2014/main" xmlns="" id="{E0E12BE6-864B-46D1-82F1-0C90B1AE4A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87" name="image2.png">
          <a:extLst>
            <a:ext uri="{FF2B5EF4-FFF2-40B4-BE49-F238E27FC236}">
              <a16:creationId xmlns:a16="http://schemas.microsoft.com/office/drawing/2014/main" xmlns="" id="{E84C977E-406D-4B5B-B01C-310338CB249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88" name="image18.jpg">
          <a:extLst>
            <a:ext uri="{FF2B5EF4-FFF2-40B4-BE49-F238E27FC236}">
              <a16:creationId xmlns:a16="http://schemas.microsoft.com/office/drawing/2014/main" xmlns="" id="{F1B9841A-7C6D-4E9F-B4A7-292FF4D49D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89" name="image2.png">
          <a:extLst>
            <a:ext uri="{FF2B5EF4-FFF2-40B4-BE49-F238E27FC236}">
              <a16:creationId xmlns:a16="http://schemas.microsoft.com/office/drawing/2014/main" xmlns="" id="{7FC7645C-CF5F-4FF5-8B45-ECD37E2F1EB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90" name="image18.jpg">
          <a:extLst>
            <a:ext uri="{FF2B5EF4-FFF2-40B4-BE49-F238E27FC236}">
              <a16:creationId xmlns:a16="http://schemas.microsoft.com/office/drawing/2014/main" xmlns="" id="{D7580A69-52B6-4240-9F2C-CFBDE9F74F0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91" name="image2.png">
          <a:extLst>
            <a:ext uri="{FF2B5EF4-FFF2-40B4-BE49-F238E27FC236}">
              <a16:creationId xmlns:a16="http://schemas.microsoft.com/office/drawing/2014/main" xmlns="" id="{58662BCF-CB41-4389-9E7D-B3BF3748E4E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92" name="image18.jpg">
          <a:extLst>
            <a:ext uri="{FF2B5EF4-FFF2-40B4-BE49-F238E27FC236}">
              <a16:creationId xmlns:a16="http://schemas.microsoft.com/office/drawing/2014/main" xmlns="" id="{D9E69CF3-A868-45FD-B1E5-F2C1146B520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93" name="image2.png">
          <a:extLst>
            <a:ext uri="{FF2B5EF4-FFF2-40B4-BE49-F238E27FC236}">
              <a16:creationId xmlns:a16="http://schemas.microsoft.com/office/drawing/2014/main" xmlns="" id="{EBDB46BA-6D17-40FB-8377-A5C4AAA21D5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94" name="image18.jpg">
          <a:extLst>
            <a:ext uri="{FF2B5EF4-FFF2-40B4-BE49-F238E27FC236}">
              <a16:creationId xmlns:a16="http://schemas.microsoft.com/office/drawing/2014/main" xmlns="" id="{5C006E73-FB5F-4E2A-9F57-5C8366D3E1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95" name="image2.png">
          <a:extLst>
            <a:ext uri="{FF2B5EF4-FFF2-40B4-BE49-F238E27FC236}">
              <a16:creationId xmlns:a16="http://schemas.microsoft.com/office/drawing/2014/main" xmlns="" id="{464E6185-E758-4F4C-922A-582F71F6CC3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96" name="image18.jpg">
          <a:extLst>
            <a:ext uri="{FF2B5EF4-FFF2-40B4-BE49-F238E27FC236}">
              <a16:creationId xmlns:a16="http://schemas.microsoft.com/office/drawing/2014/main" xmlns="" id="{CCACCD62-16D3-4B36-AC61-28DF01C3CA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97" name="image2.png">
          <a:extLst>
            <a:ext uri="{FF2B5EF4-FFF2-40B4-BE49-F238E27FC236}">
              <a16:creationId xmlns:a16="http://schemas.microsoft.com/office/drawing/2014/main" xmlns="" id="{D3BBC721-8C36-4EB0-B012-3E7E9002E09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98" name="image18.jpg">
          <a:extLst>
            <a:ext uri="{FF2B5EF4-FFF2-40B4-BE49-F238E27FC236}">
              <a16:creationId xmlns:a16="http://schemas.microsoft.com/office/drawing/2014/main" xmlns="" id="{36861E3D-BF44-4CF4-B44F-373C3BFEDD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99" name="image2.png">
          <a:extLst>
            <a:ext uri="{FF2B5EF4-FFF2-40B4-BE49-F238E27FC236}">
              <a16:creationId xmlns:a16="http://schemas.microsoft.com/office/drawing/2014/main" xmlns="" id="{C870D72A-2540-41A7-BC0F-4FF45A77F31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00" name="image18.jpg">
          <a:extLst>
            <a:ext uri="{FF2B5EF4-FFF2-40B4-BE49-F238E27FC236}">
              <a16:creationId xmlns:a16="http://schemas.microsoft.com/office/drawing/2014/main" xmlns="" id="{AF3F692E-3A50-4A38-8E06-06371199013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01" name="image2.png">
          <a:extLst>
            <a:ext uri="{FF2B5EF4-FFF2-40B4-BE49-F238E27FC236}">
              <a16:creationId xmlns:a16="http://schemas.microsoft.com/office/drawing/2014/main" xmlns="" id="{6DB71629-E64A-419D-96E4-66FD92324DF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02" name="image18.jpg">
          <a:extLst>
            <a:ext uri="{FF2B5EF4-FFF2-40B4-BE49-F238E27FC236}">
              <a16:creationId xmlns:a16="http://schemas.microsoft.com/office/drawing/2014/main" xmlns="" id="{BDF8A086-670F-41D0-B744-60E8F864398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03" name="image2.png">
          <a:extLst>
            <a:ext uri="{FF2B5EF4-FFF2-40B4-BE49-F238E27FC236}">
              <a16:creationId xmlns:a16="http://schemas.microsoft.com/office/drawing/2014/main" xmlns="" id="{27E46120-55FA-48BE-9388-E516EF9F821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04" name="image18.jpg">
          <a:extLst>
            <a:ext uri="{FF2B5EF4-FFF2-40B4-BE49-F238E27FC236}">
              <a16:creationId xmlns:a16="http://schemas.microsoft.com/office/drawing/2014/main" xmlns="" id="{E9DE5B12-35F9-4F62-BA06-0A630BA75F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05" name="image2.png">
          <a:extLst>
            <a:ext uri="{FF2B5EF4-FFF2-40B4-BE49-F238E27FC236}">
              <a16:creationId xmlns:a16="http://schemas.microsoft.com/office/drawing/2014/main" xmlns="" id="{18646A77-9ADB-409D-AC4A-7C2CABB1422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06" name="image18.jpg">
          <a:extLst>
            <a:ext uri="{FF2B5EF4-FFF2-40B4-BE49-F238E27FC236}">
              <a16:creationId xmlns:a16="http://schemas.microsoft.com/office/drawing/2014/main" xmlns="" id="{8504128C-6E43-4C30-B04C-517E7CE3BF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07" name="image2.png">
          <a:extLst>
            <a:ext uri="{FF2B5EF4-FFF2-40B4-BE49-F238E27FC236}">
              <a16:creationId xmlns:a16="http://schemas.microsoft.com/office/drawing/2014/main" xmlns="" id="{A125725A-0CD6-4902-855B-CAA81AAED0A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08" name="image18.jpg">
          <a:extLst>
            <a:ext uri="{FF2B5EF4-FFF2-40B4-BE49-F238E27FC236}">
              <a16:creationId xmlns:a16="http://schemas.microsoft.com/office/drawing/2014/main" xmlns="" id="{1BACC0D2-306B-4A58-9E9F-DF0EA86802B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09" name="image2.png">
          <a:extLst>
            <a:ext uri="{FF2B5EF4-FFF2-40B4-BE49-F238E27FC236}">
              <a16:creationId xmlns:a16="http://schemas.microsoft.com/office/drawing/2014/main" xmlns="" id="{341939CC-EE27-48AB-B7A9-EBFAEFC45E8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10" name="image18.jpg">
          <a:extLst>
            <a:ext uri="{FF2B5EF4-FFF2-40B4-BE49-F238E27FC236}">
              <a16:creationId xmlns:a16="http://schemas.microsoft.com/office/drawing/2014/main" xmlns="" id="{90F528B4-9E4E-44AA-BBB1-C0BC79195B2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11" name="image2.png">
          <a:extLst>
            <a:ext uri="{FF2B5EF4-FFF2-40B4-BE49-F238E27FC236}">
              <a16:creationId xmlns:a16="http://schemas.microsoft.com/office/drawing/2014/main" xmlns="" id="{1B056F77-CD14-42EE-8487-456A1836E3C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12" name="image18.jpg">
          <a:extLst>
            <a:ext uri="{FF2B5EF4-FFF2-40B4-BE49-F238E27FC236}">
              <a16:creationId xmlns:a16="http://schemas.microsoft.com/office/drawing/2014/main" xmlns="" id="{50BA551D-0E40-4D47-B962-B75F46DB8FB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13" name="image2.png">
          <a:extLst>
            <a:ext uri="{FF2B5EF4-FFF2-40B4-BE49-F238E27FC236}">
              <a16:creationId xmlns:a16="http://schemas.microsoft.com/office/drawing/2014/main" xmlns="" id="{2A81CD3B-CF0A-4CE6-A4C5-3488727BA7A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14" name="image18.jpg">
          <a:extLst>
            <a:ext uri="{FF2B5EF4-FFF2-40B4-BE49-F238E27FC236}">
              <a16:creationId xmlns:a16="http://schemas.microsoft.com/office/drawing/2014/main" xmlns="" id="{2182B7B7-F57C-4887-A43F-C206C3CF082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15" name="image2.png">
          <a:extLst>
            <a:ext uri="{FF2B5EF4-FFF2-40B4-BE49-F238E27FC236}">
              <a16:creationId xmlns:a16="http://schemas.microsoft.com/office/drawing/2014/main" xmlns="" id="{0FE413F9-219A-4925-BD4E-D6A7915131F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16" name="image18.jpg">
          <a:extLst>
            <a:ext uri="{FF2B5EF4-FFF2-40B4-BE49-F238E27FC236}">
              <a16:creationId xmlns:a16="http://schemas.microsoft.com/office/drawing/2014/main" xmlns="" id="{0E006BD1-5287-4AB1-99E0-E1231D1B3C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17" name="image2.png">
          <a:extLst>
            <a:ext uri="{FF2B5EF4-FFF2-40B4-BE49-F238E27FC236}">
              <a16:creationId xmlns:a16="http://schemas.microsoft.com/office/drawing/2014/main" xmlns="" id="{1DEF20EB-6983-470C-8AA1-B1D03674B19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18" name="image18.jpg">
          <a:extLst>
            <a:ext uri="{FF2B5EF4-FFF2-40B4-BE49-F238E27FC236}">
              <a16:creationId xmlns:a16="http://schemas.microsoft.com/office/drawing/2014/main" xmlns="" id="{655084BA-E9B4-4C02-AB62-6B5E55FB462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19" name="image2.png">
          <a:extLst>
            <a:ext uri="{FF2B5EF4-FFF2-40B4-BE49-F238E27FC236}">
              <a16:creationId xmlns:a16="http://schemas.microsoft.com/office/drawing/2014/main" xmlns="" id="{51BA8306-630A-400A-926C-BD0B769696B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20" name="image18.jpg">
          <a:extLst>
            <a:ext uri="{FF2B5EF4-FFF2-40B4-BE49-F238E27FC236}">
              <a16:creationId xmlns:a16="http://schemas.microsoft.com/office/drawing/2014/main" xmlns="" id="{9C472E05-C8AE-4135-AAE0-2451D0F9A8F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21" name="image2.png">
          <a:extLst>
            <a:ext uri="{FF2B5EF4-FFF2-40B4-BE49-F238E27FC236}">
              <a16:creationId xmlns:a16="http://schemas.microsoft.com/office/drawing/2014/main" xmlns="" id="{20F086E7-C480-457E-98F6-72B7BFF496E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22" name="image18.jpg">
          <a:extLst>
            <a:ext uri="{FF2B5EF4-FFF2-40B4-BE49-F238E27FC236}">
              <a16:creationId xmlns:a16="http://schemas.microsoft.com/office/drawing/2014/main" xmlns="" id="{EF3A09ED-A1E6-4EF1-95ED-2428348984B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23" name="image2.png">
          <a:extLst>
            <a:ext uri="{FF2B5EF4-FFF2-40B4-BE49-F238E27FC236}">
              <a16:creationId xmlns:a16="http://schemas.microsoft.com/office/drawing/2014/main" xmlns="" id="{25C3427D-8E7F-480C-883F-5E577FDDCEE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24" name="image18.jpg">
          <a:extLst>
            <a:ext uri="{FF2B5EF4-FFF2-40B4-BE49-F238E27FC236}">
              <a16:creationId xmlns:a16="http://schemas.microsoft.com/office/drawing/2014/main" xmlns="" id="{2BA906FE-5E2B-4B65-B6F5-F07158A76E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25" name="image2.png">
          <a:extLst>
            <a:ext uri="{FF2B5EF4-FFF2-40B4-BE49-F238E27FC236}">
              <a16:creationId xmlns:a16="http://schemas.microsoft.com/office/drawing/2014/main" xmlns="" id="{8F20565E-3A8D-4BA9-A0E7-5CD57CA42CC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26" name="image18.jpg">
          <a:extLst>
            <a:ext uri="{FF2B5EF4-FFF2-40B4-BE49-F238E27FC236}">
              <a16:creationId xmlns:a16="http://schemas.microsoft.com/office/drawing/2014/main" xmlns="" id="{BE6D60B7-43B2-41F7-9179-D8FEC8B4ED7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27" name="image2.png">
          <a:extLst>
            <a:ext uri="{FF2B5EF4-FFF2-40B4-BE49-F238E27FC236}">
              <a16:creationId xmlns:a16="http://schemas.microsoft.com/office/drawing/2014/main" xmlns="" id="{C2D9EB75-0B19-4CC2-86A1-6E8A519E153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28" name="image18.jpg">
          <a:extLst>
            <a:ext uri="{FF2B5EF4-FFF2-40B4-BE49-F238E27FC236}">
              <a16:creationId xmlns:a16="http://schemas.microsoft.com/office/drawing/2014/main" xmlns="" id="{94514C12-2F7A-49EB-B60C-BFAD03679B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29" name="image2.png">
          <a:extLst>
            <a:ext uri="{FF2B5EF4-FFF2-40B4-BE49-F238E27FC236}">
              <a16:creationId xmlns:a16="http://schemas.microsoft.com/office/drawing/2014/main" xmlns="" id="{41212343-64FE-418B-B214-8F3DD9E8F98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30" name="image18.jpg">
          <a:extLst>
            <a:ext uri="{FF2B5EF4-FFF2-40B4-BE49-F238E27FC236}">
              <a16:creationId xmlns:a16="http://schemas.microsoft.com/office/drawing/2014/main" xmlns="" id="{0824DD7E-080C-429F-A894-FE810FC8AF1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31" name="image2.png">
          <a:extLst>
            <a:ext uri="{FF2B5EF4-FFF2-40B4-BE49-F238E27FC236}">
              <a16:creationId xmlns:a16="http://schemas.microsoft.com/office/drawing/2014/main" xmlns="" id="{8F219588-3B64-4FE8-8369-38297B065E8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32" name="image18.jpg">
          <a:extLst>
            <a:ext uri="{FF2B5EF4-FFF2-40B4-BE49-F238E27FC236}">
              <a16:creationId xmlns:a16="http://schemas.microsoft.com/office/drawing/2014/main" xmlns="" id="{6A2C2091-B7C2-4276-AD97-6D53CE98F2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33" name="image2.png">
          <a:extLst>
            <a:ext uri="{FF2B5EF4-FFF2-40B4-BE49-F238E27FC236}">
              <a16:creationId xmlns:a16="http://schemas.microsoft.com/office/drawing/2014/main" xmlns="" id="{D17B1739-6D1A-4EC4-9A74-06165E98363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34" name="image18.jpg">
          <a:extLst>
            <a:ext uri="{FF2B5EF4-FFF2-40B4-BE49-F238E27FC236}">
              <a16:creationId xmlns:a16="http://schemas.microsoft.com/office/drawing/2014/main" xmlns="" id="{983852D0-D0D8-4D82-8941-45BBC2640E0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35" name="image2.png">
          <a:extLst>
            <a:ext uri="{FF2B5EF4-FFF2-40B4-BE49-F238E27FC236}">
              <a16:creationId xmlns:a16="http://schemas.microsoft.com/office/drawing/2014/main" xmlns="" id="{5EF77B49-5596-4086-878A-F3B411C45E5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36" name="image18.jpg">
          <a:extLst>
            <a:ext uri="{FF2B5EF4-FFF2-40B4-BE49-F238E27FC236}">
              <a16:creationId xmlns:a16="http://schemas.microsoft.com/office/drawing/2014/main" xmlns="" id="{9FB698F3-E25E-4591-B1F4-7CB09D9DA2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37" name="image2.png">
          <a:extLst>
            <a:ext uri="{FF2B5EF4-FFF2-40B4-BE49-F238E27FC236}">
              <a16:creationId xmlns:a16="http://schemas.microsoft.com/office/drawing/2014/main" xmlns="" id="{536DD2F6-7025-4C91-8E09-4831BA2D779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38" name="image18.jpg">
          <a:extLst>
            <a:ext uri="{FF2B5EF4-FFF2-40B4-BE49-F238E27FC236}">
              <a16:creationId xmlns:a16="http://schemas.microsoft.com/office/drawing/2014/main" xmlns="" id="{EE12A210-6002-4F63-87C1-C065F78CCCE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39" name="image2.png">
          <a:extLst>
            <a:ext uri="{FF2B5EF4-FFF2-40B4-BE49-F238E27FC236}">
              <a16:creationId xmlns:a16="http://schemas.microsoft.com/office/drawing/2014/main" xmlns="" id="{7A1D0385-80F2-44CF-A621-6CB248796AA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40" name="image18.jpg">
          <a:extLst>
            <a:ext uri="{FF2B5EF4-FFF2-40B4-BE49-F238E27FC236}">
              <a16:creationId xmlns:a16="http://schemas.microsoft.com/office/drawing/2014/main" xmlns="" id="{AB8FA698-D501-4AE7-94B2-2A136AE5B3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41" name="image2.png">
          <a:extLst>
            <a:ext uri="{FF2B5EF4-FFF2-40B4-BE49-F238E27FC236}">
              <a16:creationId xmlns:a16="http://schemas.microsoft.com/office/drawing/2014/main" xmlns="" id="{98272D4C-F511-4111-8DC4-B06E590AEEE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42" name="image18.jpg">
          <a:extLst>
            <a:ext uri="{FF2B5EF4-FFF2-40B4-BE49-F238E27FC236}">
              <a16:creationId xmlns:a16="http://schemas.microsoft.com/office/drawing/2014/main" xmlns="" id="{CAF54DE0-EAF0-4063-BFA8-9BDEAA1464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43" name="image2.png">
          <a:extLst>
            <a:ext uri="{FF2B5EF4-FFF2-40B4-BE49-F238E27FC236}">
              <a16:creationId xmlns:a16="http://schemas.microsoft.com/office/drawing/2014/main" xmlns="" id="{954AB940-2EE1-4FB1-9808-F67CAB14549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44" name="image18.jpg">
          <a:extLst>
            <a:ext uri="{FF2B5EF4-FFF2-40B4-BE49-F238E27FC236}">
              <a16:creationId xmlns:a16="http://schemas.microsoft.com/office/drawing/2014/main" xmlns="" id="{25141C38-0D9E-4169-9F6E-CCCE97DDEC7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45" name="image2.png">
          <a:extLst>
            <a:ext uri="{FF2B5EF4-FFF2-40B4-BE49-F238E27FC236}">
              <a16:creationId xmlns:a16="http://schemas.microsoft.com/office/drawing/2014/main" xmlns="" id="{522DE2B8-F7E4-49D4-953D-3E50E4FA065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46" name="image18.jpg">
          <a:extLst>
            <a:ext uri="{FF2B5EF4-FFF2-40B4-BE49-F238E27FC236}">
              <a16:creationId xmlns:a16="http://schemas.microsoft.com/office/drawing/2014/main" xmlns="" id="{C69429DD-CDB9-4506-BED0-7B48E4B3AC9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47" name="image2.png">
          <a:extLst>
            <a:ext uri="{FF2B5EF4-FFF2-40B4-BE49-F238E27FC236}">
              <a16:creationId xmlns:a16="http://schemas.microsoft.com/office/drawing/2014/main" xmlns="" id="{D3D16D60-D5C2-4D9C-B9F9-95233388142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48" name="image18.jpg">
          <a:extLst>
            <a:ext uri="{FF2B5EF4-FFF2-40B4-BE49-F238E27FC236}">
              <a16:creationId xmlns:a16="http://schemas.microsoft.com/office/drawing/2014/main" xmlns="" id="{B498AC6B-B3F4-4715-A4D0-C8B9C19CB1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49" name="image2.png">
          <a:extLst>
            <a:ext uri="{FF2B5EF4-FFF2-40B4-BE49-F238E27FC236}">
              <a16:creationId xmlns:a16="http://schemas.microsoft.com/office/drawing/2014/main" xmlns="" id="{966E56A6-9692-45AB-87F8-CEF7D1A64E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350" name="image18.jpg">
          <a:extLst>
            <a:ext uri="{FF2B5EF4-FFF2-40B4-BE49-F238E27FC236}">
              <a16:creationId xmlns:a16="http://schemas.microsoft.com/office/drawing/2014/main" xmlns="" id="{81A9102A-73F2-4D60-9E08-512EF879F2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351" name="image2.png">
          <a:extLst>
            <a:ext uri="{FF2B5EF4-FFF2-40B4-BE49-F238E27FC236}">
              <a16:creationId xmlns:a16="http://schemas.microsoft.com/office/drawing/2014/main" xmlns="" id="{B4D03C7A-2752-4C8D-8F03-76A50C3C810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52" name="image18.jpg">
          <a:extLst>
            <a:ext uri="{FF2B5EF4-FFF2-40B4-BE49-F238E27FC236}">
              <a16:creationId xmlns:a16="http://schemas.microsoft.com/office/drawing/2014/main" xmlns="" id="{6A329E73-F9D7-4399-83E2-AC980E886B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53" name="image2.png">
          <a:extLst>
            <a:ext uri="{FF2B5EF4-FFF2-40B4-BE49-F238E27FC236}">
              <a16:creationId xmlns:a16="http://schemas.microsoft.com/office/drawing/2014/main" xmlns="" id="{64964A33-D592-42E0-863C-89F88F0BBA6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54" name="image18.jpg">
          <a:extLst>
            <a:ext uri="{FF2B5EF4-FFF2-40B4-BE49-F238E27FC236}">
              <a16:creationId xmlns:a16="http://schemas.microsoft.com/office/drawing/2014/main" xmlns="" id="{A7856BEB-DF49-462D-96D2-DBD1C33328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55" name="image2.png">
          <a:extLst>
            <a:ext uri="{FF2B5EF4-FFF2-40B4-BE49-F238E27FC236}">
              <a16:creationId xmlns:a16="http://schemas.microsoft.com/office/drawing/2014/main" xmlns="" id="{2673B6A1-5D39-48AC-9583-AD23E470B3E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56" name="image18.jpg">
          <a:extLst>
            <a:ext uri="{FF2B5EF4-FFF2-40B4-BE49-F238E27FC236}">
              <a16:creationId xmlns:a16="http://schemas.microsoft.com/office/drawing/2014/main" xmlns="" id="{1A22ECE9-EFDC-4F80-9BE4-5439CB22CB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57" name="image2.png">
          <a:extLst>
            <a:ext uri="{FF2B5EF4-FFF2-40B4-BE49-F238E27FC236}">
              <a16:creationId xmlns:a16="http://schemas.microsoft.com/office/drawing/2014/main" xmlns="" id="{D47954F2-37CB-49EF-A6CF-DE5F70B5B30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358" name="image18.jpg">
          <a:extLst>
            <a:ext uri="{FF2B5EF4-FFF2-40B4-BE49-F238E27FC236}">
              <a16:creationId xmlns:a16="http://schemas.microsoft.com/office/drawing/2014/main" xmlns="" id="{0E822446-EE35-4963-A883-613A89C169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359" name="image2.png">
          <a:extLst>
            <a:ext uri="{FF2B5EF4-FFF2-40B4-BE49-F238E27FC236}">
              <a16:creationId xmlns:a16="http://schemas.microsoft.com/office/drawing/2014/main" xmlns="" id="{97C434E9-E2DF-422F-9BDD-D7016ABA14A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60" name="image18.jpg">
          <a:extLst>
            <a:ext uri="{FF2B5EF4-FFF2-40B4-BE49-F238E27FC236}">
              <a16:creationId xmlns:a16="http://schemas.microsoft.com/office/drawing/2014/main" xmlns="" id="{1E4DB3A4-149F-4274-BBDE-952F1E804CB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61" name="image2.png">
          <a:extLst>
            <a:ext uri="{FF2B5EF4-FFF2-40B4-BE49-F238E27FC236}">
              <a16:creationId xmlns:a16="http://schemas.microsoft.com/office/drawing/2014/main" xmlns="" id="{99B9828B-F6DD-41C6-ADDB-EB4868E2D8D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62" name="image18.jpg">
          <a:extLst>
            <a:ext uri="{FF2B5EF4-FFF2-40B4-BE49-F238E27FC236}">
              <a16:creationId xmlns:a16="http://schemas.microsoft.com/office/drawing/2014/main" xmlns="" id="{3BA15ED8-E8D1-4B69-B20B-F2CED37CA8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63" name="image2.png">
          <a:extLst>
            <a:ext uri="{FF2B5EF4-FFF2-40B4-BE49-F238E27FC236}">
              <a16:creationId xmlns:a16="http://schemas.microsoft.com/office/drawing/2014/main" xmlns="" id="{698E1532-FFB9-4F8C-BDE2-0BCD94F3D80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64" name="image18.jpg">
          <a:extLst>
            <a:ext uri="{FF2B5EF4-FFF2-40B4-BE49-F238E27FC236}">
              <a16:creationId xmlns:a16="http://schemas.microsoft.com/office/drawing/2014/main" xmlns="" id="{EE616CBD-B8A6-4A8C-B66B-520B5DA4A3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65" name="image2.png">
          <a:extLst>
            <a:ext uri="{FF2B5EF4-FFF2-40B4-BE49-F238E27FC236}">
              <a16:creationId xmlns:a16="http://schemas.microsoft.com/office/drawing/2014/main" xmlns="" id="{5DE7CBFA-F77F-4E3E-BC00-8BA0FAC79E3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4366" name="image18.jpg">
          <a:extLst>
            <a:ext uri="{FF2B5EF4-FFF2-40B4-BE49-F238E27FC236}">
              <a16:creationId xmlns:a16="http://schemas.microsoft.com/office/drawing/2014/main" xmlns="" id="{B328127A-3E64-4A8D-811C-6B935713F1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67" name="image2.png">
          <a:extLst>
            <a:ext uri="{FF2B5EF4-FFF2-40B4-BE49-F238E27FC236}">
              <a16:creationId xmlns:a16="http://schemas.microsoft.com/office/drawing/2014/main" xmlns="" id="{7287882C-BF83-46CE-B51C-B6A3978A3C3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68" name="image18.jpg">
          <a:extLst>
            <a:ext uri="{FF2B5EF4-FFF2-40B4-BE49-F238E27FC236}">
              <a16:creationId xmlns:a16="http://schemas.microsoft.com/office/drawing/2014/main" xmlns="" id="{8C4554DC-5034-44BC-B4F2-04E29F499D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69" name="image2.png">
          <a:extLst>
            <a:ext uri="{FF2B5EF4-FFF2-40B4-BE49-F238E27FC236}">
              <a16:creationId xmlns:a16="http://schemas.microsoft.com/office/drawing/2014/main" xmlns="" id="{9C44D4D1-10C4-4866-830E-A6EA5ED4518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70" name="image18.jpg">
          <a:extLst>
            <a:ext uri="{FF2B5EF4-FFF2-40B4-BE49-F238E27FC236}">
              <a16:creationId xmlns:a16="http://schemas.microsoft.com/office/drawing/2014/main" xmlns="" id="{7CFABE34-F896-41CF-932B-46436161BA9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71" name="image2.png">
          <a:extLst>
            <a:ext uri="{FF2B5EF4-FFF2-40B4-BE49-F238E27FC236}">
              <a16:creationId xmlns:a16="http://schemas.microsoft.com/office/drawing/2014/main" xmlns="" id="{9AF04FAD-AA05-402C-9C6B-0EF25B540CD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72" name="image18.jpg">
          <a:extLst>
            <a:ext uri="{FF2B5EF4-FFF2-40B4-BE49-F238E27FC236}">
              <a16:creationId xmlns:a16="http://schemas.microsoft.com/office/drawing/2014/main" xmlns="" id="{F61F6AA8-E416-414C-81D6-B412E50158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73" name="image2.png">
          <a:extLst>
            <a:ext uri="{FF2B5EF4-FFF2-40B4-BE49-F238E27FC236}">
              <a16:creationId xmlns:a16="http://schemas.microsoft.com/office/drawing/2014/main" xmlns="" id="{06A4B732-2C1C-4365-8187-4A907A196F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4374" name="image18.jpg">
          <a:extLst>
            <a:ext uri="{FF2B5EF4-FFF2-40B4-BE49-F238E27FC236}">
              <a16:creationId xmlns:a16="http://schemas.microsoft.com/office/drawing/2014/main" xmlns="" id="{2F32C61A-A761-48C4-9E68-BA39E14DA84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75" name="image2.png">
          <a:extLst>
            <a:ext uri="{FF2B5EF4-FFF2-40B4-BE49-F238E27FC236}">
              <a16:creationId xmlns:a16="http://schemas.microsoft.com/office/drawing/2014/main" xmlns="" id="{E039DB71-2705-46B5-BE57-16D17D6464F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76" name="image18.jpg">
          <a:extLst>
            <a:ext uri="{FF2B5EF4-FFF2-40B4-BE49-F238E27FC236}">
              <a16:creationId xmlns:a16="http://schemas.microsoft.com/office/drawing/2014/main" xmlns="" id="{36B46EBD-C46F-45A9-97BC-A9FD4E236E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77" name="image2.png">
          <a:extLst>
            <a:ext uri="{FF2B5EF4-FFF2-40B4-BE49-F238E27FC236}">
              <a16:creationId xmlns:a16="http://schemas.microsoft.com/office/drawing/2014/main" xmlns="" id="{408BDED6-B3BA-449A-BC70-07D85D6F2B2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78" name="image18.jpg">
          <a:extLst>
            <a:ext uri="{FF2B5EF4-FFF2-40B4-BE49-F238E27FC236}">
              <a16:creationId xmlns:a16="http://schemas.microsoft.com/office/drawing/2014/main" xmlns="" id="{149A8F66-931F-48A3-B65B-70BB30E9C8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79" name="image2.png">
          <a:extLst>
            <a:ext uri="{FF2B5EF4-FFF2-40B4-BE49-F238E27FC236}">
              <a16:creationId xmlns:a16="http://schemas.microsoft.com/office/drawing/2014/main" xmlns="" id="{D8F06982-2B4B-4C74-9C8F-8267BB24C19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80" name="image18.jpg">
          <a:extLst>
            <a:ext uri="{FF2B5EF4-FFF2-40B4-BE49-F238E27FC236}">
              <a16:creationId xmlns:a16="http://schemas.microsoft.com/office/drawing/2014/main" xmlns="" id="{5B3855C8-C93E-431E-B3AB-FC755F61576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81" name="image2.png">
          <a:extLst>
            <a:ext uri="{FF2B5EF4-FFF2-40B4-BE49-F238E27FC236}">
              <a16:creationId xmlns:a16="http://schemas.microsoft.com/office/drawing/2014/main" xmlns="" id="{FD1D1B01-472B-448C-9138-AD516BE1D2B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82" name="image18.jpg">
          <a:extLst>
            <a:ext uri="{FF2B5EF4-FFF2-40B4-BE49-F238E27FC236}">
              <a16:creationId xmlns:a16="http://schemas.microsoft.com/office/drawing/2014/main" xmlns="" id="{D5D3FE7C-176A-4AEB-B28B-382DF13D9E0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83" name="image2.png">
          <a:extLst>
            <a:ext uri="{FF2B5EF4-FFF2-40B4-BE49-F238E27FC236}">
              <a16:creationId xmlns:a16="http://schemas.microsoft.com/office/drawing/2014/main" xmlns="" id="{CEF0FFFB-8FBA-4AA3-B178-37E9AA65255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84" name="image18.jpg">
          <a:extLst>
            <a:ext uri="{FF2B5EF4-FFF2-40B4-BE49-F238E27FC236}">
              <a16:creationId xmlns:a16="http://schemas.microsoft.com/office/drawing/2014/main" xmlns="" id="{5278B370-11EB-449D-99B6-AFD8030699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85" name="image2.png">
          <a:extLst>
            <a:ext uri="{FF2B5EF4-FFF2-40B4-BE49-F238E27FC236}">
              <a16:creationId xmlns:a16="http://schemas.microsoft.com/office/drawing/2014/main" xmlns="" id="{C36D78A8-6EA3-426D-B390-1C13EF69A52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86" name="image18.jpg">
          <a:extLst>
            <a:ext uri="{FF2B5EF4-FFF2-40B4-BE49-F238E27FC236}">
              <a16:creationId xmlns:a16="http://schemas.microsoft.com/office/drawing/2014/main" xmlns="" id="{12D4759A-D687-4AC5-912A-9C5DD2BCAA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87" name="image2.png">
          <a:extLst>
            <a:ext uri="{FF2B5EF4-FFF2-40B4-BE49-F238E27FC236}">
              <a16:creationId xmlns:a16="http://schemas.microsoft.com/office/drawing/2014/main" xmlns="" id="{0A496F19-097C-4E1A-9356-1D5BC89F433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88" name="image18.jpg">
          <a:extLst>
            <a:ext uri="{FF2B5EF4-FFF2-40B4-BE49-F238E27FC236}">
              <a16:creationId xmlns:a16="http://schemas.microsoft.com/office/drawing/2014/main" xmlns="" id="{C9B81B35-8FE3-4282-98C3-6C1CF5758AE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89" name="image2.png">
          <a:extLst>
            <a:ext uri="{FF2B5EF4-FFF2-40B4-BE49-F238E27FC236}">
              <a16:creationId xmlns:a16="http://schemas.microsoft.com/office/drawing/2014/main" xmlns="" id="{2184620B-BCD9-4BEB-9B9B-CFE46564E63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90" name="image18.jpg">
          <a:extLst>
            <a:ext uri="{FF2B5EF4-FFF2-40B4-BE49-F238E27FC236}">
              <a16:creationId xmlns:a16="http://schemas.microsoft.com/office/drawing/2014/main" xmlns="" id="{470DC30E-1E7E-40C0-932D-A1961FF554F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91" name="image2.png">
          <a:extLst>
            <a:ext uri="{FF2B5EF4-FFF2-40B4-BE49-F238E27FC236}">
              <a16:creationId xmlns:a16="http://schemas.microsoft.com/office/drawing/2014/main" xmlns="" id="{1500EDB8-3096-48BC-8BFB-7F523AB80D0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92" name="image18.jpg">
          <a:extLst>
            <a:ext uri="{FF2B5EF4-FFF2-40B4-BE49-F238E27FC236}">
              <a16:creationId xmlns:a16="http://schemas.microsoft.com/office/drawing/2014/main" xmlns="" id="{A4CFD6AC-7DE5-4260-9B14-F8E9A136A6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93" name="image2.png">
          <a:extLst>
            <a:ext uri="{FF2B5EF4-FFF2-40B4-BE49-F238E27FC236}">
              <a16:creationId xmlns:a16="http://schemas.microsoft.com/office/drawing/2014/main" xmlns="" id="{7C0AABD6-85EF-4673-B38B-0DB3E7E92C3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94" name="image18.jpg">
          <a:extLst>
            <a:ext uri="{FF2B5EF4-FFF2-40B4-BE49-F238E27FC236}">
              <a16:creationId xmlns:a16="http://schemas.microsoft.com/office/drawing/2014/main" xmlns="" id="{C0401C07-C46D-4420-A7DF-8FADDD80ED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95" name="image2.png">
          <a:extLst>
            <a:ext uri="{FF2B5EF4-FFF2-40B4-BE49-F238E27FC236}">
              <a16:creationId xmlns:a16="http://schemas.microsoft.com/office/drawing/2014/main" xmlns="" id="{D4857B62-A422-4FD9-A072-E15F2404240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96" name="image18.jpg">
          <a:extLst>
            <a:ext uri="{FF2B5EF4-FFF2-40B4-BE49-F238E27FC236}">
              <a16:creationId xmlns:a16="http://schemas.microsoft.com/office/drawing/2014/main" xmlns="" id="{C42756F2-A539-481B-B81A-541FD132D2E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97" name="image2.png">
          <a:extLst>
            <a:ext uri="{FF2B5EF4-FFF2-40B4-BE49-F238E27FC236}">
              <a16:creationId xmlns:a16="http://schemas.microsoft.com/office/drawing/2014/main" xmlns="" id="{C4CCA891-AAA7-47CD-9FE9-A11323B2E3F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98" name="image18.jpg">
          <a:extLst>
            <a:ext uri="{FF2B5EF4-FFF2-40B4-BE49-F238E27FC236}">
              <a16:creationId xmlns:a16="http://schemas.microsoft.com/office/drawing/2014/main" xmlns="" id="{0FB144DD-EE91-4574-8E4F-53039154825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99" name="image2.png">
          <a:extLst>
            <a:ext uri="{FF2B5EF4-FFF2-40B4-BE49-F238E27FC236}">
              <a16:creationId xmlns:a16="http://schemas.microsoft.com/office/drawing/2014/main" xmlns="" id="{E31D695E-71CF-45EF-B878-853CB759F29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00" name="image18.jpg">
          <a:extLst>
            <a:ext uri="{FF2B5EF4-FFF2-40B4-BE49-F238E27FC236}">
              <a16:creationId xmlns:a16="http://schemas.microsoft.com/office/drawing/2014/main" xmlns="" id="{9A9EA8DF-B0AD-4B54-9DEB-ED21DBE333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01" name="image2.png">
          <a:extLst>
            <a:ext uri="{FF2B5EF4-FFF2-40B4-BE49-F238E27FC236}">
              <a16:creationId xmlns:a16="http://schemas.microsoft.com/office/drawing/2014/main" xmlns="" id="{A4570366-20F0-4D49-B52A-43A842A481A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02" name="image18.jpg">
          <a:extLst>
            <a:ext uri="{FF2B5EF4-FFF2-40B4-BE49-F238E27FC236}">
              <a16:creationId xmlns:a16="http://schemas.microsoft.com/office/drawing/2014/main" xmlns="" id="{BA59AF5E-049A-40EC-9E38-6DA79D71C77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03" name="image2.png">
          <a:extLst>
            <a:ext uri="{FF2B5EF4-FFF2-40B4-BE49-F238E27FC236}">
              <a16:creationId xmlns:a16="http://schemas.microsoft.com/office/drawing/2014/main" xmlns="" id="{BBFE76B8-681C-40F4-A169-C298271CF31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04" name="image18.jpg">
          <a:extLst>
            <a:ext uri="{FF2B5EF4-FFF2-40B4-BE49-F238E27FC236}">
              <a16:creationId xmlns:a16="http://schemas.microsoft.com/office/drawing/2014/main" xmlns="" id="{21DDC154-20CA-4ABC-B99A-E6170035282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05" name="image2.png">
          <a:extLst>
            <a:ext uri="{FF2B5EF4-FFF2-40B4-BE49-F238E27FC236}">
              <a16:creationId xmlns:a16="http://schemas.microsoft.com/office/drawing/2014/main" xmlns="" id="{073D9474-55AA-4552-AAD6-9D5AE5D7177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06" name="image18.jpg">
          <a:extLst>
            <a:ext uri="{FF2B5EF4-FFF2-40B4-BE49-F238E27FC236}">
              <a16:creationId xmlns:a16="http://schemas.microsoft.com/office/drawing/2014/main" xmlns="" id="{E588503A-8CE3-456C-963B-E43519900CD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407" name="image2.png">
          <a:extLst>
            <a:ext uri="{FF2B5EF4-FFF2-40B4-BE49-F238E27FC236}">
              <a16:creationId xmlns:a16="http://schemas.microsoft.com/office/drawing/2014/main" xmlns="" id="{E1360B17-704A-4892-A8C3-0A9164DB997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08" name="image18.jpg">
          <a:extLst>
            <a:ext uri="{FF2B5EF4-FFF2-40B4-BE49-F238E27FC236}">
              <a16:creationId xmlns:a16="http://schemas.microsoft.com/office/drawing/2014/main" xmlns="" id="{FDAEA604-A2F4-4ADA-BEA2-B686EBD8D9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09" name="image2.png">
          <a:extLst>
            <a:ext uri="{FF2B5EF4-FFF2-40B4-BE49-F238E27FC236}">
              <a16:creationId xmlns:a16="http://schemas.microsoft.com/office/drawing/2014/main" xmlns="" id="{B48D8228-B10E-4D70-907B-BE9AC544B98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10" name="image18.jpg">
          <a:extLst>
            <a:ext uri="{FF2B5EF4-FFF2-40B4-BE49-F238E27FC236}">
              <a16:creationId xmlns:a16="http://schemas.microsoft.com/office/drawing/2014/main" xmlns="" id="{2F01EEE0-945A-4B69-9FF7-32291A9D46F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11" name="image2.png">
          <a:extLst>
            <a:ext uri="{FF2B5EF4-FFF2-40B4-BE49-F238E27FC236}">
              <a16:creationId xmlns:a16="http://schemas.microsoft.com/office/drawing/2014/main" xmlns="" id="{3EC76751-B101-45A3-9B27-D5D827F3745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12" name="image18.jpg">
          <a:extLst>
            <a:ext uri="{FF2B5EF4-FFF2-40B4-BE49-F238E27FC236}">
              <a16:creationId xmlns:a16="http://schemas.microsoft.com/office/drawing/2014/main" xmlns="" id="{7704E98E-15B5-4266-B13D-2ABD4697BC4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13" name="image2.png">
          <a:extLst>
            <a:ext uri="{FF2B5EF4-FFF2-40B4-BE49-F238E27FC236}">
              <a16:creationId xmlns:a16="http://schemas.microsoft.com/office/drawing/2014/main" xmlns="" id="{DE3B1261-F2E1-4988-935E-995A11C7A8A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14" name="image18.jpg">
          <a:extLst>
            <a:ext uri="{FF2B5EF4-FFF2-40B4-BE49-F238E27FC236}">
              <a16:creationId xmlns:a16="http://schemas.microsoft.com/office/drawing/2014/main" xmlns="" id="{B42C2360-3EE0-41C7-A721-A0A3134BBF7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15" name="image2.png">
          <a:extLst>
            <a:ext uri="{FF2B5EF4-FFF2-40B4-BE49-F238E27FC236}">
              <a16:creationId xmlns:a16="http://schemas.microsoft.com/office/drawing/2014/main" xmlns="" id="{069CD261-8415-4884-AD8C-461EDC718F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16" name="image18.jpg">
          <a:extLst>
            <a:ext uri="{FF2B5EF4-FFF2-40B4-BE49-F238E27FC236}">
              <a16:creationId xmlns:a16="http://schemas.microsoft.com/office/drawing/2014/main" xmlns="" id="{3EE1E315-63E6-4334-8E51-8B8C566FE9E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17" name="image2.png">
          <a:extLst>
            <a:ext uri="{FF2B5EF4-FFF2-40B4-BE49-F238E27FC236}">
              <a16:creationId xmlns:a16="http://schemas.microsoft.com/office/drawing/2014/main" xmlns="" id="{0A3ADB90-BDE6-486D-A412-C6689C54BF2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18" name="image18.jpg">
          <a:extLst>
            <a:ext uri="{FF2B5EF4-FFF2-40B4-BE49-F238E27FC236}">
              <a16:creationId xmlns:a16="http://schemas.microsoft.com/office/drawing/2014/main" xmlns="" id="{523B95CB-F9B3-4CC9-A4FF-A8954F9C7A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19" name="image2.png">
          <a:extLst>
            <a:ext uri="{FF2B5EF4-FFF2-40B4-BE49-F238E27FC236}">
              <a16:creationId xmlns:a16="http://schemas.microsoft.com/office/drawing/2014/main" xmlns="" id="{5EC3634F-7DBD-441E-93AE-A6293E5AAB9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20" name="image18.jpg">
          <a:extLst>
            <a:ext uri="{FF2B5EF4-FFF2-40B4-BE49-F238E27FC236}">
              <a16:creationId xmlns:a16="http://schemas.microsoft.com/office/drawing/2014/main" xmlns="" id="{88F06260-F600-4269-B80E-823E36A828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21" name="image2.png">
          <a:extLst>
            <a:ext uri="{FF2B5EF4-FFF2-40B4-BE49-F238E27FC236}">
              <a16:creationId xmlns:a16="http://schemas.microsoft.com/office/drawing/2014/main" xmlns="" id="{3F3EA7CB-A569-4E2B-9133-5FCF723144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22" name="image18.jpg">
          <a:extLst>
            <a:ext uri="{FF2B5EF4-FFF2-40B4-BE49-F238E27FC236}">
              <a16:creationId xmlns:a16="http://schemas.microsoft.com/office/drawing/2014/main" xmlns="" id="{A4AF9B2D-939E-4855-A8E0-659D83D69A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23" name="image2.png">
          <a:extLst>
            <a:ext uri="{FF2B5EF4-FFF2-40B4-BE49-F238E27FC236}">
              <a16:creationId xmlns:a16="http://schemas.microsoft.com/office/drawing/2014/main" xmlns="" id="{2B98B4FA-D20C-493F-8C12-6D21BBB3EC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24" name="image18.jpg">
          <a:extLst>
            <a:ext uri="{FF2B5EF4-FFF2-40B4-BE49-F238E27FC236}">
              <a16:creationId xmlns:a16="http://schemas.microsoft.com/office/drawing/2014/main" xmlns="" id="{64E6FFFC-BC4D-48B0-BE07-0700108571F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25" name="image2.png">
          <a:extLst>
            <a:ext uri="{FF2B5EF4-FFF2-40B4-BE49-F238E27FC236}">
              <a16:creationId xmlns:a16="http://schemas.microsoft.com/office/drawing/2014/main" xmlns="" id="{25BA727D-327B-4389-9C8E-75306511D0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26" name="image18.jpg">
          <a:extLst>
            <a:ext uri="{FF2B5EF4-FFF2-40B4-BE49-F238E27FC236}">
              <a16:creationId xmlns:a16="http://schemas.microsoft.com/office/drawing/2014/main" xmlns="" id="{FDB73373-EB24-494E-8E5C-A13C82213E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27" name="image2.png">
          <a:extLst>
            <a:ext uri="{FF2B5EF4-FFF2-40B4-BE49-F238E27FC236}">
              <a16:creationId xmlns:a16="http://schemas.microsoft.com/office/drawing/2014/main" xmlns="" id="{30760A36-4273-4B85-B322-319342E887A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28" name="image18.jpg">
          <a:extLst>
            <a:ext uri="{FF2B5EF4-FFF2-40B4-BE49-F238E27FC236}">
              <a16:creationId xmlns:a16="http://schemas.microsoft.com/office/drawing/2014/main" xmlns="" id="{E6C289E1-B832-4034-8BE3-C06C3CA03A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29" name="image2.png">
          <a:extLst>
            <a:ext uri="{FF2B5EF4-FFF2-40B4-BE49-F238E27FC236}">
              <a16:creationId xmlns:a16="http://schemas.microsoft.com/office/drawing/2014/main" xmlns="" id="{B11C8EC5-3863-4754-BFE6-2722F450924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30" name="image18.jpg">
          <a:extLst>
            <a:ext uri="{FF2B5EF4-FFF2-40B4-BE49-F238E27FC236}">
              <a16:creationId xmlns:a16="http://schemas.microsoft.com/office/drawing/2014/main" xmlns="" id="{77E94A38-6622-450A-A1BC-33AEE7F968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31" name="image2.png">
          <a:extLst>
            <a:ext uri="{FF2B5EF4-FFF2-40B4-BE49-F238E27FC236}">
              <a16:creationId xmlns:a16="http://schemas.microsoft.com/office/drawing/2014/main" xmlns="" id="{373D654A-57B6-49E0-B6C9-91DAC264991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32" name="image18.jpg">
          <a:extLst>
            <a:ext uri="{FF2B5EF4-FFF2-40B4-BE49-F238E27FC236}">
              <a16:creationId xmlns:a16="http://schemas.microsoft.com/office/drawing/2014/main" xmlns="" id="{E0AF4309-99D1-460F-82A1-76B983E7249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33" name="image2.png">
          <a:extLst>
            <a:ext uri="{FF2B5EF4-FFF2-40B4-BE49-F238E27FC236}">
              <a16:creationId xmlns:a16="http://schemas.microsoft.com/office/drawing/2014/main" xmlns="" id="{FE723181-3BBF-4E2D-A250-803960586AC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34" name="image18.jpg">
          <a:extLst>
            <a:ext uri="{FF2B5EF4-FFF2-40B4-BE49-F238E27FC236}">
              <a16:creationId xmlns:a16="http://schemas.microsoft.com/office/drawing/2014/main" xmlns="" id="{D3AF5846-A148-449D-9385-A53188BCFD4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35" name="image2.png">
          <a:extLst>
            <a:ext uri="{FF2B5EF4-FFF2-40B4-BE49-F238E27FC236}">
              <a16:creationId xmlns:a16="http://schemas.microsoft.com/office/drawing/2014/main" xmlns="" id="{0CB1C975-9338-4953-ADA3-E0042DDC8C2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36" name="image18.jpg">
          <a:extLst>
            <a:ext uri="{FF2B5EF4-FFF2-40B4-BE49-F238E27FC236}">
              <a16:creationId xmlns:a16="http://schemas.microsoft.com/office/drawing/2014/main" xmlns="" id="{14075FE1-A5CE-477B-9D88-7F0F126CF2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37" name="image2.png">
          <a:extLst>
            <a:ext uri="{FF2B5EF4-FFF2-40B4-BE49-F238E27FC236}">
              <a16:creationId xmlns:a16="http://schemas.microsoft.com/office/drawing/2014/main" xmlns="" id="{2D87BBA0-5D38-4E02-92D0-93E16E8A87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38" name="image18.jpg">
          <a:extLst>
            <a:ext uri="{FF2B5EF4-FFF2-40B4-BE49-F238E27FC236}">
              <a16:creationId xmlns:a16="http://schemas.microsoft.com/office/drawing/2014/main" xmlns="" id="{677D8F3C-DEE7-4D30-A3CD-BA6929F9012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39" name="image2.png">
          <a:extLst>
            <a:ext uri="{FF2B5EF4-FFF2-40B4-BE49-F238E27FC236}">
              <a16:creationId xmlns:a16="http://schemas.microsoft.com/office/drawing/2014/main" xmlns="" id="{FFDD34AE-0813-4BD5-8535-1E93492F82F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40" name="image18.jpg">
          <a:extLst>
            <a:ext uri="{FF2B5EF4-FFF2-40B4-BE49-F238E27FC236}">
              <a16:creationId xmlns:a16="http://schemas.microsoft.com/office/drawing/2014/main" xmlns="" id="{BA5DE2EC-0CB9-4C51-98AC-68BF4D6779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41" name="image2.png">
          <a:extLst>
            <a:ext uri="{FF2B5EF4-FFF2-40B4-BE49-F238E27FC236}">
              <a16:creationId xmlns:a16="http://schemas.microsoft.com/office/drawing/2014/main" xmlns="" id="{9E259A2C-6A96-48AA-9FD4-8F7CD29BB81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42" name="image18.jpg">
          <a:extLst>
            <a:ext uri="{FF2B5EF4-FFF2-40B4-BE49-F238E27FC236}">
              <a16:creationId xmlns:a16="http://schemas.microsoft.com/office/drawing/2014/main" xmlns="" id="{1ACC4312-25EF-4DAE-9797-978B8F18F97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43" name="image2.png">
          <a:extLst>
            <a:ext uri="{FF2B5EF4-FFF2-40B4-BE49-F238E27FC236}">
              <a16:creationId xmlns:a16="http://schemas.microsoft.com/office/drawing/2014/main" xmlns="" id="{DDB524E5-9EF6-449B-8389-5B36490C24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44" name="image18.jpg">
          <a:extLst>
            <a:ext uri="{FF2B5EF4-FFF2-40B4-BE49-F238E27FC236}">
              <a16:creationId xmlns:a16="http://schemas.microsoft.com/office/drawing/2014/main" xmlns="" id="{9B84F8D2-7F66-45A0-A0AE-D6F0C5E9D9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45" name="image2.png">
          <a:extLst>
            <a:ext uri="{FF2B5EF4-FFF2-40B4-BE49-F238E27FC236}">
              <a16:creationId xmlns:a16="http://schemas.microsoft.com/office/drawing/2014/main" xmlns="" id="{94564C23-DBBB-43FA-9E34-35B2798FBEF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46" name="image18.jpg">
          <a:extLst>
            <a:ext uri="{FF2B5EF4-FFF2-40B4-BE49-F238E27FC236}">
              <a16:creationId xmlns:a16="http://schemas.microsoft.com/office/drawing/2014/main" xmlns="" id="{697675AD-B538-413D-88E0-6ED119658FF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47" name="image2.png">
          <a:extLst>
            <a:ext uri="{FF2B5EF4-FFF2-40B4-BE49-F238E27FC236}">
              <a16:creationId xmlns:a16="http://schemas.microsoft.com/office/drawing/2014/main" xmlns="" id="{2C9A2A46-9259-419B-9869-DDE5B1EFC87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48" name="image18.jpg">
          <a:extLst>
            <a:ext uri="{FF2B5EF4-FFF2-40B4-BE49-F238E27FC236}">
              <a16:creationId xmlns:a16="http://schemas.microsoft.com/office/drawing/2014/main" xmlns="" id="{97C3986C-C525-4339-A28E-ABE39977D4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49" name="image2.png">
          <a:extLst>
            <a:ext uri="{FF2B5EF4-FFF2-40B4-BE49-F238E27FC236}">
              <a16:creationId xmlns:a16="http://schemas.microsoft.com/office/drawing/2014/main" xmlns="" id="{3C05220D-E0D8-49CB-A61F-DF4425E8EF8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50" name="image18.jpg">
          <a:extLst>
            <a:ext uri="{FF2B5EF4-FFF2-40B4-BE49-F238E27FC236}">
              <a16:creationId xmlns:a16="http://schemas.microsoft.com/office/drawing/2014/main" xmlns="" id="{762C6EA2-36AF-4CA4-8128-8006238080B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51" name="image2.png">
          <a:extLst>
            <a:ext uri="{FF2B5EF4-FFF2-40B4-BE49-F238E27FC236}">
              <a16:creationId xmlns:a16="http://schemas.microsoft.com/office/drawing/2014/main" xmlns="" id="{B54B44FC-742A-4EFD-B20F-E29E2CAC9B1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52" name="image18.jpg">
          <a:extLst>
            <a:ext uri="{FF2B5EF4-FFF2-40B4-BE49-F238E27FC236}">
              <a16:creationId xmlns:a16="http://schemas.microsoft.com/office/drawing/2014/main" xmlns="" id="{E4999842-1D89-43FE-9FF0-F6515FE2AE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53" name="image2.png">
          <a:extLst>
            <a:ext uri="{FF2B5EF4-FFF2-40B4-BE49-F238E27FC236}">
              <a16:creationId xmlns:a16="http://schemas.microsoft.com/office/drawing/2014/main" xmlns="" id="{AECD960E-9588-48B2-8992-3F9DA82DAE4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54" name="image18.jpg">
          <a:extLst>
            <a:ext uri="{FF2B5EF4-FFF2-40B4-BE49-F238E27FC236}">
              <a16:creationId xmlns:a16="http://schemas.microsoft.com/office/drawing/2014/main" xmlns="" id="{6765EEA8-3E73-4EC1-9EC7-51CC4FEEED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55" name="image2.png">
          <a:extLst>
            <a:ext uri="{FF2B5EF4-FFF2-40B4-BE49-F238E27FC236}">
              <a16:creationId xmlns:a16="http://schemas.microsoft.com/office/drawing/2014/main" xmlns="" id="{23DFDEDB-D25A-4669-B59A-18FCD397764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56" name="image18.jpg">
          <a:extLst>
            <a:ext uri="{FF2B5EF4-FFF2-40B4-BE49-F238E27FC236}">
              <a16:creationId xmlns:a16="http://schemas.microsoft.com/office/drawing/2014/main" xmlns="" id="{A2B2B794-0BF5-4EB6-91CA-80A334B4D3D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57" name="image2.png">
          <a:extLst>
            <a:ext uri="{FF2B5EF4-FFF2-40B4-BE49-F238E27FC236}">
              <a16:creationId xmlns:a16="http://schemas.microsoft.com/office/drawing/2014/main" xmlns="" id="{0DE42FE0-EA19-4C22-A52A-AA426A539C9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58" name="image18.jpg">
          <a:extLst>
            <a:ext uri="{FF2B5EF4-FFF2-40B4-BE49-F238E27FC236}">
              <a16:creationId xmlns:a16="http://schemas.microsoft.com/office/drawing/2014/main" xmlns="" id="{7284BBF1-ABA5-492C-94CD-E7E5E2FD86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59" name="image2.png">
          <a:extLst>
            <a:ext uri="{FF2B5EF4-FFF2-40B4-BE49-F238E27FC236}">
              <a16:creationId xmlns:a16="http://schemas.microsoft.com/office/drawing/2014/main" xmlns="" id="{26BABFF0-6446-402C-A4C8-9CD2F1ED376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60" name="image18.jpg">
          <a:extLst>
            <a:ext uri="{FF2B5EF4-FFF2-40B4-BE49-F238E27FC236}">
              <a16:creationId xmlns:a16="http://schemas.microsoft.com/office/drawing/2014/main" xmlns="" id="{69E856FA-1BE0-47C4-BDD2-97BF064FEC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61" name="image2.png">
          <a:extLst>
            <a:ext uri="{FF2B5EF4-FFF2-40B4-BE49-F238E27FC236}">
              <a16:creationId xmlns:a16="http://schemas.microsoft.com/office/drawing/2014/main" xmlns="" id="{58D32E38-1DEE-4001-8CD5-55EAF1A7DC0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62" name="image18.jpg">
          <a:extLst>
            <a:ext uri="{FF2B5EF4-FFF2-40B4-BE49-F238E27FC236}">
              <a16:creationId xmlns:a16="http://schemas.microsoft.com/office/drawing/2014/main" xmlns="" id="{3E3F7249-28F5-4DEE-9CCE-6A4B485732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63" name="image2.png">
          <a:extLst>
            <a:ext uri="{FF2B5EF4-FFF2-40B4-BE49-F238E27FC236}">
              <a16:creationId xmlns:a16="http://schemas.microsoft.com/office/drawing/2014/main" xmlns="" id="{0B0F3DA1-335E-42C2-A3E0-DD74DA80B91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64" name="image18.jpg">
          <a:extLst>
            <a:ext uri="{FF2B5EF4-FFF2-40B4-BE49-F238E27FC236}">
              <a16:creationId xmlns:a16="http://schemas.microsoft.com/office/drawing/2014/main" xmlns="" id="{672CE65B-ECDE-4BBA-9394-ABDC87642A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65" name="image2.png">
          <a:extLst>
            <a:ext uri="{FF2B5EF4-FFF2-40B4-BE49-F238E27FC236}">
              <a16:creationId xmlns:a16="http://schemas.microsoft.com/office/drawing/2014/main" xmlns="" id="{FF666D68-022C-4DF4-9058-329EF15AFB3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66" name="image18.jpg">
          <a:extLst>
            <a:ext uri="{FF2B5EF4-FFF2-40B4-BE49-F238E27FC236}">
              <a16:creationId xmlns:a16="http://schemas.microsoft.com/office/drawing/2014/main" xmlns="" id="{6F375600-C902-4B21-8D32-3618F7DF7E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67" name="image2.png">
          <a:extLst>
            <a:ext uri="{FF2B5EF4-FFF2-40B4-BE49-F238E27FC236}">
              <a16:creationId xmlns:a16="http://schemas.microsoft.com/office/drawing/2014/main" xmlns="" id="{9166E56E-F1FD-4EFC-B91A-35661FCBB8B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68" name="image18.jpg">
          <a:extLst>
            <a:ext uri="{FF2B5EF4-FFF2-40B4-BE49-F238E27FC236}">
              <a16:creationId xmlns:a16="http://schemas.microsoft.com/office/drawing/2014/main" xmlns="" id="{3C905CD0-A627-4B00-B691-1B42F69A03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69" name="image2.png">
          <a:extLst>
            <a:ext uri="{FF2B5EF4-FFF2-40B4-BE49-F238E27FC236}">
              <a16:creationId xmlns:a16="http://schemas.microsoft.com/office/drawing/2014/main" xmlns="" id="{B861A707-A29B-4988-BA93-F4BC4BFC89A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70" name="image18.jpg">
          <a:extLst>
            <a:ext uri="{FF2B5EF4-FFF2-40B4-BE49-F238E27FC236}">
              <a16:creationId xmlns:a16="http://schemas.microsoft.com/office/drawing/2014/main" xmlns="" id="{E4808038-E06D-4554-98C5-9CA6ECD105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71" name="image2.png">
          <a:extLst>
            <a:ext uri="{FF2B5EF4-FFF2-40B4-BE49-F238E27FC236}">
              <a16:creationId xmlns:a16="http://schemas.microsoft.com/office/drawing/2014/main" xmlns="" id="{789B35E7-DD6B-4304-942A-8724ECCF141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72" name="image18.jpg">
          <a:extLst>
            <a:ext uri="{FF2B5EF4-FFF2-40B4-BE49-F238E27FC236}">
              <a16:creationId xmlns:a16="http://schemas.microsoft.com/office/drawing/2014/main" xmlns="" id="{A8F266A3-AB80-4DE9-96C4-25E6510A73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73" name="image2.png">
          <a:extLst>
            <a:ext uri="{FF2B5EF4-FFF2-40B4-BE49-F238E27FC236}">
              <a16:creationId xmlns:a16="http://schemas.microsoft.com/office/drawing/2014/main" xmlns="" id="{A68D5836-49A8-443A-96F6-7CAED86BE60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74" name="image18.jpg">
          <a:extLst>
            <a:ext uri="{FF2B5EF4-FFF2-40B4-BE49-F238E27FC236}">
              <a16:creationId xmlns:a16="http://schemas.microsoft.com/office/drawing/2014/main" xmlns="" id="{F0E51018-F456-4010-B6CA-59235D72B6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75" name="image2.png">
          <a:extLst>
            <a:ext uri="{FF2B5EF4-FFF2-40B4-BE49-F238E27FC236}">
              <a16:creationId xmlns:a16="http://schemas.microsoft.com/office/drawing/2014/main" xmlns="" id="{BD69367C-0E9E-4F3A-9536-5111B4437C0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76" name="image18.jpg">
          <a:extLst>
            <a:ext uri="{FF2B5EF4-FFF2-40B4-BE49-F238E27FC236}">
              <a16:creationId xmlns:a16="http://schemas.microsoft.com/office/drawing/2014/main" xmlns="" id="{28590D91-3598-4EAA-B0E2-86623E442B1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77" name="image2.png">
          <a:extLst>
            <a:ext uri="{FF2B5EF4-FFF2-40B4-BE49-F238E27FC236}">
              <a16:creationId xmlns:a16="http://schemas.microsoft.com/office/drawing/2014/main" xmlns="" id="{9D103CEE-7DB5-47D3-A37A-9901C9D90C0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78" name="image18.jpg">
          <a:extLst>
            <a:ext uri="{FF2B5EF4-FFF2-40B4-BE49-F238E27FC236}">
              <a16:creationId xmlns:a16="http://schemas.microsoft.com/office/drawing/2014/main" xmlns="" id="{74F4896E-007D-43E8-BAEA-A857D5873D3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79" name="image2.png">
          <a:extLst>
            <a:ext uri="{FF2B5EF4-FFF2-40B4-BE49-F238E27FC236}">
              <a16:creationId xmlns:a16="http://schemas.microsoft.com/office/drawing/2014/main" xmlns="" id="{A1429165-B27F-4C7C-9505-18C8651437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80" name="image18.jpg">
          <a:extLst>
            <a:ext uri="{FF2B5EF4-FFF2-40B4-BE49-F238E27FC236}">
              <a16:creationId xmlns:a16="http://schemas.microsoft.com/office/drawing/2014/main" xmlns="" id="{7912F927-5062-4C0E-85C9-48305B6BA8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81" name="image2.png">
          <a:extLst>
            <a:ext uri="{FF2B5EF4-FFF2-40B4-BE49-F238E27FC236}">
              <a16:creationId xmlns:a16="http://schemas.microsoft.com/office/drawing/2014/main" xmlns="" id="{0A0AF613-6AED-4C62-B22C-630C194AA01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82" name="image18.jpg">
          <a:extLst>
            <a:ext uri="{FF2B5EF4-FFF2-40B4-BE49-F238E27FC236}">
              <a16:creationId xmlns:a16="http://schemas.microsoft.com/office/drawing/2014/main" xmlns="" id="{749A11F6-01D7-4E58-B084-9E12826AEC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83" name="image2.png">
          <a:extLst>
            <a:ext uri="{FF2B5EF4-FFF2-40B4-BE49-F238E27FC236}">
              <a16:creationId xmlns:a16="http://schemas.microsoft.com/office/drawing/2014/main" xmlns="" id="{50757D38-6442-46EB-AF02-37138633499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84" name="image18.jpg">
          <a:extLst>
            <a:ext uri="{FF2B5EF4-FFF2-40B4-BE49-F238E27FC236}">
              <a16:creationId xmlns:a16="http://schemas.microsoft.com/office/drawing/2014/main" xmlns="" id="{5E8DB215-DFB2-49FD-A4FA-9FD3454655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85" name="image2.png">
          <a:extLst>
            <a:ext uri="{FF2B5EF4-FFF2-40B4-BE49-F238E27FC236}">
              <a16:creationId xmlns:a16="http://schemas.microsoft.com/office/drawing/2014/main" xmlns="" id="{064824E4-C941-4613-81AC-B493B675A81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86" name="image18.jpg">
          <a:extLst>
            <a:ext uri="{FF2B5EF4-FFF2-40B4-BE49-F238E27FC236}">
              <a16:creationId xmlns:a16="http://schemas.microsoft.com/office/drawing/2014/main" xmlns="" id="{EFCD099D-3E56-46E3-8ED8-1FF466843E5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87" name="image2.png">
          <a:extLst>
            <a:ext uri="{FF2B5EF4-FFF2-40B4-BE49-F238E27FC236}">
              <a16:creationId xmlns:a16="http://schemas.microsoft.com/office/drawing/2014/main" xmlns="" id="{4B3C7212-0E6D-47F9-A7D0-0BB471C9992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88" name="image18.jpg">
          <a:extLst>
            <a:ext uri="{FF2B5EF4-FFF2-40B4-BE49-F238E27FC236}">
              <a16:creationId xmlns:a16="http://schemas.microsoft.com/office/drawing/2014/main" xmlns="" id="{4FF21A76-874B-46A9-A21B-5292EEE1823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89" name="image2.png">
          <a:extLst>
            <a:ext uri="{FF2B5EF4-FFF2-40B4-BE49-F238E27FC236}">
              <a16:creationId xmlns:a16="http://schemas.microsoft.com/office/drawing/2014/main" xmlns="" id="{01958801-E4DB-4B6A-B3E0-455585A6CB8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90" name="image18.jpg">
          <a:extLst>
            <a:ext uri="{FF2B5EF4-FFF2-40B4-BE49-F238E27FC236}">
              <a16:creationId xmlns:a16="http://schemas.microsoft.com/office/drawing/2014/main" xmlns="" id="{196CB609-2990-4554-90F5-3EC3D5522AB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91" name="image2.png">
          <a:extLst>
            <a:ext uri="{FF2B5EF4-FFF2-40B4-BE49-F238E27FC236}">
              <a16:creationId xmlns:a16="http://schemas.microsoft.com/office/drawing/2014/main" xmlns="" id="{7941BD71-AC0C-4DE2-B079-2E921A8BA8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92" name="image18.jpg">
          <a:extLst>
            <a:ext uri="{FF2B5EF4-FFF2-40B4-BE49-F238E27FC236}">
              <a16:creationId xmlns:a16="http://schemas.microsoft.com/office/drawing/2014/main" xmlns="" id="{5E147A56-4335-40FC-B29E-6E03A8C977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93" name="image2.png">
          <a:extLst>
            <a:ext uri="{FF2B5EF4-FFF2-40B4-BE49-F238E27FC236}">
              <a16:creationId xmlns:a16="http://schemas.microsoft.com/office/drawing/2014/main" xmlns="" id="{901F63A9-6E91-482A-A260-4C81FAAB571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94" name="image18.jpg">
          <a:extLst>
            <a:ext uri="{FF2B5EF4-FFF2-40B4-BE49-F238E27FC236}">
              <a16:creationId xmlns:a16="http://schemas.microsoft.com/office/drawing/2014/main" xmlns="" id="{B3E8DC4C-7997-41BC-ADA5-AF868D342C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95" name="image2.png">
          <a:extLst>
            <a:ext uri="{FF2B5EF4-FFF2-40B4-BE49-F238E27FC236}">
              <a16:creationId xmlns:a16="http://schemas.microsoft.com/office/drawing/2014/main" xmlns="" id="{C0DA11E6-B290-4100-8113-52A609681B4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96" name="image18.jpg">
          <a:extLst>
            <a:ext uri="{FF2B5EF4-FFF2-40B4-BE49-F238E27FC236}">
              <a16:creationId xmlns:a16="http://schemas.microsoft.com/office/drawing/2014/main" xmlns="" id="{2924C2DF-A7EA-48C7-8F64-484C7D5C19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97" name="image2.png">
          <a:extLst>
            <a:ext uri="{FF2B5EF4-FFF2-40B4-BE49-F238E27FC236}">
              <a16:creationId xmlns:a16="http://schemas.microsoft.com/office/drawing/2014/main" xmlns="" id="{DAACF458-2616-4DA9-B7F1-5541174A05F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98" name="image18.jpg">
          <a:extLst>
            <a:ext uri="{FF2B5EF4-FFF2-40B4-BE49-F238E27FC236}">
              <a16:creationId xmlns:a16="http://schemas.microsoft.com/office/drawing/2014/main" xmlns="" id="{1AE279C2-27DF-4901-8724-1D6A6F8585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99" name="image2.png">
          <a:extLst>
            <a:ext uri="{FF2B5EF4-FFF2-40B4-BE49-F238E27FC236}">
              <a16:creationId xmlns:a16="http://schemas.microsoft.com/office/drawing/2014/main" xmlns="" id="{BFFD4788-392B-4339-ACA7-EA0C7CADC59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00" name="image18.jpg">
          <a:extLst>
            <a:ext uri="{FF2B5EF4-FFF2-40B4-BE49-F238E27FC236}">
              <a16:creationId xmlns:a16="http://schemas.microsoft.com/office/drawing/2014/main" xmlns="" id="{556BB513-6F88-4ADA-BA1D-630538390E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01" name="image2.png">
          <a:extLst>
            <a:ext uri="{FF2B5EF4-FFF2-40B4-BE49-F238E27FC236}">
              <a16:creationId xmlns:a16="http://schemas.microsoft.com/office/drawing/2014/main" xmlns="" id="{4679F07F-138A-42BA-BCC5-72FCD6BC42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02" name="image18.jpg">
          <a:extLst>
            <a:ext uri="{FF2B5EF4-FFF2-40B4-BE49-F238E27FC236}">
              <a16:creationId xmlns:a16="http://schemas.microsoft.com/office/drawing/2014/main" xmlns="" id="{29AB872F-CA7F-42DA-AD64-AF1A55E2E0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03" name="image2.png">
          <a:extLst>
            <a:ext uri="{FF2B5EF4-FFF2-40B4-BE49-F238E27FC236}">
              <a16:creationId xmlns:a16="http://schemas.microsoft.com/office/drawing/2014/main" xmlns="" id="{1D0C67CA-BBBB-4E19-93E5-22007FE56CD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04" name="image18.jpg">
          <a:extLst>
            <a:ext uri="{FF2B5EF4-FFF2-40B4-BE49-F238E27FC236}">
              <a16:creationId xmlns:a16="http://schemas.microsoft.com/office/drawing/2014/main" xmlns="" id="{6C9EFF66-8F45-49D7-9AED-777E686D328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05" name="image2.png">
          <a:extLst>
            <a:ext uri="{FF2B5EF4-FFF2-40B4-BE49-F238E27FC236}">
              <a16:creationId xmlns:a16="http://schemas.microsoft.com/office/drawing/2014/main" xmlns="" id="{F816473F-435D-43A5-AA96-CFF6FFC4B9E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06" name="image18.jpg">
          <a:extLst>
            <a:ext uri="{FF2B5EF4-FFF2-40B4-BE49-F238E27FC236}">
              <a16:creationId xmlns:a16="http://schemas.microsoft.com/office/drawing/2014/main" xmlns="" id="{B41B95EE-BD55-4007-ADA0-73CB7035F75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07" name="image2.png">
          <a:extLst>
            <a:ext uri="{FF2B5EF4-FFF2-40B4-BE49-F238E27FC236}">
              <a16:creationId xmlns:a16="http://schemas.microsoft.com/office/drawing/2014/main" xmlns="" id="{1A52D2FB-19B8-471B-AE3D-4E16F6A7B04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08" name="image18.jpg">
          <a:extLst>
            <a:ext uri="{FF2B5EF4-FFF2-40B4-BE49-F238E27FC236}">
              <a16:creationId xmlns:a16="http://schemas.microsoft.com/office/drawing/2014/main" xmlns="" id="{1D1334CE-C9FA-4A42-9429-8A4438B74A7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09" name="image2.png">
          <a:extLst>
            <a:ext uri="{FF2B5EF4-FFF2-40B4-BE49-F238E27FC236}">
              <a16:creationId xmlns:a16="http://schemas.microsoft.com/office/drawing/2014/main" xmlns="" id="{9AF07444-2BED-4350-8D2F-5AFBECFF4E5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10" name="image18.jpg">
          <a:extLst>
            <a:ext uri="{FF2B5EF4-FFF2-40B4-BE49-F238E27FC236}">
              <a16:creationId xmlns:a16="http://schemas.microsoft.com/office/drawing/2014/main" xmlns="" id="{68625F41-4A35-44CD-8232-D991D9C0B01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11" name="image2.png">
          <a:extLst>
            <a:ext uri="{FF2B5EF4-FFF2-40B4-BE49-F238E27FC236}">
              <a16:creationId xmlns:a16="http://schemas.microsoft.com/office/drawing/2014/main" xmlns="" id="{9F8157CE-3326-42CC-B245-A31C3F79A22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12" name="image18.jpg">
          <a:extLst>
            <a:ext uri="{FF2B5EF4-FFF2-40B4-BE49-F238E27FC236}">
              <a16:creationId xmlns:a16="http://schemas.microsoft.com/office/drawing/2014/main" xmlns="" id="{D8784E42-43AF-47DF-800D-AF8312EF51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13" name="image2.png">
          <a:extLst>
            <a:ext uri="{FF2B5EF4-FFF2-40B4-BE49-F238E27FC236}">
              <a16:creationId xmlns:a16="http://schemas.microsoft.com/office/drawing/2014/main" xmlns="" id="{3D2C29A5-333E-4E5C-8556-6D5622693C1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14" name="image18.jpg">
          <a:extLst>
            <a:ext uri="{FF2B5EF4-FFF2-40B4-BE49-F238E27FC236}">
              <a16:creationId xmlns:a16="http://schemas.microsoft.com/office/drawing/2014/main" xmlns="" id="{54573AEC-2B66-4D91-B39B-24E141497E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15" name="image2.png">
          <a:extLst>
            <a:ext uri="{FF2B5EF4-FFF2-40B4-BE49-F238E27FC236}">
              <a16:creationId xmlns:a16="http://schemas.microsoft.com/office/drawing/2014/main" xmlns="" id="{ADF41045-BA48-4CC0-9AF0-BCD0EC89FBB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16" name="image18.jpg">
          <a:extLst>
            <a:ext uri="{FF2B5EF4-FFF2-40B4-BE49-F238E27FC236}">
              <a16:creationId xmlns:a16="http://schemas.microsoft.com/office/drawing/2014/main" xmlns="" id="{A6D98A27-85B3-4F70-885C-29E62DC293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17" name="image2.png">
          <a:extLst>
            <a:ext uri="{FF2B5EF4-FFF2-40B4-BE49-F238E27FC236}">
              <a16:creationId xmlns:a16="http://schemas.microsoft.com/office/drawing/2014/main" xmlns="" id="{F152BC24-DD8B-4EAE-88A3-51587C6EA4F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18" name="image18.jpg">
          <a:extLst>
            <a:ext uri="{FF2B5EF4-FFF2-40B4-BE49-F238E27FC236}">
              <a16:creationId xmlns:a16="http://schemas.microsoft.com/office/drawing/2014/main" xmlns="" id="{E8E07F8A-2552-4ECB-8183-E7499DF9B02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19" name="image2.png">
          <a:extLst>
            <a:ext uri="{FF2B5EF4-FFF2-40B4-BE49-F238E27FC236}">
              <a16:creationId xmlns:a16="http://schemas.microsoft.com/office/drawing/2014/main" xmlns="" id="{2C461654-8CBF-460B-9FC9-AC8574B0A6D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20" name="image18.jpg">
          <a:extLst>
            <a:ext uri="{FF2B5EF4-FFF2-40B4-BE49-F238E27FC236}">
              <a16:creationId xmlns:a16="http://schemas.microsoft.com/office/drawing/2014/main" xmlns="" id="{8432899B-8BA2-4ACE-AE4B-E0E469A1EB3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21" name="image2.png">
          <a:extLst>
            <a:ext uri="{FF2B5EF4-FFF2-40B4-BE49-F238E27FC236}">
              <a16:creationId xmlns:a16="http://schemas.microsoft.com/office/drawing/2014/main" xmlns="" id="{9898AB9B-2192-4AA6-A7D5-5F6F20E044B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22" name="image18.jpg">
          <a:extLst>
            <a:ext uri="{FF2B5EF4-FFF2-40B4-BE49-F238E27FC236}">
              <a16:creationId xmlns:a16="http://schemas.microsoft.com/office/drawing/2014/main" xmlns="" id="{EDEA35FA-22A4-4C06-8E12-1098A1BAF6E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23" name="image2.png">
          <a:extLst>
            <a:ext uri="{FF2B5EF4-FFF2-40B4-BE49-F238E27FC236}">
              <a16:creationId xmlns:a16="http://schemas.microsoft.com/office/drawing/2014/main" xmlns="" id="{E887C667-BC4D-46D1-B1F9-A989628D8FD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24" name="image18.jpg">
          <a:extLst>
            <a:ext uri="{FF2B5EF4-FFF2-40B4-BE49-F238E27FC236}">
              <a16:creationId xmlns:a16="http://schemas.microsoft.com/office/drawing/2014/main" xmlns="" id="{A970B10F-25A5-4761-ABC3-5DD7491D38A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25" name="image2.png">
          <a:extLst>
            <a:ext uri="{FF2B5EF4-FFF2-40B4-BE49-F238E27FC236}">
              <a16:creationId xmlns:a16="http://schemas.microsoft.com/office/drawing/2014/main" xmlns="" id="{27F3ADEE-AFE4-4D7C-8858-B3D3674BAE4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26" name="image18.jpg">
          <a:extLst>
            <a:ext uri="{FF2B5EF4-FFF2-40B4-BE49-F238E27FC236}">
              <a16:creationId xmlns:a16="http://schemas.microsoft.com/office/drawing/2014/main" xmlns="" id="{AED89A0F-C87A-4134-B725-3A1A612AAB9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27" name="image2.png">
          <a:extLst>
            <a:ext uri="{FF2B5EF4-FFF2-40B4-BE49-F238E27FC236}">
              <a16:creationId xmlns:a16="http://schemas.microsoft.com/office/drawing/2014/main" xmlns="" id="{0981F024-342D-4B20-8E9D-38B05AA3027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28" name="image18.jpg">
          <a:extLst>
            <a:ext uri="{FF2B5EF4-FFF2-40B4-BE49-F238E27FC236}">
              <a16:creationId xmlns:a16="http://schemas.microsoft.com/office/drawing/2014/main" xmlns="" id="{1C76282F-B5AB-4438-9126-DEF5760D92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29" name="image2.png">
          <a:extLst>
            <a:ext uri="{FF2B5EF4-FFF2-40B4-BE49-F238E27FC236}">
              <a16:creationId xmlns:a16="http://schemas.microsoft.com/office/drawing/2014/main" xmlns="" id="{8940660A-6A96-469E-AC2E-F6288DB12EC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30" name="image18.jpg">
          <a:extLst>
            <a:ext uri="{FF2B5EF4-FFF2-40B4-BE49-F238E27FC236}">
              <a16:creationId xmlns:a16="http://schemas.microsoft.com/office/drawing/2014/main" xmlns="" id="{74BD7560-2B8D-430E-9209-FAA69CE488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31" name="image2.png">
          <a:extLst>
            <a:ext uri="{FF2B5EF4-FFF2-40B4-BE49-F238E27FC236}">
              <a16:creationId xmlns:a16="http://schemas.microsoft.com/office/drawing/2014/main" xmlns="" id="{9E5DADE4-FC7A-48C3-A456-327E431CE22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32" name="image18.jpg">
          <a:extLst>
            <a:ext uri="{FF2B5EF4-FFF2-40B4-BE49-F238E27FC236}">
              <a16:creationId xmlns:a16="http://schemas.microsoft.com/office/drawing/2014/main" xmlns="" id="{4F0EA246-66E5-4D2E-9C37-54312B961A5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33" name="image2.png">
          <a:extLst>
            <a:ext uri="{FF2B5EF4-FFF2-40B4-BE49-F238E27FC236}">
              <a16:creationId xmlns:a16="http://schemas.microsoft.com/office/drawing/2014/main" xmlns="" id="{4FB09083-44BB-4AF7-B347-80AF53EE1C8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34" name="image18.jpg">
          <a:extLst>
            <a:ext uri="{FF2B5EF4-FFF2-40B4-BE49-F238E27FC236}">
              <a16:creationId xmlns:a16="http://schemas.microsoft.com/office/drawing/2014/main" xmlns="" id="{A669E081-6AD1-4580-BC41-6E810724CD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35" name="image2.png">
          <a:extLst>
            <a:ext uri="{FF2B5EF4-FFF2-40B4-BE49-F238E27FC236}">
              <a16:creationId xmlns:a16="http://schemas.microsoft.com/office/drawing/2014/main" xmlns="" id="{C572B0DB-2181-40ED-AE83-DB5CA34A618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36" name="image18.jpg">
          <a:extLst>
            <a:ext uri="{FF2B5EF4-FFF2-40B4-BE49-F238E27FC236}">
              <a16:creationId xmlns:a16="http://schemas.microsoft.com/office/drawing/2014/main" xmlns="" id="{BDCDAEB1-0FE6-4582-B274-A43C5745FE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37" name="image2.png">
          <a:extLst>
            <a:ext uri="{FF2B5EF4-FFF2-40B4-BE49-F238E27FC236}">
              <a16:creationId xmlns:a16="http://schemas.microsoft.com/office/drawing/2014/main" xmlns="" id="{B7DD0CDE-3E3A-46E1-8B66-49675998CFB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38" name="image18.jpg">
          <a:extLst>
            <a:ext uri="{FF2B5EF4-FFF2-40B4-BE49-F238E27FC236}">
              <a16:creationId xmlns:a16="http://schemas.microsoft.com/office/drawing/2014/main" xmlns="" id="{5C2D3DCE-7089-42F3-AF01-7ED37CCB192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39" name="image2.png">
          <a:extLst>
            <a:ext uri="{FF2B5EF4-FFF2-40B4-BE49-F238E27FC236}">
              <a16:creationId xmlns:a16="http://schemas.microsoft.com/office/drawing/2014/main" xmlns="" id="{3ACC2CC1-B5E0-4FD0-8890-99C1CF63F6F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40" name="image18.jpg">
          <a:extLst>
            <a:ext uri="{FF2B5EF4-FFF2-40B4-BE49-F238E27FC236}">
              <a16:creationId xmlns:a16="http://schemas.microsoft.com/office/drawing/2014/main" xmlns="" id="{A7257FC4-BDE1-487A-A7C3-7239B7AFE5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41" name="image2.png">
          <a:extLst>
            <a:ext uri="{FF2B5EF4-FFF2-40B4-BE49-F238E27FC236}">
              <a16:creationId xmlns:a16="http://schemas.microsoft.com/office/drawing/2014/main" xmlns="" id="{599D03F9-ABB1-4E4F-9A63-F22CBDD6169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42" name="image18.jpg">
          <a:extLst>
            <a:ext uri="{FF2B5EF4-FFF2-40B4-BE49-F238E27FC236}">
              <a16:creationId xmlns:a16="http://schemas.microsoft.com/office/drawing/2014/main" xmlns="" id="{0C5E4D0D-3F86-4E0B-A742-02B2CF2C93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43" name="image2.png">
          <a:extLst>
            <a:ext uri="{FF2B5EF4-FFF2-40B4-BE49-F238E27FC236}">
              <a16:creationId xmlns:a16="http://schemas.microsoft.com/office/drawing/2014/main" xmlns="" id="{4A69F0B9-2BFA-48E9-9B9D-CD6F016125E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44" name="image18.jpg">
          <a:extLst>
            <a:ext uri="{FF2B5EF4-FFF2-40B4-BE49-F238E27FC236}">
              <a16:creationId xmlns:a16="http://schemas.microsoft.com/office/drawing/2014/main" xmlns="" id="{2F3F3A72-E2C4-4A90-9238-60A19104C9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45" name="image2.png">
          <a:extLst>
            <a:ext uri="{FF2B5EF4-FFF2-40B4-BE49-F238E27FC236}">
              <a16:creationId xmlns:a16="http://schemas.microsoft.com/office/drawing/2014/main" xmlns="" id="{75111DB6-0508-4463-83EC-C5BCB65E1F8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46" name="image18.jpg">
          <a:extLst>
            <a:ext uri="{FF2B5EF4-FFF2-40B4-BE49-F238E27FC236}">
              <a16:creationId xmlns:a16="http://schemas.microsoft.com/office/drawing/2014/main" xmlns="" id="{3BBC34CE-E188-4073-8631-7F468C4605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47" name="image2.png">
          <a:extLst>
            <a:ext uri="{FF2B5EF4-FFF2-40B4-BE49-F238E27FC236}">
              <a16:creationId xmlns:a16="http://schemas.microsoft.com/office/drawing/2014/main" xmlns="" id="{FA8B3910-4027-425D-8223-27F8F4116BC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48" name="image18.jpg">
          <a:extLst>
            <a:ext uri="{FF2B5EF4-FFF2-40B4-BE49-F238E27FC236}">
              <a16:creationId xmlns:a16="http://schemas.microsoft.com/office/drawing/2014/main" xmlns="" id="{3F4D21E0-DF4D-41F3-B795-2C2419F1250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49" name="image2.png">
          <a:extLst>
            <a:ext uri="{FF2B5EF4-FFF2-40B4-BE49-F238E27FC236}">
              <a16:creationId xmlns:a16="http://schemas.microsoft.com/office/drawing/2014/main" xmlns="" id="{0A996A91-F43E-46D0-A3E4-B7A3C5779F6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50" name="image18.jpg">
          <a:extLst>
            <a:ext uri="{FF2B5EF4-FFF2-40B4-BE49-F238E27FC236}">
              <a16:creationId xmlns:a16="http://schemas.microsoft.com/office/drawing/2014/main" xmlns="" id="{A46E174C-0406-4EB6-AC4E-6EFEF830E2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51" name="image2.png">
          <a:extLst>
            <a:ext uri="{FF2B5EF4-FFF2-40B4-BE49-F238E27FC236}">
              <a16:creationId xmlns:a16="http://schemas.microsoft.com/office/drawing/2014/main" xmlns="" id="{25E3BDDF-37EE-4894-8884-C04C63F8F00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52" name="image18.jpg">
          <a:extLst>
            <a:ext uri="{FF2B5EF4-FFF2-40B4-BE49-F238E27FC236}">
              <a16:creationId xmlns:a16="http://schemas.microsoft.com/office/drawing/2014/main" xmlns="" id="{653B620C-1B96-463C-8C2E-8F75814E20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53" name="image2.png">
          <a:extLst>
            <a:ext uri="{FF2B5EF4-FFF2-40B4-BE49-F238E27FC236}">
              <a16:creationId xmlns:a16="http://schemas.microsoft.com/office/drawing/2014/main" xmlns="" id="{6926BD71-F221-4D5D-8616-6193434559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54" name="image18.jpg">
          <a:extLst>
            <a:ext uri="{FF2B5EF4-FFF2-40B4-BE49-F238E27FC236}">
              <a16:creationId xmlns:a16="http://schemas.microsoft.com/office/drawing/2014/main" xmlns="" id="{2CFAB6DB-8275-4539-A319-3F449F321B0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55" name="image2.png">
          <a:extLst>
            <a:ext uri="{FF2B5EF4-FFF2-40B4-BE49-F238E27FC236}">
              <a16:creationId xmlns:a16="http://schemas.microsoft.com/office/drawing/2014/main" xmlns="" id="{6CE2C9B7-D05F-44D0-B5BC-16FFCD07B82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56" name="image18.jpg">
          <a:extLst>
            <a:ext uri="{FF2B5EF4-FFF2-40B4-BE49-F238E27FC236}">
              <a16:creationId xmlns:a16="http://schemas.microsoft.com/office/drawing/2014/main" xmlns="" id="{494BDF87-B943-4D12-8B9C-3B11FB8D933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57" name="image2.png">
          <a:extLst>
            <a:ext uri="{FF2B5EF4-FFF2-40B4-BE49-F238E27FC236}">
              <a16:creationId xmlns:a16="http://schemas.microsoft.com/office/drawing/2014/main" xmlns="" id="{348CB127-ED67-4594-98FD-BCE4C4F2A95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58" name="image18.jpg">
          <a:extLst>
            <a:ext uri="{FF2B5EF4-FFF2-40B4-BE49-F238E27FC236}">
              <a16:creationId xmlns:a16="http://schemas.microsoft.com/office/drawing/2014/main" xmlns="" id="{7C51EABB-2A5D-4329-B6BE-E46964F3D3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59" name="image2.png">
          <a:extLst>
            <a:ext uri="{FF2B5EF4-FFF2-40B4-BE49-F238E27FC236}">
              <a16:creationId xmlns:a16="http://schemas.microsoft.com/office/drawing/2014/main" xmlns="" id="{C525D735-9A78-4E3D-B1F3-92732BCDD1E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60" name="image18.jpg">
          <a:extLst>
            <a:ext uri="{FF2B5EF4-FFF2-40B4-BE49-F238E27FC236}">
              <a16:creationId xmlns:a16="http://schemas.microsoft.com/office/drawing/2014/main" xmlns="" id="{F5722263-E139-4082-A04D-DA8A1ED88F5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61" name="image2.png">
          <a:extLst>
            <a:ext uri="{FF2B5EF4-FFF2-40B4-BE49-F238E27FC236}">
              <a16:creationId xmlns:a16="http://schemas.microsoft.com/office/drawing/2014/main" xmlns="" id="{3C188546-DE33-4443-A29A-F81EFAC0895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62" name="image18.jpg">
          <a:extLst>
            <a:ext uri="{FF2B5EF4-FFF2-40B4-BE49-F238E27FC236}">
              <a16:creationId xmlns:a16="http://schemas.microsoft.com/office/drawing/2014/main" xmlns="" id="{AB3C73DF-FBD5-49C1-9983-381B119A47C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63" name="image2.png">
          <a:extLst>
            <a:ext uri="{FF2B5EF4-FFF2-40B4-BE49-F238E27FC236}">
              <a16:creationId xmlns:a16="http://schemas.microsoft.com/office/drawing/2014/main" xmlns="" id="{0B597E09-9C21-40D0-8157-1C9FFA41FE8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64" name="image18.jpg">
          <a:extLst>
            <a:ext uri="{FF2B5EF4-FFF2-40B4-BE49-F238E27FC236}">
              <a16:creationId xmlns:a16="http://schemas.microsoft.com/office/drawing/2014/main" xmlns="" id="{18F8DEFD-E87D-48AA-916B-093165B346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65" name="image2.png">
          <a:extLst>
            <a:ext uri="{FF2B5EF4-FFF2-40B4-BE49-F238E27FC236}">
              <a16:creationId xmlns:a16="http://schemas.microsoft.com/office/drawing/2014/main" xmlns="" id="{AE81AF16-1AD9-4363-872C-B72ACB17966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66" name="image18.jpg">
          <a:extLst>
            <a:ext uri="{FF2B5EF4-FFF2-40B4-BE49-F238E27FC236}">
              <a16:creationId xmlns:a16="http://schemas.microsoft.com/office/drawing/2014/main" xmlns="" id="{F1DAFFD1-820F-42D6-9B28-4089995624E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67" name="image2.png">
          <a:extLst>
            <a:ext uri="{FF2B5EF4-FFF2-40B4-BE49-F238E27FC236}">
              <a16:creationId xmlns:a16="http://schemas.microsoft.com/office/drawing/2014/main" xmlns="" id="{2096CDA0-89D3-4781-B9AB-26E43799609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68" name="image18.jpg">
          <a:extLst>
            <a:ext uri="{FF2B5EF4-FFF2-40B4-BE49-F238E27FC236}">
              <a16:creationId xmlns:a16="http://schemas.microsoft.com/office/drawing/2014/main" xmlns="" id="{05C2B2D8-D002-4D9C-A78F-2FF654E30D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69" name="image2.png">
          <a:extLst>
            <a:ext uri="{FF2B5EF4-FFF2-40B4-BE49-F238E27FC236}">
              <a16:creationId xmlns:a16="http://schemas.microsoft.com/office/drawing/2014/main" xmlns="" id="{EBE7BA2F-550A-42B6-A814-2BB304A3690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70" name="image18.jpg">
          <a:extLst>
            <a:ext uri="{FF2B5EF4-FFF2-40B4-BE49-F238E27FC236}">
              <a16:creationId xmlns:a16="http://schemas.microsoft.com/office/drawing/2014/main" xmlns="" id="{57D68AA8-457F-425B-954A-4AF8ABDEB29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71" name="image2.png">
          <a:extLst>
            <a:ext uri="{FF2B5EF4-FFF2-40B4-BE49-F238E27FC236}">
              <a16:creationId xmlns:a16="http://schemas.microsoft.com/office/drawing/2014/main" xmlns="" id="{938DCC9D-E156-4DEB-9CE1-9E7A0FB5ECA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72" name="image18.jpg">
          <a:extLst>
            <a:ext uri="{FF2B5EF4-FFF2-40B4-BE49-F238E27FC236}">
              <a16:creationId xmlns:a16="http://schemas.microsoft.com/office/drawing/2014/main" xmlns="" id="{12FB9A94-7EAA-4824-80CB-246E93D9C9A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73" name="image2.png">
          <a:extLst>
            <a:ext uri="{FF2B5EF4-FFF2-40B4-BE49-F238E27FC236}">
              <a16:creationId xmlns:a16="http://schemas.microsoft.com/office/drawing/2014/main" xmlns="" id="{121B6112-5CF6-41A5-A877-4635E77FA31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74" name="image18.jpg">
          <a:extLst>
            <a:ext uri="{FF2B5EF4-FFF2-40B4-BE49-F238E27FC236}">
              <a16:creationId xmlns:a16="http://schemas.microsoft.com/office/drawing/2014/main" xmlns="" id="{FAFE5D99-F3EC-425B-9FC3-FA283FA7FB3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75" name="image2.png">
          <a:extLst>
            <a:ext uri="{FF2B5EF4-FFF2-40B4-BE49-F238E27FC236}">
              <a16:creationId xmlns:a16="http://schemas.microsoft.com/office/drawing/2014/main" xmlns="" id="{FF04AF8D-D9F8-45B7-88DC-E3439CDD988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76" name="image18.jpg">
          <a:extLst>
            <a:ext uri="{FF2B5EF4-FFF2-40B4-BE49-F238E27FC236}">
              <a16:creationId xmlns:a16="http://schemas.microsoft.com/office/drawing/2014/main" xmlns="" id="{A3FCE77A-55C2-4BEA-8D04-649E49AFBA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77" name="image2.png">
          <a:extLst>
            <a:ext uri="{FF2B5EF4-FFF2-40B4-BE49-F238E27FC236}">
              <a16:creationId xmlns:a16="http://schemas.microsoft.com/office/drawing/2014/main" xmlns="" id="{DFDC4F93-859D-4399-8BCA-E354AD7C319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78" name="image18.jpg">
          <a:extLst>
            <a:ext uri="{FF2B5EF4-FFF2-40B4-BE49-F238E27FC236}">
              <a16:creationId xmlns:a16="http://schemas.microsoft.com/office/drawing/2014/main" xmlns="" id="{576881F4-A314-4A41-B9CE-A48EFEDFB9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79" name="image2.png">
          <a:extLst>
            <a:ext uri="{FF2B5EF4-FFF2-40B4-BE49-F238E27FC236}">
              <a16:creationId xmlns:a16="http://schemas.microsoft.com/office/drawing/2014/main" xmlns="" id="{18002750-929D-479D-BEB2-179CC24B6E0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80" name="image18.jpg">
          <a:extLst>
            <a:ext uri="{FF2B5EF4-FFF2-40B4-BE49-F238E27FC236}">
              <a16:creationId xmlns:a16="http://schemas.microsoft.com/office/drawing/2014/main" xmlns="" id="{A4BA5580-50AB-49DB-8C34-AFA68D9F6C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81" name="image2.png">
          <a:extLst>
            <a:ext uri="{FF2B5EF4-FFF2-40B4-BE49-F238E27FC236}">
              <a16:creationId xmlns:a16="http://schemas.microsoft.com/office/drawing/2014/main" xmlns="" id="{51585E1C-527C-4A8B-A6FE-98F9C520F3B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82" name="image18.jpg">
          <a:extLst>
            <a:ext uri="{FF2B5EF4-FFF2-40B4-BE49-F238E27FC236}">
              <a16:creationId xmlns:a16="http://schemas.microsoft.com/office/drawing/2014/main" xmlns="" id="{B1ED27DE-FE70-41FD-BCA1-5B0AB0ACE3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83" name="image2.png">
          <a:extLst>
            <a:ext uri="{FF2B5EF4-FFF2-40B4-BE49-F238E27FC236}">
              <a16:creationId xmlns:a16="http://schemas.microsoft.com/office/drawing/2014/main" xmlns="" id="{FC08CD8B-FB78-49AB-B87F-2F578EC254D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84" name="image18.jpg">
          <a:extLst>
            <a:ext uri="{FF2B5EF4-FFF2-40B4-BE49-F238E27FC236}">
              <a16:creationId xmlns:a16="http://schemas.microsoft.com/office/drawing/2014/main" xmlns="" id="{8BAFBF4E-6A6B-445B-AB15-49C1452047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85" name="image2.png">
          <a:extLst>
            <a:ext uri="{FF2B5EF4-FFF2-40B4-BE49-F238E27FC236}">
              <a16:creationId xmlns:a16="http://schemas.microsoft.com/office/drawing/2014/main" xmlns="" id="{5F07A7BF-5FC6-44DA-9275-1FC23283BCE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86" name="image18.jpg">
          <a:extLst>
            <a:ext uri="{FF2B5EF4-FFF2-40B4-BE49-F238E27FC236}">
              <a16:creationId xmlns:a16="http://schemas.microsoft.com/office/drawing/2014/main" xmlns="" id="{4634E484-404C-419F-B135-402CBC8F900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87" name="image2.png">
          <a:extLst>
            <a:ext uri="{FF2B5EF4-FFF2-40B4-BE49-F238E27FC236}">
              <a16:creationId xmlns:a16="http://schemas.microsoft.com/office/drawing/2014/main" xmlns="" id="{C6982F4E-7CD5-4E73-9D21-5653BBA04B0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88" name="image18.jpg">
          <a:extLst>
            <a:ext uri="{FF2B5EF4-FFF2-40B4-BE49-F238E27FC236}">
              <a16:creationId xmlns:a16="http://schemas.microsoft.com/office/drawing/2014/main" xmlns="" id="{6F21B6C7-0BF5-42C5-B8E3-4D321409E82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89" name="image2.png">
          <a:extLst>
            <a:ext uri="{FF2B5EF4-FFF2-40B4-BE49-F238E27FC236}">
              <a16:creationId xmlns:a16="http://schemas.microsoft.com/office/drawing/2014/main" xmlns="" id="{85C69604-AC75-42F7-8604-397E4A1E5BD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90" name="image18.jpg">
          <a:extLst>
            <a:ext uri="{FF2B5EF4-FFF2-40B4-BE49-F238E27FC236}">
              <a16:creationId xmlns:a16="http://schemas.microsoft.com/office/drawing/2014/main" xmlns="" id="{B3A2081F-4932-4A3C-B89D-6E411629C3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91" name="image2.png">
          <a:extLst>
            <a:ext uri="{FF2B5EF4-FFF2-40B4-BE49-F238E27FC236}">
              <a16:creationId xmlns:a16="http://schemas.microsoft.com/office/drawing/2014/main" xmlns="" id="{52DA6E17-82F2-4D04-BE8D-58D531C44BD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92" name="image18.jpg">
          <a:extLst>
            <a:ext uri="{FF2B5EF4-FFF2-40B4-BE49-F238E27FC236}">
              <a16:creationId xmlns:a16="http://schemas.microsoft.com/office/drawing/2014/main" xmlns="" id="{AE588EEB-43A2-4F79-A708-4021E3A733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93" name="image2.png">
          <a:extLst>
            <a:ext uri="{FF2B5EF4-FFF2-40B4-BE49-F238E27FC236}">
              <a16:creationId xmlns:a16="http://schemas.microsoft.com/office/drawing/2014/main" xmlns="" id="{6BED7F3B-5287-4708-B5C2-3A546853B24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94" name="image18.jpg">
          <a:extLst>
            <a:ext uri="{FF2B5EF4-FFF2-40B4-BE49-F238E27FC236}">
              <a16:creationId xmlns:a16="http://schemas.microsoft.com/office/drawing/2014/main" xmlns="" id="{A8C42B1B-2DD4-4225-9AC8-742A6AB5EF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95" name="image2.png">
          <a:extLst>
            <a:ext uri="{FF2B5EF4-FFF2-40B4-BE49-F238E27FC236}">
              <a16:creationId xmlns:a16="http://schemas.microsoft.com/office/drawing/2014/main" xmlns="" id="{4EA8D823-BE93-4578-BEE5-6AB1A35F59B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96" name="image18.jpg">
          <a:extLst>
            <a:ext uri="{FF2B5EF4-FFF2-40B4-BE49-F238E27FC236}">
              <a16:creationId xmlns:a16="http://schemas.microsoft.com/office/drawing/2014/main" xmlns="" id="{75CA9C3E-1B12-45C5-A2EC-256493FF931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97" name="image2.png">
          <a:extLst>
            <a:ext uri="{FF2B5EF4-FFF2-40B4-BE49-F238E27FC236}">
              <a16:creationId xmlns:a16="http://schemas.microsoft.com/office/drawing/2014/main" xmlns="" id="{A1939AC2-5D6F-404C-BEDE-CC204BCE499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98" name="image18.jpg">
          <a:extLst>
            <a:ext uri="{FF2B5EF4-FFF2-40B4-BE49-F238E27FC236}">
              <a16:creationId xmlns:a16="http://schemas.microsoft.com/office/drawing/2014/main" xmlns="" id="{50365BD5-6733-49E7-9DAC-CA8B89C882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99" name="image2.png">
          <a:extLst>
            <a:ext uri="{FF2B5EF4-FFF2-40B4-BE49-F238E27FC236}">
              <a16:creationId xmlns:a16="http://schemas.microsoft.com/office/drawing/2014/main" xmlns="" id="{137966A1-0520-49C5-A89A-1E1C2BBF1EE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00" name="image18.jpg">
          <a:extLst>
            <a:ext uri="{FF2B5EF4-FFF2-40B4-BE49-F238E27FC236}">
              <a16:creationId xmlns:a16="http://schemas.microsoft.com/office/drawing/2014/main" xmlns="" id="{61383A31-0F84-418F-8A48-6C5BB0F797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01" name="image2.png">
          <a:extLst>
            <a:ext uri="{FF2B5EF4-FFF2-40B4-BE49-F238E27FC236}">
              <a16:creationId xmlns:a16="http://schemas.microsoft.com/office/drawing/2014/main" xmlns="" id="{190A0F33-71A6-483B-B7FF-D9F163BEA56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02" name="image18.jpg">
          <a:extLst>
            <a:ext uri="{FF2B5EF4-FFF2-40B4-BE49-F238E27FC236}">
              <a16:creationId xmlns:a16="http://schemas.microsoft.com/office/drawing/2014/main" xmlns="" id="{CAD32251-166C-4D03-A2BE-974F4FAD9D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03" name="image2.png">
          <a:extLst>
            <a:ext uri="{FF2B5EF4-FFF2-40B4-BE49-F238E27FC236}">
              <a16:creationId xmlns:a16="http://schemas.microsoft.com/office/drawing/2014/main" xmlns="" id="{14C3F202-2A91-4819-BD5A-B6F94A82A9C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04" name="image18.jpg">
          <a:extLst>
            <a:ext uri="{FF2B5EF4-FFF2-40B4-BE49-F238E27FC236}">
              <a16:creationId xmlns:a16="http://schemas.microsoft.com/office/drawing/2014/main" xmlns="" id="{511477E5-4611-42F6-896A-18566950F3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05" name="image2.png">
          <a:extLst>
            <a:ext uri="{FF2B5EF4-FFF2-40B4-BE49-F238E27FC236}">
              <a16:creationId xmlns:a16="http://schemas.microsoft.com/office/drawing/2014/main" xmlns="" id="{AA976E7D-A744-44C2-9C71-CEB8DC6550B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06" name="image18.jpg">
          <a:extLst>
            <a:ext uri="{FF2B5EF4-FFF2-40B4-BE49-F238E27FC236}">
              <a16:creationId xmlns:a16="http://schemas.microsoft.com/office/drawing/2014/main" xmlns="" id="{FB3B3268-9D39-42D3-86E2-1D99A6AF0A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07" name="image2.png">
          <a:extLst>
            <a:ext uri="{FF2B5EF4-FFF2-40B4-BE49-F238E27FC236}">
              <a16:creationId xmlns:a16="http://schemas.microsoft.com/office/drawing/2014/main" xmlns="" id="{A47EC959-D6B2-4D14-A84C-375B2710F4F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08" name="image18.jpg">
          <a:extLst>
            <a:ext uri="{FF2B5EF4-FFF2-40B4-BE49-F238E27FC236}">
              <a16:creationId xmlns:a16="http://schemas.microsoft.com/office/drawing/2014/main" xmlns="" id="{4CD24FCC-A5B3-41CD-9BC1-2332C01078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09" name="image2.png">
          <a:extLst>
            <a:ext uri="{FF2B5EF4-FFF2-40B4-BE49-F238E27FC236}">
              <a16:creationId xmlns:a16="http://schemas.microsoft.com/office/drawing/2014/main" xmlns="" id="{86770627-1750-4A4C-B6A3-9755D719FA9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10" name="image18.jpg">
          <a:extLst>
            <a:ext uri="{FF2B5EF4-FFF2-40B4-BE49-F238E27FC236}">
              <a16:creationId xmlns:a16="http://schemas.microsoft.com/office/drawing/2014/main" xmlns="" id="{E861228C-605A-42E4-A157-D4674FB8DE3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11" name="image2.png">
          <a:extLst>
            <a:ext uri="{FF2B5EF4-FFF2-40B4-BE49-F238E27FC236}">
              <a16:creationId xmlns:a16="http://schemas.microsoft.com/office/drawing/2014/main" xmlns="" id="{03E73324-BD01-4B31-96A8-1DF54CBE7D7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12" name="image18.jpg">
          <a:extLst>
            <a:ext uri="{FF2B5EF4-FFF2-40B4-BE49-F238E27FC236}">
              <a16:creationId xmlns:a16="http://schemas.microsoft.com/office/drawing/2014/main" xmlns="" id="{389F9B29-B669-4951-A7DF-B1091E0AA5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13" name="image2.png">
          <a:extLst>
            <a:ext uri="{FF2B5EF4-FFF2-40B4-BE49-F238E27FC236}">
              <a16:creationId xmlns:a16="http://schemas.microsoft.com/office/drawing/2014/main" xmlns="" id="{8E6C6A4C-97D1-40DB-A0B2-D016EA7F634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14" name="image18.jpg">
          <a:extLst>
            <a:ext uri="{FF2B5EF4-FFF2-40B4-BE49-F238E27FC236}">
              <a16:creationId xmlns:a16="http://schemas.microsoft.com/office/drawing/2014/main" xmlns="" id="{C57A6E05-EE44-4636-A39A-A80293FEFA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15" name="image2.png">
          <a:extLst>
            <a:ext uri="{FF2B5EF4-FFF2-40B4-BE49-F238E27FC236}">
              <a16:creationId xmlns:a16="http://schemas.microsoft.com/office/drawing/2014/main" xmlns="" id="{A2B3CB27-9248-4396-9E53-BD2F90C56D3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16" name="image18.jpg">
          <a:extLst>
            <a:ext uri="{FF2B5EF4-FFF2-40B4-BE49-F238E27FC236}">
              <a16:creationId xmlns:a16="http://schemas.microsoft.com/office/drawing/2014/main" xmlns="" id="{E94AD232-6AAA-4968-B428-65A26E866B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17" name="image2.png">
          <a:extLst>
            <a:ext uri="{FF2B5EF4-FFF2-40B4-BE49-F238E27FC236}">
              <a16:creationId xmlns:a16="http://schemas.microsoft.com/office/drawing/2014/main" xmlns="" id="{EDF1368B-9095-4AA7-B4CE-A2C3DDBA125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18" name="image18.jpg">
          <a:extLst>
            <a:ext uri="{FF2B5EF4-FFF2-40B4-BE49-F238E27FC236}">
              <a16:creationId xmlns:a16="http://schemas.microsoft.com/office/drawing/2014/main" xmlns="" id="{84987897-711C-4A99-98E4-9F54B4F153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19" name="image2.png">
          <a:extLst>
            <a:ext uri="{FF2B5EF4-FFF2-40B4-BE49-F238E27FC236}">
              <a16:creationId xmlns:a16="http://schemas.microsoft.com/office/drawing/2014/main" xmlns="" id="{520BF7DB-39AB-4A4C-8626-9BF7B1B8C52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20" name="image18.jpg">
          <a:extLst>
            <a:ext uri="{FF2B5EF4-FFF2-40B4-BE49-F238E27FC236}">
              <a16:creationId xmlns:a16="http://schemas.microsoft.com/office/drawing/2014/main" xmlns="" id="{CC3DC455-87A8-4758-B4D2-9A16860436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21" name="image2.png">
          <a:extLst>
            <a:ext uri="{FF2B5EF4-FFF2-40B4-BE49-F238E27FC236}">
              <a16:creationId xmlns:a16="http://schemas.microsoft.com/office/drawing/2014/main" xmlns="" id="{064EB118-4728-4F27-B5EC-B150CE0549D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22" name="image18.jpg">
          <a:extLst>
            <a:ext uri="{FF2B5EF4-FFF2-40B4-BE49-F238E27FC236}">
              <a16:creationId xmlns:a16="http://schemas.microsoft.com/office/drawing/2014/main" xmlns="" id="{F6518FEF-0396-4655-B5BC-697E63CA6B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23" name="image2.png">
          <a:extLst>
            <a:ext uri="{FF2B5EF4-FFF2-40B4-BE49-F238E27FC236}">
              <a16:creationId xmlns:a16="http://schemas.microsoft.com/office/drawing/2014/main" xmlns="" id="{8B163C22-601A-41E5-B0C0-78ACB8DA09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24" name="image18.jpg">
          <a:extLst>
            <a:ext uri="{FF2B5EF4-FFF2-40B4-BE49-F238E27FC236}">
              <a16:creationId xmlns:a16="http://schemas.microsoft.com/office/drawing/2014/main" xmlns="" id="{F8C09185-92B2-4B80-9049-6C97991372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25" name="image2.png">
          <a:extLst>
            <a:ext uri="{FF2B5EF4-FFF2-40B4-BE49-F238E27FC236}">
              <a16:creationId xmlns:a16="http://schemas.microsoft.com/office/drawing/2014/main" xmlns="" id="{6D033B16-92A1-4073-9916-48566204C25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26" name="image18.jpg">
          <a:extLst>
            <a:ext uri="{FF2B5EF4-FFF2-40B4-BE49-F238E27FC236}">
              <a16:creationId xmlns:a16="http://schemas.microsoft.com/office/drawing/2014/main" xmlns="" id="{4431D1D5-0140-4FE3-BC7D-FFEF1FB8384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27" name="image2.png">
          <a:extLst>
            <a:ext uri="{FF2B5EF4-FFF2-40B4-BE49-F238E27FC236}">
              <a16:creationId xmlns:a16="http://schemas.microsoft.com/office/drawing/2014/main" xmlns="" id="{5669750F-77F1-4EDB-8DEF-0B16518F55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28" name="image18.jpg">
          <a:extLst>
            <a:ext uri="{FF2B5EF4-FFF2-40B4-BE49-F238E27FC236}">
              <a16:creationId xmlns:a16="http://schemas.microsoft.com/office/drawing/2014/main" xmlns="" id="{71710B64-6189-4507-92F0-F22842AEAB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29" name="image2.png">
          <a:extLst>
            <a:ext uri="{FF2B5EF4-FFF2-40B4-BE49-F238E27FC236}">
              <a16:creationId xmlns:a16="http://schemas.microsoft.com/office/drawing/2014/main" xmlns="" id="{D98336C8-1F9D-4023-ACAC-43E31D019AD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30" name="image18.jpg">
          <a:extLst>
            <a:ext uri="{FF2B5EF4-FFF2-40B4-BE49-F238E27FC236}">
              <a16:creationId xmlns:a16="http://schemas.microsoft.com/office/drawing/2014/main" xmlns="" id="{45C9F0EA-6C65-4368-9011-84B676B23A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31" name="image2.png">
          <a:extLst>
            <a:ext uri="{FF2B5EF4-FFF2-40B4-BE49-F238E27FC236}">
              <a16:creationId xmlns:a16="http://schemas.microsoft.com/office/drawing/2014/main" xmlns="" id="{817E6389-B1E5-434C-BEE7-2B02AB467E3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32" name="image18.jpg">
          <a:extLst>
            <a:ext uri="{FF2B5EF4-FFF2-40B4-BE49-F238E27FC236}">
              <a16:creationId xmlns:a16="http://schemas.microsoft.com/office/drawing/2014/main" xmlns="" id="{7E770A74-9069-4279-A643-E93248D2C3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33" name="image2.png">
          <a:extLst>
            <a:ext uri="{FF2B5EF4-FFF2-40B4-BE49-F238E27FC236}">
              <a16:creationId xmlns:a16="http://schemas.microsoft.com/office/drawing/2014/main" xmlns="" id="{C05EC2EF-0FDF-4A0D-80AC-BA39D41BAA8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34" name="image18.jpg">
          <a:extLst>
            <a:ext uri="{FF2B5EF4-FFF2-40B4-BE49-F238E27FC236}">
              <a16:creationId xmlns:a16="http://schemas.microsoft.com/office/drawing/2014/main" xmlns="" id="{8FE050F6-1A76-40D2-B6C0-CECCD269805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35" name="image2.png">
          <a:extLst>
            <a:ext uri="{FF2B5EF4-FFF2-40B4-BE49-F238E27FC236}">
              <a16:creationId xmlns:a16="http://schemas.microsoft.com/office/drawing/2014/main" xmlns="" id="{EC6C04BF-6614-49E8-A59C-A4981AF72F9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36" name="image18.jpg">
          <a:extLst>
            <a:ext uri="{FF2B5EF4-FFF2-40B4-BE49-F238E27FC236}">
              <a16:creationId xmlns:a16="http://schemas.microsoft.com/office/drawing/2014/main" xmlns="" id="{9CE1579B-45BC-44E2-BAEC-C8A3BF5ED71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37" name="image2.png">
          <a:extLst>
            <a:ext uri="{FF2B5EF4-FFF2-40B4-BE49-F238E27FC236}">
              <a16:creationId xmlns:a16="http://schemas.microsoft.com/office/drawing/2014/main" xmlns="" id="{7802114F-D08E-4005-8C27-165E6C0065E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638" name="image18.jpg">
          <a:extLst>
            <a:ext uri="{FF2B5EF4-FFF2-40B4-BE49-F238E27FC236}">
              <a16:creationId xmlns:a16="http://schemas.microsoft.com/office/drawing/2014/main" xmlns="" id="{3300DC56-EE6F-4718-BB01-C661CE5631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639" name="image2.png">
          <a:extLst>
            <a:ext uri="{FF2B5EF4-FFF2-40B4-BE49-F238E27FC236}">
              <a16:creationId xmlns:a16="http://schemas.microsoft.com/office/drawing/2014/main" xmlns="" id="{5B42A6C9-8FB5-43A7-90A1-5DA5785540E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40" name="image18.jpg">
          <a:extLst>
            <a:ext uri="{FF2B5EF4-FFF2-40B4-BE49-F238E27FC236}">
              <a16:creationId xmlns:a16="http://schemas.microsoft.com/office/drawing/2014/main" xmlns="" id="{BAD7AEA4-9C90-48CE-AE30-A557FD37FD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41" name="image2.png">
          <a:extLst>
            <a:ext uri="{FF2B5EF4-FFF2-40B4-BE49-F238E27FC236}">
              <a16:creationId xmlns:a16="http://schemas.microsoft.com/office/drawing/2014/main" xmlns="" id="{E21D483D-3FDF-4A42-87B1-E0A8C0AB319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42" name="image18.jpg">
          <a:extLst>
            <a:ext uri="{FF2B5EF4-FFF2-40B4-BE49-F238E27FC236}">
              <a16:creationId xmlns:a16="http://schemas.microsoft.com/office/drawing/2014/main" xmlns="" id="{70A3A1B3-885C-4667-B78E-9F24B47331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43" name="image2.png">
          <a:extLst>
            <a:ext uri="{FF2B5EF4-FFF2-40B4-BE49-F238E27FC236}">
              <a16:creationId xmlns:a16="http://schemas.microsoft.com/office/drawing/2014/main" xmlns="" id="{ECB4FD06-29D2-4F1A-9C64-66EE852A52B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44" name="image18.jpg">
          <a:extLst>
            <a:ext uri="{FF2B5EF4-FFF2-40B4-BE49-F238E27FC236}">
              <a16:creationId xmlns:a16="http://schemas.microsoft.com/office/drawing/2014/main" xmlns="" id="{1450B786-A3D0-4C25-8A83-561C22EBCA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45" name="image2.png">
          <a:extLst>
            <a:ext uri="{FF2B5EF4-FFF2-40B4-BE49-F238E27FC236}">
              <a16:creationId xmlns:a16="http://schemas.microsoft.com/office/drawing/2014/main" xmlns="" id="{25DC43BB-4B10-422B-9039-B78B681F8B8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646" name="image18.jpg">
          <a:extLst>
            <a:ext uri="{FF2B5EF4-FFF2-40B4-BE49-F238E27FC236}">
              <a16:creationId xmlns:a16="http://schemas.microsoft.com/office/drawing/2014/main" xmlns="" id="{C327140A-A155-47BF-BE1B-F6FA076B531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647" name="image2.png">
          <a:extLst>
            <a:ext uri="{FF2B5EF4-FFF2-40B4-BE49-F238E27FC236}">
              <a16:creationId xmlns:a16="http://schemas.microsoft.com/office/drawing/2014/main" xmlns="" id="{BD6C0B58-2BE8-4414-BB63-B4C0FBD74DC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48" name="image18.jpg">
          <a:extLst>
            <a:ext uri="{FF2B5EF4-FFF2-40B4-BE49-F238E27FC236}">
              <a16:creationId xmlns:a16="http://schemas.microsoft.com/office/drawing/2014/main" xmlns="" id="{1471FB99-D12F-48D0-971E-AF9EA9B86FC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49" name="image2.png">
          <a:extLst>
            <a:ext uri="{FF2B5EF4-FFF2-40B4-BE49-F238E27FC236}">
              <a16:creationId xmlns:a16="http://schemas.microsoft.com/office/drawing/2014/main" xmlns="" id="{B7F6C54D-2319-4E94-AAD3-DBEB0031BDF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50" name="image18.jpg">
          <a:extLst>
            <a:ext uri="{FF2B5EF4-FFF2-40B4-BE49-F238E27FC236}">
              <a16:creationId xmlns:a16="http://schemas.microsoft.com/office/drawing/2014/main" xmlns="" id="{03ABF60D-4E3A-4299-9879-8290819ADA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51" name="image2.png">
          <a:extLst>
            <a:ext uri="{FF2B5EF4-FFF2-40B4-BE49-F238E27FC236}">
              <a16:creationId xmlns:a16="http://schemas.microsoft.com/office/drawing/2014/main" xmlns="" id="{763A2947-546A-469B-A5CF-7918F615641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52" name="image18.jpg">
          <a:extLst>
            <a:ext uri="{FF2B5EF4-FFF2-40B4-BE49-F238E27FC236}">
              <a16:creationId xmlns:a16="http://schemas.microsoft.com/office/drawing/2014/main" xmlns="" id="{4C2F5B79-CCCC-4DE3-9F30-5A13BF9C00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53" name="image2.png">
          <a:extLst>
            <a:ext uri="{FF2B5EF4-FFF2-40B4-BE49-F238E27FC236}">
              <a16:creationId xmlns:a16="http://schemas.microsoft.com/office/drawing/2014/main" xmlns="" id="{45DDDC81-3E02-4E8D-BDAF-A8D91F12D2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4654" name="image18.jpg">
          <a:extLst>
            <a:ext uri="{FF2B5EF4-FFF2-40B4-BE49-F238E27FC236}">
              <a16:creationId xmlns:a16="http://schemas.microsoft.com/office/drawing/2014/main" xmlns="" id="{88D0666D-C2D0-46B4-BF71-FE3398B1B8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55" name="image2.png">
          <a:extLst>
            <a:ext uri="{FF2B5EF4-FFF2-40B4-BE49-F238E27FC236}">
              <a16:creationId xmlns:a16="http://schemas.microsoft.com/office/drawing/2014/main" xmlns="" id="{334AF3F8-CDA6-40DA-8BB4-BB3545342FE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56" name="image18.jpg">
          <a:extLst>
            <a:ext uri="{FF2B5EF4-FFF2-40B4-BE49-F238E27FC236}">
              <a16:creationId xmlns:a16="http://schemas.microsoft.com/office/drawing/2014/main" xmlns="" id="{3096ADAF-1579-4A3E-A66D-613A9877E9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57" name="image2.png">
          <a:extLst>
            <a:ext uri="{FF2B5EF4-FFF2-40B4-BE49-F238E27FC236}">
              <a16:creationId xmlns:a16="http://schemas.microsoft.com/office/drawing/2014/main" xmlns="" id="{4486F0AA-3155-403B-B832-88BB252A1F0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58" name="image18.jpg">
          <a:extLst>
            <a:ext uri="{FF2B5EF4-FFF2-40B4-BE49-F238E27FC236}">
              <a16:creationId xmlns:a16="http://schemas.microsoft.com/office/drawing/2014/main" xmlns="" id="{73B0C5F2-22EF-4405-A6B1-9E69EC09390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59" name="image2.png">
          <a:extLst>
            <a:ext uri="{FF2B5EF4-FFF2-40B4-BE49-F238E27FC236}">
              <a16:creationId xmlns:a16="http://schemas.microsoft.com/office/drawing/2014/main" xmlns="" id="{425AC9A1-7F98-42E1-852E-3F2295F712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60" name="image18.jpg">
          <a:extLst>
            <a:ext uri="{FF2B5EF4-FFF2-40B4-BE49-F238E27FC236}">
              <a16:creationId xmlns:a16="http://schemas.microsoft.com/office/drawing/2014/main" xmlns="" id="{C9AAED4E-461F-4B5C-852C-A843876468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61" name="image2.png">
          <a:extLst>
            <a:ext uri="{FF2B5EF4-FFF2-40B4-BE49-F238E27FC236}">
              <a16:creationId xmlns:a16="http://schemas.microsoft.com/office/drawing/2014/main" xmlns="" id="{D8C6B52F-AA6A-42B3-89DE-71E72A9CEF9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4662" name="image18.jpg">
          <a:extLst>
            <a:ext uri="{FF2B5EF4-FFF2-40B4-BE49-F238E27FC236}">
              <a16:creationId xmlns:a16="http://schemas.microsoft.com/office/drawing/2014/main" xmlns="" id="{B2963FBC-B360-4B2A-97C1-1AA224551E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63" name="image2.png">
          <a:extLst>
            <a:ext uri="{FF2B5EF4-FFF2-40B4-BE49-F238E27FC236}">
              <a16:creationId xmlns:a16="http://schemas.microsoft.com/office/drawing/2014/main" xmlns="" id="{B03E4A59-0FD8-4963-8472-080577DDB48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64" name="image18.jpg">
          <a:extLst>
            <a:ext uri="{FF2B5EF4-FFF2-40B4-BE49-F238E27FC236}">
              <a16:creationId xmlns:a16="http://schemas.microsoft.com/office/drawing/2014/main" xmlns="" id="{405669CA-A405-4188-9C47-47E00FDA934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65" name="image2.png">
          <a:extLst>
            <a:ext uri="{FF2B5EF4-FFF2-40B4-BE49-F238E27FC236}">
              <a16:creationId xmlns:a16="http://schemas.microsoft.com/office/drawing/2014/main" xmlns="" id="{14F19A3F-328B-4CE1-9570-4EF5416B8E7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66" name="image18.jpg">
          <a:extLst>
            <a:ext uri="{FF2B5EF4-FFF2-40B4-BE49-F238E27FC236}">
              <a16:creationId xmlns:a16="http://schemas.microsoft.com/office/drawing/2014/main" xmlns="" id="{3AC0D844-32B2-48F7-90DD-8C4EA0229FA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67" name="image2.png">
          <a:extLst>
            <a:ext uri="{FF2B5EF4-FFF2-40B4-BE49-F238E27FC236}">
              <a16:creationId xmlns:a16="http://schemas.microsoft.com/office/drawing/2014/main" xmlns="" id="{42400565-6FDB-479E-AFBF-1953BDA023D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68" name="image18.jpg">
          <a:extLst>
            <a:ext uri="{FF2B5EF4-FFF2-40B4-BE49-F238E27FC236}">
              <a16:creationId xmlns:a16="http://schemas.microsoft.com/office/drawing/2014/main" xmlns="" id="{61B0AE0E-4C8D-4DDD-84D6-9398B66C361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69" name="image2.png">
          <a:extLst>
            <a:ext uri="{FF2B5EF4-FFF2-40B4-BE49-F238E27FC236}">
              <a16:creationId xmlns:a16="http://schemas.microsoft.com/office/drawing/2014/main" xmlns="" id="{E9075BCC-3634-4C3A-9AB7-59765C0261E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70" name="image18.jpg">
          <a:extLst>
            <a:ext uri="{FF2B5EF4-FFF2-40B4-BE49-F238E27FC236}">
              <a16:creationId xmlns:a16="http://schemas.microsoft.com/office/drawing/2014/main" xmlns="" id="{99818B0A-FA03-4755-95BD-9C1300A37F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71" name="image2.png">
          <a:extLst>
            <a:ext uri="{FF2B5EF4-FFF2-40B4-BE49-F238E27FC236}">
              <a16:creationId xmlns:a16="http://schemas.microsoft.com/office/drawing/2014/main" xmlns="" id="{E75F3ED7-BA86-41B8-A9CA-FEEE78DA785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72" name="image18.jpg">
          <a:extLst>
            <a:ext uri="{FF2B5EF4-FFF2-40B4-BE49-F238E27FC236}">
              <a16:creationId xmlns:a16="http://schemas.microsoft.com/office/drawing/2014/main" xmlns="" id="{D9C31139-871F-4C6F-8F0E-90D1A0B219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73" name="image2.png">
          <a:extLst>
            <a:ext uri="{FF2B5EF4-FFF2-40B4-BE49-F238E27FC236}">
              <a16:creationId xmlns:a16="http://schemas.microsoft.com/office/drawing/2014/main" xmlns="" id="{DD975B1C-B1CF-4752-8836-18FF6E79DCC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74" name="image18.jpg">
          <a:extLst>
            <a:ext uri="{FF2B5EF4-FFF2-40B4-BE49-F238E27FC236}">
              <a16:creationId xmlns:a16="http://schemas.microsoft.com/office/drawing/2014/main" xmlns="" id="{614170BD-44FA-4636-9880-B6515D272FA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75" name="image2.png">
          <a:extLst>
            <a:ext uri="{FF2B5EF4-FFF2-40B4-BE49-F238E27FC236}">
              <a16:creationId xmlns:a16="http://schemas.microsoft.com/office/drawing/2014/main" xmlns="" id="{89CF3881-12B3-4070-B932-7359D7127AA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76" name="image18.jpg">
          <a:extLst>
            <a:ext uri="{FF2B5EF4-FFF2-40B4-BE49-F238E27FC236}">
              <a16:creationId xmlns:a16="http://schemas.microsoft.com/office/drawing/2014/main" xmlns="" id="{B96BFF16-42E1-4B2E-ABB2-A802708AD1F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77" name="image2.png">
          <a:extLst>
            <a:ext uri="{FF2B5EF4-FFF2-40B4-BE49-F238E27FC236}">
              <a16:creationId xmlns:a16="http://schemas.microsoft.com/office/drawing/2014/main" xmlns="" id="{D97BE241-CA13-4D40-BE40-B1422ACA3AC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78" name="image18.jpg">
          <a:extLst>
            <a:ext uri="{FF2B5EF4-FFF2-40B4-BE49-F238E27FC236}">
              <a16:creationId xmlns:a16="http://schemas.microsoft.com/office/drawing/2014/main" xmlns="" id="{6F36F8AD-B450-45F1-AE97-F5C3D8DCB6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79" name="image2.png">
          <a:extLst>
            <a:ext uri="{FF2B5EF4-FFF2-40B4-BE49-F238E27FC236}">
              <a16:creationId xmlns:a16="http://schemas.microsoft.com/office/drawing/2014/main" xmlns="" id="{7E96C1D2-94D1-42C2-ACD8-88475346C00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80" name="image18.jpg">
          <a:extLst>
            <a:ext uri="{FF2B5EF4-FFF2-40B4-BE49-F238E27FC236}">
              <a16:creationId xmlns:a16="http://schemas.microsoft.com/office/drawing/2014/main" xmlns="" id="{6B024E4E-1810-41DE-AF5C-3186A015DC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81" name="image2.png">
          <a:extLst>
            <a:ext uri="{FF2B5EF4-FFF2-40B4-BE49-F238E27FC236}">
              <a16:creationId xmlns:a16="http://schemas.microsoft.com/office/drawing/2014/main" xmlns="" id="{767018DC-AF81-4D80-9F19-F4C5AC07CED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82" name="image18.jpg">
          <a:extLst>
            <a:ext uri="{FF2B5EF4-FFF2-40B4-BE49-F238E27FC236}">
              <a16:creationId xmlns:a16="http://schemas.microsoft.com/office/drawing/2014/main" xmlns="" id="{21A673E6-9B02-453C-9512-2AD9B90D45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83" name="image2.png">
          <a:extLst>
            <a:ext uri="{FF2B5EF4-FFF2-40B4-BE49-F238E27FC236}">
              <a16:creationId xmlns:a16="http://schemas.microsoft.com/office/drawing/2014/main" xmlns="" id="{AA401D0D-DBA0-4D3C-89F4-44A37A029AB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84" name="image18.jpg">
          <a:extLst>
            <a:ext uri="{FF2B5EF4-FFF2-40B4-BE49-F238E27FC236}">
              <a16:creationId xmlns:a16="http://schemas.microsoft.com/office/drawing/2014/main" xmlns="" id="{D6D40274-82FF-499F-8C50-A18E35F8304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85" name="image2.png">
          <a:extLst>
            <a:ext uri="{FF2B5EF4-FFF2-40B4-BE49-F238E27FC236}">
              <a16:creationId xmlns:a16="http://schemas.microsoft.com/office/drawing/2014/main" xmlns="" id="{0F20D30B-B272-4171-85A5-CF90C710A5B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86" name="image18.jpg">
          <a:extLst>
            <a:ext uri="{FF2B5EF4-FFF2-40B4-BE49-F238E27FC236}">
              <a16:creationId xmlns:a16="http://schemas.microsoft.com/office/drawing/2014/main" xmlns="" id="{4A5960AB-35AB-4534-9D28-4AF8658469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87" name="image2.png">
          <a:extLst>
            <a:ext uri="{FF2B5EF4-FFF2-40B4-BE49-F238E27FC236}">
              <a16:creationId xmlns:a16="http://schemas.microsoft.com/office/drawing/2014/main" xmlns="" id="{DB86982C-86FF-45E2-BB97-0FA8799723B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88" name="image18.jpg">
          <a:extLst>
            <a:ext uri="{FF2B5EF4-FFF2-40B4-BE49-F238E27FC236}">
              <a16:creationId xmlns:a16="http://schemas.microsoft.com/office/drawing/2014/main" xmlns="" id="{C158E529-F516-407A-A081-217D8ACAA1E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89" name="image2.png">
          <a:extLst>
            <a:ext uri="{FF2B5EF4-FFF2-40B4-BE49-F238E27FC236}">
              <a16:creationId xmlns:a16="http://schemas.microsoft.com/office/drawing/2014/main" xmlns="" id="{AC449763-A07F-4C65-AA3E-61908CB2F5B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90" name="image18.jpg">
          <a:extLst>
            <a:ext uri="{FF2B5EF4-FFF2-40B4-BE49-F238E27FC236}">
              <a16:creationId xmlns:a16="http://schemas.microsoft.com/office/drawing/2014/main" xmlns="" id="{B2FC4B4F-7334-4EC7-A065-2A2EF3CB8D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91" name="image2.png">
          <a:extLst>
            <a:ext uri="{FF2B5EF4-FFF2-40B4-BE49-F238E27FC236}">
              <a16:creationId xmlns:a16="http://schemas.microsoft.com/office/drawing/2014/main" xmlns="" id="{2A81377F-CE35-4392-9291-F9EC188231F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92" name="image18.jpg">
          <a:extLst>
            <a:ext uri="{FF2B5EF4-FFF2-40B4-BE49-F238E27FC236}">
              <a16:creationId xmlns:a16="http://schemas.microsoft.com/office/drawing/2014/main" xmlns="" id="{22AEA219-57ED-4D47-A335-91287A2FFC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93" name="image2.png">
          <a:extLst>
            <a:ext uri="{FF2B5EF4-FFF2-40B4-BE49-F238E27FC236}">
              <a16:creationId xmlns:a16="http://schemas.microsoft.com/office/drawing/2014/main" xmlns="" id="{69B25C58-09BB-46FE-B1F3-F408BE98282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94" name="image18.jpg">
          <a:extLst>
            <a:ext uri="{FF2B5EF4-FFF2-40B4-BE49-F238E27FC236}">
              <a16:creationId xmlns:a16="http://schemas.microsoft.com/office/drawing/2014/main" xmlns="" id="{25EB015B-633D-4821-869B-09F529C3C2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95" name="image2.png">
          <a:extLst>
            <a:ext uri="{FF2B5EF4-FFF2-40B4-BE49-F238E27FC236}">
              <a16:creationId xmlns:a16="http://schemas.microsoft.com/office/drawing/2014/main" xmlns="" id="{5678EBF8-C084-40C8-B4A8-0B9822F9E8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96" name="image18.jpg">
          <a:extLst>
            <a:ext uri="{FF2B5EF4-FFF2-40B4-BE49-F238E27FC236}">
              <a16:creationId xmlns:a16="http://schemas.microsoft.com/office/drawing/2014/main" xmlns="" id="{40CCEE93-C92C-4AEB-8C16-9BB637D9127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97" name="image2.png">
          <a:extLst>
            <a:ext uri="{FF2B5EF4-FFF2-40B4-BE49-F238E27FC236}">
              <a16:creationId xmlns:a16="http://schemas.microsoft.com/office/drawing/2014/main" xmlns="" id="{282CA0D3-33E0-466B-A093-77101A357D1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98" name="image18.jpg">
          <a:extLst>
            <a:ext uri="{FF2B5EF4-FFF2-40B4-BE49-F238E27FC236}">
              <a16:creationId xmlns:a16="http://schemas.microsoft.com/office/drawing/2014/main" xmlns="" id="{ED505C0E-DED1-419E-A97E-6D413A6A5B4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99" name="image2.png">
          <a:extLst>
            <a:ext uri="{FF2B5EF4-FFF2-40B4-BE49-F238E27FC236}">
              <a16:creationId xmlns:a16="http://schemas.microsoft.com/office/drawing/2014/main" xmlns="" id="{40E1E999-8AD1-4286-9E67-B0C6B65288F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00" name="image18.jpg">
          <a:extLst>
            <a:ext uri="{FF2B5EF4-FFF2-40B4-BE49-F238E27FC236}">
              <a16:creationId xmlns:a16="http://schemas.microsoft.com/office/drawing/2014/main" xmlns="" id="{E37BCFDE-F6A3-4B9C-B9FA-F8FDD1E855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01" name="image2.png">
          <a:extLst>
            <a:ext uri="{FF2B5EF4-FFF2-40B4-BE49-F238E27FC236}">
              <a16:creationId xmlns:a16="http://schemas.microsoft.com/office/drawing/2014/main" xmlns="" id="{6BBA141C-84E9-4221-A59B-B02E660E8C1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02" name="image18.jpg">
          <a:extLst>
            <a:ext uri="{FF2B5EF4-FFF2-40B4-BE49-F238E27FC236}">
              <a16:creationId xmlns:a16="http://schemas.microsoft.com/office/drawing/2014/main" xmlns="" id="{A2E28AA0-933C-4399-AC50-88D06B65474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03" name="image2.png">
          <a:extLst>
            <a:ext uri="{FF2B5EF4-FFF2-40B4-BE49-F238E27FC236}">
              <a16:creationId xmlns:a16="http://schemas.microsoft.com/office/drawing/2014/main" xmlns="" id="{06D5DC8A-93A7-4B77-A05B-427A004B716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04" name="image18.jpg">
          <a:extLst>
            <a:ext uri="{FF2B5EF4-FFF2-40B4-BE49-F238E27FC236}">
              <a16:creationId xmlns:a16="http://schemas.microsoft.com/office/drawing/2014/main" xmlns="" id="{8C19291D-5CF5-4DBC-B008-C1EE00C308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05" name="image2.png">
          <a:extLst>
            <a:ext uri="{FF2B5EF4-FFF2-40B4-BE49-F238E27FC236}">
              <a16:creationId xmlns:a16="http://schemas.microsoft.com/office/drawing/2014/main" xmlns="" id="{E73C68D5-33C2-4FB1-8F41-CFEFC6BE017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06" name="image18.jpg">
          <a:extLst>
            <a:ext uri="{FF2B5EF4-FFF2-40B4-BE49-F238E27FC236}">
              <a16:creationId xmlns:a16="http://schemas.microsoft.com/office/drawing/2014/main" xmlns="" id="{65BDB8B7-DE77-4E52-84A8-B41809315A3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07" name="image2.png">
          <a:extLst>
            <a:ext uri="{FF2B5EF4-FFF2-40B4-BE49-F238E27FC236}">
              <a16:creationId xmlns:a16="http://schemas.microsoft.com/office/drawing/2014/main" xmlns="" id="{5111CA70-3067-4FF6-9AB7-7FF3BE87238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08" name="image18.jpg">
          <a:extLst>
            <a:ext uri="{FF2B5EF4-FFF2-40B4-BE49-F238E27FC236}">
              <a16:creationId xmlns:a16="http://schemas.microsoft.com/office/drawing/2014/main" xmlns="" id="{B29E9D5B-1306-4FA1-853E-BEAC7E9AAB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09" name="image2.png">
          <a:extLst>
            <a:ext uri="{FF2B5EF4-FFF2-40B4-BE49-F238E27FC236}">
              <a16:creationId xmlns:a16="http://schemas.microsoft.com/office/drawing/2014/main" xmlns="" id="{D20134FB-7B7A-4426-9BC4-C111E20E5C3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10" name="image18.jpg">
          <a:extLst>
            <a:ext uri="{FF2B5EF4-FFF2-40B4-BE49-F238E27FC236}">
              <a16:creationId xmlns:a16="http://schemas.microsoft.com/office/drawing/2014/main" xmlns="" id="{07F4E20B-36FC-45F0-A5BC-0847D1DB49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11" name="image2.png">
          <a:extLst>
            <a:ext uri="{FF2B5EF4-FFF2-40B4-BE49-F238E27FC236}">
              <a16:creationId xmlns:a16="http://schemas.microsoft.com/office/drawing/2014/main" xmlns="" id="{A6A69B95-7572-4691-AFB2-9ED6EEAA891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12" name="image18.jpg">
          <a:extLst>
            <a:ext uri="{FF2B5EF4-FFF2-40B4-BE49-F238E27FC236}">
              <a16:creationId xmlns:a16="http://schemas.microsoft.com/office/drawing/2014/main" xmlns="" id="{E008122A-1CCF-4714-86CC-0DB8DB6443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13" name="image2.png">
          <a:extLst>
            <a:ext uri="{FF2B5EF4-FFF2-40B4-BE49-F238E27FC236}">
              <a16:creationId xmlns:a16="http://schemas.microsoft.com/office/drawing/2014/main" xmlns="" id="{6BAE23F0-A03F-46E2-9AB4-6D6ADC529AC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14" name="image18.jpg">
          <a:extLst>
            <a:ext uri="{FF2B5EF4-FFF2-40B4-BE49-F238E27FC236}">
              <a16:creationId xmlns:a16="http://schemas.microsoft.com/office/drawing/2014/main" xmlns="" id="{83A15AEF-8741-4026-A992-7C603ABACB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15" name="image2.png">
          <a:extLst>
            <a:ext uri="{FF2B5EF4-FFF2-40B4-BE49-F238E27FC236}">
              <a16:creationId xmlns:a16="http://schemas.microsoft.com/office/drawing/2014/main" xmlns="" id="{01DB4B93-E87F-43C2-8EAF-E68B843A0E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16" name="image18.jpg">
          <a:extLst>
            <a:ext uri="{FF2B5EF4-FFF2-40B4-BE49-F238E27FC236}">
              <a16:creationId xmlns:a16="http://schemas.microsoft.com/office/drawing/2014/main" xmlns="" id="{D06D5365-A23B-453E-AA70-8B89CB174E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17" name="image2.png">
          <a:extLst>
            <a:ext uri="{FF2B5EF4-FFF2-40B4-BE49-F238E27FC236}">
              <a16:creationId xmlns:a16="http://schemas.microsoft.com/office/drawing/2014/main" xmlns="" id="{0712FC56-4AEE-4035-ACF0-BF4AAC7923E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18" name="image18.jpg">
          <a:extLst>
            <a:ext uri="{FF2B5EF4-FFF2-40B4-BE49-F238E27FC236}">
              <a16:creationId xmlns:a16="http://schemas.microsoft.com/office/drawing/2014/main" xmlns="" id="{B32AD75A-469A-4899-9CB3-04752FADCE6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19" name="image2.png">
          <a:extLst>
            <a:ext uri="{FF2B5EF4-FFF2-40B4-BE49-F238E27FC236}">
              <a16:creationId xmlns:a16="http://schemas.microsoft.com/office/drawing/2014/main" xmlns="" id="{BCB916CE-9323-4891-97CC-816EE1ABA23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20" name="image18.jpg">
          <a:extLst>
            <a:ext uri="{FF2B5EF4-FFF2-40B4-BE49-F238E27FC236}">
              <a16:creationId xmlns:a16="http://schemas.microsoft.com/office/drawing/2014/main" xmlns="" id="{3FC8ADE6-A45B-406A-95FF-0399B58F87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21" name="image2.png">
          <a:extLst>
            <a:ext uri="{FF2B5EF4-FFF2-40B4-BE49-F238E27FC236}">
              <a16:creationId xmlns:a16="http://schemas.microsoft.com/office/drawing/2014/main" xmlns="" id="{3144F575-0A8A-4C1F-9D7F-E6097AB2153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22" name="image18.jpg">
          <a:extLst>
            <a:ext uri="{FF2B5EF4-FFF2-40B4-BE49-F238E27FC236}">
              <a16:creationId xmlns:a16="http://schemas.microsoft.com/office/drawing/2014/main" xmlns="" id="{7405F043-F453-4131-838E-FA0A2D7C9C5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23" name="image2.png">
          <a:extLst>
            <a:ext uri="{FF2B5EF4-FFF2-40B4-BE49-F238E27FC236}">
              <a16:creationId xmlns:a16="http://schemas.microsoft.com/office/drawing/2014/main" xmlns="" id="{A9774E63-F9A5-4AC0-8B2B-3CF9503F341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24" name="image18.jpg">
          <a:extLst>
            <a:ext uri="{FF2B5EF4-FFF2-40B4-BE49-F238E27FC236}">
              <a16:creationId xmlns:a16="http://schemas.microsoft.com/office/drawing/2014/main" xmlns="" id="{31D4651A-AD27-49AA-8DDC-69978D55978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25" name="image2.png">
          <a:extLst>
            <a:ext uri="{FF2B5EF4-FFF2-40B4-BE49-F238E27FC236}">
              <a16:creationId xmlns:a16="http://schemas.microsoft.com/office/drawing/2014/main" xmlns="" id="{3B157DFC-D4F5-4A6F-8EF8-07D4BBB76E3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26" name="image18.jpg">
          <a:extLst>
            <a:ext uri="{FF2B5EF4-FFF2-40B4-BE49-F238E27FC236}">
              <a16:creationId xmlns:a16="http://schemas.microsoft.com/office/drawing/2014/main" xmlns="" id="{4E0791F0-8444-4653-B620-3F2CB4D057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27" name="image2.png">
          <a:extLst>
            <a:ext uri="{FF2B5EF4-FFF2-40B4-BE49-F238E27FC236}">
              <a16:creationId xmlns:a16="http://schemas.microsoft.com/office/drawing/2014/main" xmlns="" id="{2DF2E1E7-549F-41EB-ACCA-FF9EEF6C4CF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28" name="image18.jpg">
          <a:extLst>
            <a:ext uri="{FF2B5EF4-FFF2-40B4-BE49-F238E27FC236}">
              <a16:creationId xmlns:a16="http://schemas.microsoft.com/office/drawing/2014/main" xmlns="" id="{06DF0D0B-CDF4-43D6-BC78-046098F3723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29" name="image2.png">
          <a:extLst>
            <a:ext uri="{FF2B5EF4-FFF2-40B4-BE49-F238E27FC236}">
              <a16:creationId xmlns:a16="http://schemas.microsoft.com/office/drawing/2014/main" xmlns="" id="{1CED331C-3E25-481B-B0AE-38442D0E3EB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30" name="image18.jpg">
          <a:extLst>
            <a:ext uri="{FF2B5EF4-FFF2-40B4-BE49-F238E27FC236}">
              <a16:creationId xmlns:a16="http://schemas.microsoft.com/office/drawing/2014/main" xmlns="" id="{AC09A35A-A7F5-4ABC-855F-DED508B5391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31" name="image2.png">
          <a:extLst>
            <a:ext uri="{FF2B5EF4-FFF2-40B4-BE49-F238E27FC236}">
              <a16:creationId xmlns:a16="http://schemas.microsoft.com/office/drawing/2014/main" xmlns="" id="{E5D75231-FF3E-491F-8818-7DCDD5C9705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32" name="image18.jpg">
          <a:extLst>
            <a:ext uri="{FF2B5EF4-FFF2-40B4-BE49-F238E27FC236}">
              <a16:creationId xmlns:a16="http://schemas.microsoft.com/office/drawing/2014/main" xmlns="" id="{4E1B055F-D9C6-43E2-959B-D10D7104EA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33" name="image2.png">
          <a:extLst>
            <a:ext uri="{FF2B5EF4-FFF2-40B4-BE49-F238E27FC236}">
              <a16:creationId xmlns:a16="http://schemas.microsoft.com/office/drawing/2014/main" xmlns="" id="{B99D98BA-FF29-4218-BDD5-D7F132E69D4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34" name="image18.jpg">
          <a:extLst>
            <a:ext uri="{FF2B5EF4-FFF2-40B4-BE49-F238E27FC236}">
              <a16:creationId xmlns:a16="http://schemas.microsoft.com/office/drawing/2014/main" xmlns="" id="{49A068CC-BA3C-42C2-BAEF-47E6960F6BA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35" name="image2.png">
          <a:extLst>
            <a:ext uri="{FF2B5EF4-FFF2-40B4-BE49-F238E27FC236}">
              <a16:creationId xmlns:a16="http://schemas.microsoft.com/office/drawing/2014/main" xmlns="" id="{78E0F295-C9EA-4A94-BA97-0CFC52327AD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36" name="image18.jpg">
          <a:extLst>
            <a:ext uri="{FF2B5EF4-FFF2-40B4-BE49-F238E27FC236}">
              <a16:creationId xmlns:a16="http://schemas.microsoft.com/office/drawing/2014/main" xmlns="" id="{05A74B26-2DA6-4B94-B30A-426F0FFCC5C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37" name="image2.png">
          <a:extLst>
            <a:ext uri="{FF2B5EF4-FFF2-40B4-BE49-F238E27FC236}">
              <a16:creationId xmlns:a16="http://schemas.microsoft.com/office/drawing/2014/main" xmlns="" id="{21D14483-D588-44BD-8CE1-EBA10CAFE02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38" name="image18.jpg">
          <a:extLst>
            <a:ext uri="{FF2B5EF4-FFF2-40B4-BE49-F238E27FC236}">
              <a16:creationId xmlns:a16="http://schemas.microsoft.com/office/drawing/2014/main" xmlns="" id="{8E1FBB83-7274-4112-BCA4-CF74B6E420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39" name="image2.png">
          <a:extLst>
            <a:ext uri="{FF2B5EF4-FFF2-40B4-BE49-F238E27FC236}">
              <a16:creationId xmlns:a16="http://schemas.microsoft.com/office/drawing/2014/main" xmlns="" id="{1ED4D2CC-84F7-45FB-AF8D-94692AEDABB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40" name="image18.jpg">
          <a:extLst>
            <a:ext uri="{FF2B5EF4-FFF2-40B4-BE49-F238E27FC236}">
              <a16:creationId xmlns:a16="http://schemas.microsoft.com/office/drawing/2014/main" xmlns="" id="{994CCF0B-5C75-40DD-AB01-502103ED93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41" name="image2.png">
          <a:extLst>
            <a:ext uri="{FF2B5EF4-FFF2-40B4-BE49-F238E27FC236}">
              <a16:creationId xmlns:a16="http://schemas.microsoft.com/office/drawing/2014/main" xmlns="" id="{32A0B037-231A-48B7-B303-AC93275D1FD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42" name="image18.jpg">
          <a:extLst>
            <a:ext uri="{FF2B5EF4-FFF2-40B4-BE49-F238E27FC236}">
              <a16:creationId xmlns:a16="http://schemas.microsoft.com/office/drawing/2014/main" xmlns="" id="{7F394970-6AFB-4A9D-953C-06639F563E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43" name="image2.png">
          <a:extLst>
            <a:ext uri="{FF2B5EF4-FFF2-40B4-BE49-F238E27FC236}">
              <a16:creationId xmlns:a16="http://schemas.microsoft.com/office/drawing/2014/main" xmlns="" id="{245AC50A-0D7E-4D8D-A49B-B59F4BDCA3A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44" name="image18.jpg">
          <a:extLst>
            <a:ext uri="{FF2B5EF4-FFF2-40B4-BE49-F238E27FC236}">
              <a16:creationId xmlns:a16="http://schemas.microsoft.com/office/drawing/2014/main" xmlns="" id="{C663AC61-B13E-4597-9505-F5698B2D7C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45" name="image2.png">
          <a:extLst>
            <a:ext uri="{FF2B5EF4-FFF2-40B4-BE49-F238E27FC236}">
              <a16:creationId xmlns:a16="http://schemas.microsoft.com/office/drawing/2014/main" xmlns="" id="{98CADD33-FB37-4650-9969-F289EFC3AC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46" name="image18.jpg">
          <a:extLst>
            <a:ext uri="{FF2B5EF4-FFF2-40B4-BE49-F238E27FC236}">
              <a16:creationId xmlns:a16="http://schemas.microsoft.com/office/drawing/2014/main" xmlns="" id="{D3D7166E-5572-4B07-8A12-C4FB7653436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47" name="image2.png">
          <a:extLst>
            <a:ext uri="{FF2B5EF4-FFF2-40B4-BE49-F238E27FC236}">
              <a16:creationId xmlns:a16="http://schemas.microsoft.com/office/drawing/2014/main" xmlns="" id="{B00C6588-0A84-4B4A-85EC-98A2B4D07C5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48" name="image18.jpg">
          <a:extLst>
            <a:ext uri="{FF2B5EF4-FFF2-40B4-BE49-F238E27FC236}">
              <a16:creationId xmlns:a16="http://schemas.microsoft.com/office/drawing/2014/main" xmlns="" id="{ADA90172-8BE4-4A69-B0B1-4563D69B8E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49" name="image2.png">
          <a:extLst>
            <a:ext uri="{FF2B5EF4-FFF2-40B4-BE49-F238E27FC236}">
              <a16:creationId xmlns:a16="http://schemas.microsoft.com/office/drawing/2014/main" xmlns="" id="{AD6F1386-D81B-4C6D-AB2C-85B39D7CCF7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50" name="image18.jpg">
          <a:extLst>
            <a:ext uri="{FF2B5EF4-FFF2-40B4-BE49-F238E27FC236}">
              <a16:creationId xmlns:a16="http://schemas.microsoft.com/office/drawing/2014/main" xmlns="" id="{35ADF0D4-E6BE-462D-8DB9-1BBE26C6FE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51" name="image2.png">
          <a:extLst>
            <a:ext uri="{FF2B5EF4-FFF2-40B4-BE49-F238E27FC236}">
              <a16:creationId xmlns:a16="http://schemas.microsoft.com/office/drawing/2014/main" xmlns="" id="{06A66CBF-AE1B-418C-9B3C-19AE4546488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52" name="image18.jpg">
          <a:extLst>
            <a:ext uri="{FF2B5EF4-FFF2-40B4-BE49-F238E27FC236}">
              <a16:creationId xmlns:a16="http://schemas.microsoft.com/office/drawing/2014/main" xmlns="" id="{1CB967E9-E3C4-4F29-82CF-B81D8A116C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53" name="image2.png">
          <a:extLst>
            <a:ext uri="{FF2B5EF4-FFF2-40B4-BE49-F238E27FC236}">
              <a16:creationId xmlns:a16="http://schemas.microsoft.com/office/drawing/2014/main" xmlns="" id="{E14373B3-B50C-4677-828A-CCCEF94BF6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54" name="image18.jpg">
          <a:extLst>
            <a:ext uri="{FF2B5EF4-FFF2-40B4-BE49-F238E27FC236}">
              <a16:creationId xmlns:a16="http://schemas.microsoft.com/office/drawing/2014/main" xmlns="" id="{BDBA80CC-0288-4742-8659-3C11C3F528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55" name="image2.png">
          <a:extLst>
            <a:ext uri="{FF2B5EF4-FFF2-40B4-BE49-F238E27FC236}">
              <a16:creationId xmlns:a16="http://schemas.microsoft.com/office/drawing/2014/main" xmlns="" id="{5F07F8FF-8019-4A1F-8D3B-CA204CD7AF2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56" name="image18.jpg">
          <a:extLst>
            <a:ext uri="{FF2B5EF4-FFF2-40B4-BE49-F238E27FC236}">
              <a16:creationId xmlns:a16="http://schemas.microsoft.com/office/drawing/2014/main" xmlns="" id="{806C09FE-84B3-40FF-8CFB-F82D7AA903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57" name="image2.png">
          <a:extLst>
            <a:ext uri="{FF2B5EF4-FFF2-40B4-BE49-F238E27FC236}">
              <a16:creationId xmlns:a16="http://schemas.microsoft.com/office/drawing/2014/main" xmlns="" id="{F20F4898-F444-47A2-AA85-F78929094B3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58" name="image18.jpg">
          <a:extLst>
            <a:ext uri="{FF2B5EF4-FFF2-40B4-BE49-F238E27FC236}">
              <a16:creationId xmlns:a16="http://schemas.microsoft.com/office/drawing/2014/main" xmlns="" id="{80D3DBF7-128A-40A0-B11B-7358E1E82E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59" name="image2.png">
          <a:extLst>
            <a:ext uri="{FF2B5EF4-FFF2-40B4-BE49-F238E27FC236}">
              <a16:creationId xmlns:a16="http://schemas.microsoft.com/office/drawing/2014/main" xmlns="" id="{BE37274F-45FA-4D21-8D5B-A8DE8133AD2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60" name="image18.jpg">
          <a:extLst>
            <a:ext uri="{FF2B5EF4-FFF2-40B4-BE49-F238E27FC236}">
              <a16:creationId xmlns:a16="http://schemas.microsoft.com/office/drawing/2014/main" xmlns="" id="{B2B00210-2307-465C-88B0-8B9D99E8F28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61" name="image2.png">
          <a:extLst>
            <a:ext uri="{FF2B5EF4-FFF2-40B4-BE49-F238E27FC236}">
              <a16:creationId xmlns:a16="http://schemas.microsoft.com/office/drawing/2014/main" xmlns="" id="{EAC4866E-01C9-48DD-8D61-6156AD5E93E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62" name="image18.jpg">
          <a:extLst>
            <a:ext uri="{FF2B5EF4-FFF2-40B4-BE49-F238E27FC236}">
              <a16:creationId xmlns:a16="http://schemas.microsoft.com/office/drawing/2014/main" xmlns="" id="{D1EBF069-AA7F-4271-98B7-1B7F4D014FE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63" name="image2.png">
          <a:extLst>
            <a:ext uri="{FF2B5EF4-FFF2-40B4-BE49-F238E27FC236}">
              <a16:creationId xmlns:a16="http://schemas.microsoft.com/office/drawing/2014/main" xmlns="" id="{6804A924-EE8E-4E1C-ADED-35D172D3C14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64" name="image18.jpg">
          <a:extLst>
            <a:ext uri="{FF2B5EF4-FFF2-40B4-BE49-F238E27FC236}">
              <a16:creationId xmlns:a16="http://schemas.microsoft.com/office/drawing/2014/main" xmlns="" id="{502DA072-7ABA-482D-9595-D5215A5D1E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65" name="image2.png">
          <a:extLst>
            <a:ext uri="{FF2B5EF4-FFF2-40B4-BE49-F238E27FC236}">
              <a16:creationId xmlns:a16="http://schemas.microsoft.com/office/drawing/2014/main" xmlns="" id="{C0024F28-1A33-4AF2-8755-5404433F9A5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66" name="image18.jpg">
          <a:extLst>
            <a:ext uri="{FF2B5EF4-FFF2-40B4-BE49-F238E27FC236}">
              <a16:creationId xmlns:a16="http://schemas.microsoft.com/office/drawing/2014/main" xmlns="" id="{A366E1D9-D5EA-48AE-83DA-63798CBD788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67" name="image2.png">
          <a:extLst>
            <a:ext uri="{FF2B5EF4-FFF2-40B4-BE49-F238E27FC236}">
              <a16:creationId xmlns:a16="http://schemas.microsoft.com/office/drawing/2014/main" xmlns="" id="{66E3E570-48F7-4AE2-8659-BC08C264BA3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68" name="image18.jpg">
          <a:extLst>
            <a:ext uri="{FF2B5EF4-FFF2-40B4-BE49-F238E27FC236}">
              <a16:creationId xmlns:a16="http://schemas.microsoft.com/office/drawing/2014/main" xmlns="" id="{01864315-3A38-4FBA-A3A2-A59E2531F8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69" name="image2.png">
          <a:extLst>
            <a:ext uri="{FF2B5EF4-FFF2-40B4-BE49-F238E27FC236}">
              <a16:creationId xmlns:a16="http://schemas.microsoft.com/office/drawing/2014/main" xmlns="" id="{20C47247-EF48-47B0-A53B-66CD107DDAF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70" name="image18.jpg">
          <a:extLst>
            <a:ext uri="{FF2B5EF4-FFF2-40B4-BE49-F238E27FC236}">
              <a16:creationId xmlns:a16="http://schemas.microsoft.com/office/drawing/2014/main" xmlns="" id="{5D4477B4-868F-4230-AA28-324392D37CF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71" name="image2.png">
          <a:extLst>
            <a:ext uri="{FF2B5EF4-FFF2-40B4-BE49-F238E27FC236}">
              <a16:creationId xmlns:a16="http://schemas.microsoft.com/office/drawing/2014/main" xmlns="" id="{29B33140-FAFA-4D36-94EE-4453BEDD114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72" name="image18.jpg">
          <a:extLst>
            <a:ext uri="{FF2B5EF4-FFF2-40B4-BE49-F238E27FC236}">
              <a16:creationId xmlns:a16="http://schemas.microsoft.com/office/drawing/2014/main" xmlns="" id="{5DE4FD1C-F593-4E59-A6B6-18D7B1FC158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73" name="image2.png">
          <a:extLst>
            <a:ext uri="{FF2B5EF4-FFF2-40B4-BE49-F238E27FC236}">
              <a16:creationId xmlns:a16="http://schemas.microsoft.com/office/drawing/2014/main" xmlns="" id="{12E2F82A-B8E4-46E2-A8C4-0D28BF6E21B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74" name="image18.jpg">
          <a:extLst>
            <a:ext uri="{FF2B5EF4-FFF2-40B4-BE49-F238E27FC236}">
              <a16:creationId xmlns:a16="http://schemas.microsoft.com/office/drawing/2014/main" xmlns="" id="{66AB7C71-C931-4052-95A4-3DEEDDFD43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75" name="image2.png">
          <a:extLst>
            <a:ext uri="{FF2B5EF4-FFF2-40B4-BE49-F238E27FC236}">
              <a16:creationId xmlns:a16="http://schemas.microsoft.com/office/drawing/2014/main" xmlns="" id="{CE3D7D22-1E95-498A-96F4-9D4D9C15E8D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76" name="image18.jpg">
          <a:extLst>
            <a:ext uri="{FF2B5EF4-FFF2-40B4-BE49-F238E27FC236}">
              <a16:creationId xmlns:a16="http://schemas.microsoft.com/office/drawing/2014/main" xmlns="" id="{A6FC9E5D-EA54-4C3F-9711-B84A0FA041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77" name="image2.png">
          <a:extLst>
            <a:ext uri="{FF2B5EF4-FFF2-40B4-BE49-F238E27FC236}">
              <a16:creationId xmlns:a16="http://schemas.microsoft.com/office/drawing/2014/main" xmlns="" id="{771F5A31-4855-48FF-8E49-3059195150E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78" name="image18.jpg">
          <a:extLst>
            <a:ext uri="{FF2B5EF4-FFF2-40B4-BE49-F238E27FC236}">
              <a16:creationId xmlns:a16="http://schemas.microsoft.com/office/drawing/2014/main" xmlns="" id="{669B02F2-E080-4FE1-981C-AA289FB3AE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79" name="image2.png">
          <a:extLst>
            <a:ext uri="{FF2B5EF4-FFF2-40B4-BE49-F238E27FC236}">
              <a16:creationId xmlns:a16="http://schemas.microsoft.com/office/drawing/2014/main" xmlns="" id="{3C4B730D-02BE-4891-BD59-879EF85A60E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80" name="image18.jpg">
          <a:extLst>
            <a:ext uri="{FF2B5EF4-FFF2-40B4-BE49-F238E27FC236}">
              <a16:creationId xmlns:a16="http://schemas.microsoft.com/office/drawing/2014/main" xmlns="" id="{8596479B-652F-403E-A6D0-F138160AC8E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81" name="image2.png">
          <a:extLst>
            <a:ext uri="{FF2B5EF4-FFF2-40B4-BE49-F238E27FC236}">
              <a16:creationId xmlns:a16="http://schemas.microsoft.com/office/drawing/2014/main" xmlns="" id="{3EA58B2C-3D5F-4426-8E59-3161B3E0B70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82" name="image18.jpg">
          <a:extLst>
            <a:ext uri="{FF2B5EF4-FFF2-40B4-BE49-F238E27FC236}">
              <a16:creationId xmlns:a16="http://schemas.microsoft.com/office/drawing/2014/main" xmlns="" id="{B7B30645-9CFE-4A50-878F-E87D755E59C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83" name="image2.png">
          <a:extLst>
            <a:ext uri="{FF2B5EF4-FFF2-40B4-BE49-F238E27FC236}">
              <a16:creationId xmlns:a16="http://schemas.microsoft.com/office/drawing/2014/main" xmlns="" id="{E8F2CDD3-B3DD-4285-B7BF-074E7410D84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84" name="image18.jpg">
          <a:extLst>
            <a:ext uri="{FF2B5EF4-FFF2-40B4-BE49-F238E27FC236}">
              <a16:creationId xmlns:a16="http://schemas.microsoft.com/office/drawing/2014/main" xmlns="" id="{96554303-5103-410E-992B-106F97BFE6B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85" name="image2.png">
          <a:extLst>
            <a:ext uri="{FF2B5EF4-FFF2-40B4-BE49-F238E27FC236}">
              <a16:creationId xmlns:a16="http://schemas.microsoft.com/office/drawing/2014/main" xmlns="" id="{D6705910-37FC-43C1-8DAA-9F353B24C8E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86" name="image18.jpg">
          <a:extLst>
            <a:ext uri="{FF2B5EF4-FFF2-40B4-BE49-F238E27FC236}">
              <a16:creationId xmlns:a16="http://schemas.microsoft.com/office/drawing/2014/main" xmlns="" id="{1BC75DDB-B201-4C9F-8258-392719085B7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87" name="image2.png">
          <a:extLst>
            <a:ext uri="{FF2B5EF4-FFF2-40B4-BE49-F238E27FC236}">
              <a16:creationId xmlns:a16="http://schemas.microsoft.com/office/drawing/2014/main" xmlns="" id="{52D1DA4E-D612-4AB8-883E-C14C8471983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88" name="image18.jpg">
          <a:extLst>
            <a:ext uri="{FF2B5EF4-FFF2-40B4-BE49-F238E27FC236}">
              <a16:creationId xmlns:a16="http://schemas.microsoft.com/office/drawing/2014/main" xmlns="" id="{8D6E3731-99EC-40B2-BD15-1299A52751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89" name="image2.png">
          <a:extLst>
            <a:ext uri="{FF2B5EF4-FFF2-40B4-BE49-F238E27FC236}">
              <a16:creationId xmlns:a16="http://schemas.microsoft.com/office/drawing/2014/main" xmlns="" id="{CA4B7FDC-D1DA-47F8-B936-C8BEFF2220B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90" name="image18.jpg">
          <a:extLst>
            <a:ext uri="{FF2B5EF4-FFF2-40B4-BE49-F238E27FC236}">
              <a16:creationId xmlns:a16="http://schemas.microsoft.com/office/drawing/2014/main" xmlns="" id="{47D9A1B0-0322-4590-A25A-21538B53FF7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91" name="image2.png">
          <a:extLst>
            <a:ext uri="{FF2B5EF4-FFF2-40B4-BE49-F238E27FC236}">
              <a16:creationId xmlns:a16="http://schemas.microsoft.com/office/drawing/2014/main" xmlns="" id="{54A23217-69ED-4E1A-8D15-B2317BAA19C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92" name="image18.jpg">
          <a:extLst>
            <a:ext uri="{FF2B5EF4-FFF2-40B4-BE49-F238E27FC236}">
              <a16:creationId xmlns:a16="http://schemas.microsoft.com/office/drawing/2014/main" xmlns="" id="{CD5B002E-CE6A-49FF-A9F1-5594FEE13E4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93" name="image2.png">
          <a:extLst>
            <a:ext uri="{FF2B5EF4-FFF2-40B4-BE49-F238E27FC236}">
              <a16:creationId xmlns:a16="http://schemas.microsoft.com/office/drawing/2014/main" xmlns="" id="{82C392DD-1ACD-4AC2-8114-76D50B4C769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94" name="image18.jpg">
          <a:extLst>
            <a:ext uri="{FF2B5EF4-FFF2-40B4-BE49-F238E27FC236}">
              <a16:creationId xmlns:a16="http://schemas.microsoft.com/office/drawing/2014/main" xmlns="" id="{F0A3D2E5-B481-47E4-A0C2-4F900B35F7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95" name="image2.png">
          <a:extLst>
            <a:ext uri="{FF2B5EF4-FFF2-40B4-BE49-F238E27FC236}">
              <a16:creationId xmlns:a16="http://schemas.microsoft.com/office/drawing/2014/main" xmlns="" id="{88946BC5-0A10-4165-B96B-6D37B60167F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96" name="image18.jpg">
          <a:extLst>
            <a:ext uri="{FF2B5EF4-FFF2-40B4-BE49-F238E27FC236}">
              <a16:creationId xmlns:a16="http://schemas.microsoft.com/office/drawing/2014/main" xmlns="" id="{D5494739-4EF2-406D-B3CF-CD3C919C731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97" name="image2.png">
          <a:extLst>
            <a:ext uri="{FF2B5EF4-FFF2-40B4-BE49-F238E27FC236}">
              <a16:creationId xmlns:a16="http://schemas.microsoft.com/office/drawing/2014/main" xmlns="" id="{2B4B0037-90AA-45DB-A804-131A5125C68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98" name="image18.jpg">
          <a:extLst>
            <a:ext uri="{FF2B5EF4-FFF2-40B4-BE49-F238E27FC236}">
              <a16:creationId xmlns:a16="http://schemas.microsoft.com/office/drawing/2014/main" xmlns="" id="{A1D382D7-106B-4900-884C-FB718A0F509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99" name="image2.png">
          <a:extLst>
            <a:ext uri="{FF2B5EF4-FFF2-40B4-BE49-F238E27FC236}">
              <a16:creationId xmlns:a16="http://schemas.microsoft.com/office/drawing/2014/main" xmlns="" id="{6E1AF9FA-9B19-424D-9ABD-0322F8DD344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00" name="image18.jpg">
          <a:extLst>
            <a:ext uri="{FF2B5EF4-FFF2-40B4-BE49-F238E27FC236}">
              <a16:creationId xmlns:a16="http://schemas.microsoft.com/office/drawing/2014/main" xmlns="" id="{66C436F3-FCD7-4524-8782-C8617F38242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01" name="image2.png">
          <a:extLst>
            <a:ext uri="{FF2B5EF4-FFF2-40B4-BE49-F238E27FC236}">
              <a16:creationId xmlns:a16="http://schemas.microsoft.com/office/drawing/2014/main" xmlns="" id="{3E3F1014-D676-4352-9747-29A35EF776D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02" name="image18.jpg">
          <a:extLst>
            <a:ext uri="{FF2B5EF4-FFF2-40B4-BE49-F238E27FC236}">
              <a16:creationId xmlns:a16="http://schemas.microsoft.com/office/drawing/2014/main" xmlns="" id="{CE304ABC-A1DA-4E31-AB6E-24C39F252D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03" name="image2.png">
          <a:extLst>
            <a:ext uri="{FF2B5EF4-FFF2-40B4-BE49-F238E27FC236}">
              <a16:creationId xmlns:a16="http://schemas.microsoft.com/office/drawing/2014/main" xmlns="" id="{B3D5F417-7D4B-4D2E-BA78-EE8482FCED3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04" name="image18.jpg">
          <a:extLst>
            <a:ext uri="{FF2B5EF4-FFF2-40B4-BE49-F238E27FC236}">
              <a16:creationId xmlns:a16="http://schemas.microsoft.com/office/drawing/2014/main" xmlns="" id="{E8C7EAB8-DC7D-4B33-8290-6E1C2777428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05" name="image2.png">
          <a:extLst>
            <a:ext uri="{FF2B5EF4-FFF2-40B4-BE49-F238E27FC236}">
              <a16:creationId xmlns:a16="http://schemas.microsoft.com/office/drawing/2014/main" xmlns="" id="{1FA4BF58-DAD0-41FB-9AEA-35E0CE2F46A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06" name="image18.jpg">
          <a:extLst>
            <a:ext uri="{FF2B5EF4-FFF2-40B4-BE49-F238E27FC236}">
              <a16:creationId xmlns:a16="http://schemas.microsoft.com/office/drawing/2014/main" xmlns="" id="{59041535-9CFC-49E2-989C-EA6ECF6A009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807" name="image2.png">
          <a:extLst>
            <a:ext uri="{FF2B5EF4-FFF2-40B4-BE49-F238E27FC236}">
              <a16:creationId xmlns:a16="http://schemas.microsoft.com/office/drawing/2014/main" xmlns="" id="{725728C5-540B-46C6-9B4D-80FE48E7209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08" name="image18.jpg">
          <a:extLst>
            <a:ext uri="{FF2B5EF4-FFF2-40B4-BE49-F238E27FC236}">
              <a16:creationId xmlns:a16="http://schemas.microsoft.com/office/drawing/2014/main" xmlns="" id="{7C3B9F8C-0F89-4E98-B4B4-3166B6E47D1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09" name="image2.png">
          <a:extLst>
            <a:ext uri="{FF2B5EF4-FFF2-40B4-BE49-F238E27FC236}">
              <a16:creationId xmlns:a16="http://schemas.microsoft.com/office/drawing/2014/main" xmlns="" id="{B745B559-075E-4991-ACD7-215619E5A81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10" name="image18.jpg">
          <a:extLst>
            <a:ext uri="{FF2B5EF4-FFF2-40B4-BE49-F238E27FC236}">
              <a16:creationId xmlns:a16="http://schemas.microsoft.com/office/drawing/2014/main" xmlns="" id="{279E8DEF-3DF5-45EB-B479-9F11B56D070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11" name="image2.png">
          <a:extLst>
            <a:ext uri="{FF2B5EF4-FFF2-40B4-BE49-F238E27FC236}">
              <a16:creationId xmlns:a16="http://schemas.microsoft.com/office/drawing/2014/main" xmlns="" id="{DEF3940B-8317-45FB-8C7E-04A1CF80783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12" name="image18.jpg">
          <a:extLst>
            <a:ext uri="{FF2B5EF4-FFF2-40B4-BE49-F238E27FC236}">
              <a16:creationId xmlns:a16="http://schemas.microsoft.com/office/drawing/2014/main" xmlns="" id="{478C7306-55B9-4F26-B944-3D8B602A6A4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13" name="image2.png">
          <a:extLst>
            <a:ext uri="{FF2B5EF4-FFF2-40B4-BE49-F238E27FC236}">
              <a16:creationId xmlns:a16="http://schemas.microsoft.com/office/drawing/2014/main" xmlns="" id="{7114056E-9CE0-46D2-9C2A-C62FB4AEC29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14" name="image18.jpg">
          <a:extLst>
            <a:ext uri="{FF2B5EF4-FFF2-40B4-BE49-F238E27FC236}">
              <a16:creationId xmlns:a16="http://schemas.microsoft.com/office/drawing/2014/main" xmlns="" id="{7C7C77CA-4F49-46BD-B012-F64A6CE78F4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815" name="image2.png">
          <a:extLst>
            <a:ext uri="{FF2B5EF4-FFF2-40B4-BE49-F238E27FC236}">
              <a16:creationId xmlns:a16="http://schemas.microsoft.com/office/drawing/2014/main" xmlns="" id="{7B0C19FE-587A-4084-A3F2-EDB772C86E1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16" name="image18.jpg">
          <a:extLst>
            <a:ext uri="{FF2B5EF4-FFF2-40B4-BE49-F238E27FC236}">
              <a16:creationId xmlns:a16="http://schemas.microsoft.com/office/drawing/2014/main" xmlns="" id="{7D579232-5C5C-496A-AA35-BDFD11101B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17" name="image2.png">
          <a:extLst>
            <a:ext uri="{FF2B5EF4-FFF2-40B4-BE49-F238E27FC236}">
              <a16:creationId xmlns:a16="http://schemas.microsoft.com/office/drawing/2014/main" xmlns="" id="{64E87B43-9593-4E9A-958A-267D1B4D15D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18" name="image18.jpg">
          <a:extLst>
            <a:ext uri="{FF2B5EF4-FFF2-40B4-BE49-F238E27FC236}">
              <a16:creationId xmlns:a16="http://schemas.microsoft.com/office/drawing/2014/main" xmlns="" id="{82E7EA02-043B-4EAE-8100-BD5D4F5B36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19" name="image2.png">
          <a:extLst>
            <a:ext uri="{FF2B5EF4-FFF2-40B4-BE49-F238E27FC236}">
              <a16:creationId xmlns:a16="http://schemas.microsoft.com/office/drawing/2014/main" xmlns="" id="{806C84D4-AB30-4271-8DBA-64494D68CD2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20" name="image18.jpg">
          <a:extLst>
            <a:ext uri="{FF2B5EF4-FFF2-40B4-BE49-F238E27FC236}">
              <a16:creationId xmlns:a16="http://schemas.microsoft.com/office/drawing/2014/main" xmlns="" id="{A235C838-7675-4127-896E-5FA1A3EA8A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21" name="image2.png">
          <a:extLst>
            <a:ext uri="{FF2B5EF4-FFF2-40B4-BE49-F238E27FC236}">
              <a16:creationId xmlns:a16="http://schemas.microsoft.com/office/drawing/2014/main" xmlns="" id="{C3D27065-95D3-47D5-8EBB-773371D4081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22" name="image18.jpg">
          <a:extLst>
            <a:ext uri="{FF2B5EF4-FFF2-40B4-BE49-F238E27FC236}">
              <a16:creationId xmlns:a16="http://schemas.microsoft.com/office/drawing/2014/main" xmlns="" id="{3DAEF287-DDF3-45FF-9E36-1CE3F1D699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823" name="image2.png">
          <a:extLst>
            <a:ext uri="{FF2B5EF4-FFF2-40B4-BE49-F238E27FC236}">
              <a16:creationId xmlns:a16="http://schemas.microsoft.com/office/drawing/2014/main" xmlns="" id="{4E27E650-4AD4-40ED-9B39-FF96D84C06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24" name="image18.jpg">
          <a:extLst>
            <a:ext uri="{FF2B5EF4-FFF2-40B4-BE49-F238E27FC236}">
              <a16:creationId xmlns:a16="http://schemas.microsoft.com/office/drawing/2014/main" xmlns="" id="{14ACCED1-FFD6-4278-A161-90A3686B26E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25" name="image2.png">
          <a:extLst>
            <a:ext uri="{FF2B5EF4-FFF2-40B4-BE49-F238E27FC236}">
              <a16:creationId xmlns:a16="http://schemas.microsoft.com/office/drawing/2014/main" xmlns="" id="{E36E08BD-EC56-46A8-AD57-A4331165829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26" name="image18.jpg">
          <a:extLst>
            <a:ext uri="{FF2B5EF4-FFF2-40B4-BE49-F238E27FC236}">
              <a16:creationId xmlns:a16="http://schemas.microsoft.com/office/drawing/2014/main" xmlns="" id="{E91B7F4B-7EE4-49BC-80B9-7D5AEA5EA22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27" name="image2.png">
          <a:extLst>
            <a:ext uri="{FF2B5EF4-FFF2-40B4-BE49-F238E27FC236}">
              <a16:creationId xmlns:a16="http://schemas.microsoft.com/office/drawing/2014/main" xmlns="" id="{039E9802-8795-46F4-BA18-2AE214643FE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28" name="image18.jpg">
          <a:extLst>
            <a:ext uri="{FF2B5EF4-FFF2-40B4-BE49-F238E27FC236}">
              <a16:creationId xmlns:a16="http://schemas.microsoft.com/office/drawing/2014/main" xmlns="" id="{A671D9BF-20D3-4F62-AE4A-8F8F9E3AEB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29" name="image2.png">
          <a:extLst>
            <a:ext uri="{FF2B5EF4-FFF2-40B4-BE49-F238E27FC236}">
              <a16:creationId xmlns:a16="http://schemas.microsoft.com/office/drawing/2014/main" xmlns="" id="{DACBCAED-2280-4196-9A54-E5A98985FB9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30" name="image18.jpg">
          <a:extLst>
            <a:ext uri="{FF2B5EF4-FFF2-40B4-BE49-F238E27FC236}">
              <a16:creationId xmlns:a16="http://schemas.microsoft.com/office/drawing/2014/main" xmlns="" id="{AA56D325-5175-42B2-9A6C-1CC9B00BC5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31" name="image2.png">
          <a:extLst>
            <a:ext uri="{FF2B5EF4-FFF2-40B4-BE49-F238E27FC236}">
              <a16:creationId xmlns:a16="http://schemas.microsoft.com/office/drawing/2014/main" xmlns="" id="{DA2D53B8-D7BB-4D08-A918-7DB5470567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32" name="image18.jpg">
          <a:extLst>
            <a:ext uri="{FF2B5EF4-FFF2-40B4-BE49-F238E27FC236}">
              <a16:creationId xmlns:a16="http://schemas.microsoft.com/office/drawing/2014/main" xmlns="" id="{718DB3EB-75FD-4F97-A700-D5E2CF464E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33" name="image2.png">
          <a:extLst>
            <a:ext uri="{FF2B5EF4-FFF2-40B4-BE49-F238E27FC236}">
              <a16:creationId xmlns:a16="http://schemas.microsoft.com/office/drawing/2014/main" xmlns="" id="{D5CCDB19-3F2C-4F48-87C4-671AC197CD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34" name="image18.jpg">
          <a:extLst>
            <a:ext uri="{FF2B5EF4-FFF2-40B4-BE49-F238E27FC236}">
              <a16:creationId xmlns:a16="http://schemas.microsoft.com/office/drawing/2014/main" xmlns="" id="{312772AB-AA08-45DD-96B1-C2F9C62F59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35" name="image2.png">
          <a:extLst>
            <a:ext uri="{FF2B5EF4-FFF2-40B4-BE49-F238E27FC236}">
              <a16:creationId xmlns:a16="http://schemas.microsoft.com/office/drawing/2014/main" xmlns="" id="{8E33A94E-AB74-4DB1-9D55-C5D36173E57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36" name="image18.jpg">
          <a:extLst>
            <a:ext uri="{FF2B5EF4-FFF2-40B4-BE49-F238E27FC236}">
              <a16:creationId xmlns:a16="http://schemas.microsoft.com/office/drawing/2014/main" xmlns="" id="{A3A07F5D-DB16-493E-BF4C-99CED0CD58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37" name="image2.png">
          <a:extLst>
            <a:ext uri="{FF2B5EF4-FFF2-40B4-BE49-F238E27FC236}">
              <a16:creationId xmlns:a16="http://schemas.microsoft.com/office/drawing/2014/main" xmlns="" id="{D0F2EFCB-1EB4-44A5-98C8-18907BDA480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38" name="image18.jpg">
          <a:extLst>
            <a:ext uri="{FF2B5EF4-FFF2-40B4-BE49-F238E27FC236}">
              <a16:creationId xmlns:a16="http://schemas.microsoft.com/office/drawing/2014/main" xmlns="" id="{B04CF590-8F5A-45E8-851F-CCF35F7863A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39" name="image2.png">
          <a:extLst>
            <a:ext uri="{FF2B5EF4-FFF2-40B4-BE49-F238E27FC236}">
              <a16:creationId xmlns:a16="http://schemas.microsoft.com/office/drawing/2014/main" xmlns="" id="{1D157A1D-8928-4EB4-A487-F5C33687827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40" name="image18.jpg">
          <a:extLst>
            <a:ext uri="{FF2B5EF4-FFF2-40B4-BE49-F238E27FC236}">
              <a16:creationId xmlns:a16="http://schemas.microsoft.com/office/drawing/2014/main" xmlns="" id="{8B2FF9D5-1DD4-4C4A-8BAB-242003AA516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41" name="image2.png">
          <a:extLst>
            <a:ext uri="{FF2B5EF4-FFF2-40B4-BE49-F238E27FC236}">
              <a16:creationId xmlns:a16="http://schemas.microsoft.com/office/drawing/2014/main" xmlns="" id="{08396E0C-F642-4F82-852C-74FAA002DA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42" name="image18.jpg">
          <a:extLst>
            <a:ext uri="{FF2B5EF4-FFF2-40B4-BE49-F238E27FC236}">
              <a16:creationId xmlns:a16="http://schemas.microsoft.com/office/drawing/2014/main" xmlns="" id="{E3B9DD5A-4131-4319-AAC1-CA7398BB42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43" name="image2.png">
          <a:extLst>
            <a:ext uri="{FF2B5EF4-FFF2-40B4-BE49-F238E27FC236}">
              <a16:creationId xmlns:a16="http://schemas.microsoft.com/office/drawing/2014/main" xmlns="" id="{A0996B55-37B2-465F-9895-FA609F02FC3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44" name="image18.jpg">
          <a:extLst>
            <a:ext uri="{FF2B5EF4-FFF2-40B4-BE49-F238E27FC236}">
              <a16:creationId xmlns:a16="http://schemas.microsoft.com/office/drawing/2014/main" xmlns="" id="{24992620-3876-4AE0-AAD5-95F5D61C82F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45" name="image2.png">
          <a:extLst>
            <a:ext uri="{FF2B5EF4-FFF2-40B4-BE49-F238E27FC236}">
              <a16:creationId xmlns:a16="http://schemas.microsoft.com/office/drawing/2014/main" xmlns="" id="{6703F1EF-BFEA-4188-86B1-84358BCC7E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46" name="image18.jpg">
          <a:extLst>
            <a:ext uri="{FF2B5EF4-FFF2-40B4-BE49-F238E27FC236}">
              <a16:creationId xmlns:a16="http://schemas.microsoft.com/office/drawing/2014/main" xmlns="" id="{48C1A3D9-7229-4EB4-8667-ED0EF0E625F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47" name="image2.png">
          <a:extLst>
            <a:ext uri="{FF2B5EF4-FFF2-40B4-BE49-F238E27FC236}">
              <a16:creationId xmlns:a16="http://schemas.microsoft.com/office/drawing/2014/main" xmlns="" id="{7F4199C1-344C-47C3-B248-95792B8F09F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48" name="image18.jpg">
          <a:extLst>
            <a:ext uri="{FF2B5EF4-FFF2-40B4-BE49-F238E27FC236}">
              <a16:creationId xmlns:a16="http://schemas.microsoft.com/office/drawing/2014/main" xmlns="" id="{98BB3660-55BC-4110-A3E1-6D74865D9AC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49" name="image2.png">
          <a:extLst>
            <a:ext uri="{FF2B5EF4-FFF2-40B4-BE49-F238E27FC236}">
              <a16:creationId xmlns:a16="http://schemas.microsoft.com/office/drawing/2014/main" xmlns="" id="{40D98B31-6C6A-400A-AADF-A7112884B52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50" name="image18.jpg">
          <a:extLst>
            <a:ext uri="{FF2B5EF4-FFF2-40B4-BE49-F238E27FC236}">
              <a16:creationId xmlns:a16="http://schemas.microsoft.com/office/drawing/2014/main" xmlns="" id="{95D9907A-0BA2-4624-AA75-352F694E19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51" name="image2.png">
          <a:extLst>
            <a:ext uri="{FF2B5EF4-FFF2-40B4-BE49-F238E27FC236}">
              <a16:creationId xmlns:a16="http://schemas.microsoft.com/office/drawing/2014/main" xmlns="" id="{35A5E4ED-6C0A-407C-BBC0-CC41E012127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52" name="image18.jpg">
          <a:extLst>
            <a:ext uri="{FF2B5EF4-FFF2-40B4-BE49-F238E27FC236}">
              <a16:creationId xmlns:a16="http://schemas.microsoft.com/office/drawing/2014/main" xmlns="" id="{85E1D076-AE4C-4BC1-9623-1ABACB1CF6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53" name="image2.png">
          <a:extLst>
            <a:ext uri="{FF2B5EF4-FFF2-40B4-BE49-F238E27FC236}">
              <a16:creationId xmlns:a16="http://schemas.microsoft.com/office/drawing/2014/main" xmlns="" id="{E97D709D-F0A8-48A7-A3B7-E18B01DAA15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54" name="image18.jpg">
          <a:extLst>
            <a:ext uri="{FF2B5EF4-FFF2-40B4-BE49-F238E27FC236}">
              <a16:creationId xmlns:a16="http://schemas.microsoft.com/office/drawing/2014/main" xmlns="" id="{ABC9C32F-F15D-4CA4-88B8-647D62A94A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55" name="image2.png">
          <a:extLst>
            <a:ext uri="{FF2B5EF4-FFF2-40B4-BE49-F238E27FC236}">
              <a16:creationId xmlns:a16="http://schemas.microsoft.com/office/drawing/2014/main" xmlns="" id="{B33EA545-9ED7-4EB9-8B32-97D3A84E6E9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56" name="image18.jpg">
          <a:extLst>
            <a:ext uri="{FF2B5EF4-FFF2-40B4-BE49-F238E27FC236}">
              <a16:creationId xmlns:a16="http://schemas.microsoft.com/office/drawing/2014/main" xmlns="" id="{2E549AA6-5B2B-4F69-B5BB-EFDA2DC65A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57" name="image2.png">
          <a:extLst>
            <a:ext uri="{FF2B5EF4-FFF2-40B4-BE49-F238E27FC236}">
              <a16:creationId xmlns:a16="http://schemas.microsoft.com/office/drawing/2014/main" xmlns="" id="{50CB369A-629C-4D1C-91CE-026F6AF0740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58" name="image18.jpg">
          <a:extLst>
            <a:ext uri="{FF2B5EF4-FFF2-40B4-BE49-F238E27FC236}">
              <a16:creationId xmlns:a16="http://schemas.microsoft.com/office/drawing/2014/main" xmlns="" id="{A1856290-3A25-455E-8020-2909366ABAC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59" name="image2.png">
          <a:extLst>
            <a:ext uri="{FF2B5EF4-FFF2-40B4-BE49-F238E27FC236}">
              <a16:creationId xmlns:a16="http://schemas.microsoft.com/office/drawing/2014/main" xmlns="" id="{0D61C967-631C-49B1-80F1-73EB79758A1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60" name="image18.jpg">
          <a:extLst>
            <a:ext uri="{FF2B5EF4-FFF2-40B4-BE49-F238E27FC236}">
              <a16:creationId xmlns:a16="http://schemas.microsoft.com/office/drawing/2014/main" xmlns="" id="{33C5103B-D923-4E5C-BF82-10207A73435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61" name="image2.png">
          <a:extLst>
            <a:ext uri="{FF2B5EF4-FFF2-40B4-BE49-F238E27FC236}">
              <a16:creationId xmlns:a16="http://schemas.microsoft.com/office/drawing/2014/main" xmlns="" id="{89007948-7108-449F-8CAB-5571CFC6B28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62" name="image18.jpg">
          <a:extLst>
            <a:ext uri="{FF2B5EF4-FFF2-40B4-BE49-F238E27FC236}">
              <a16:creationId xmlns:a16="http://schemas.microsoft.com/office/drawing/2014/main" xmlns="" id="{CEC14C88-D1FD-4D40-8048-1A5D1DE9D3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63" name="image2.png">
          <a:extLst>
            <a:ext uri="{FF2B5EF4-FFF2-40B4-BE49-F238E27FC236}">
              <a16:creationId xmlns:a16="http://schemas.microsoft.com/office/drawing/2014/main" xmlns="" id="{01C7C176-0382-4655-9F88-5A21DFAB45D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64" name="image18.jpg">
          <a:extLst>
            <a:ext uri="{FF2B5EF4-FFF2-40B4-BE49-F238E27FC236}">
              <a16:creationId xmlns:a16="http://schemas.microsoft.com/office/drawing/2014/main" xmlns="" id="{3154D625-ED38-4587-AC55-E5A3E229BF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65" name="image2.png">
          <a:extLst>
            <a:ext uri="{FF2B5EF4-FFF2-40B4-BE49-F238E27FC236}">
              <a16:creationId xmlns:a16="http://schemas.microsoft.com/office/drawing/2014/main" xmlns="" id="{DCCBC5A6-C4BE-4DA2-9D0D-141C42B1818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66" name="image18.jpg">
          <a:extLst>
            <a:ext uri="{FF2B5EF4-FFF2-40B4-BE49-F238E27FC236}">
              <a16:creationId xmlns:a16="http://schemas.microsoft.com/office/drawing/2014/main" xmlns="" id="{F90FA35A-DA3B-43E2-A027-C0BB13F0F07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67" name="image2.png">
          <a:extLst>
            <a:ext uri="{FF2B5EF4-FFF2-40B4-BE49-F238E27FC236}">
              <a16:creationId xmlns:a16="http://schemas.microsoft.com/office/drawing/2014/main" xmlns="" id="{48B62D09-BA04-4A4E-9CAC-F4AD71A6DF7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68" name="image18.jpg">
          <a:extLst>
            <a:ext uri="{FF2B5EF4-FFF2-40B4-BE49-F238E27FC236}">
              <a16:creationId xmlns:a16="http://schemas.microsoft.com/office/drawing/2014/main" xmlns="" id="{A57FDF79-203E-447B-8E68-D046E45FD3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69" name="image2.png">
          <a:extLst>
            <a:ext uri="{FF2B5EF4-FFF2-40B4-BE49-F238E27FC236}">
              <a16:creationId xmlns:a16="http://schemas.microsoft.com/office/drawing/2014/main" xmlns="" id="{8CBEAD13-9CED-482A-848F-1C21BF4828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70" name="image18.jpg">
          <a:extLst>
            <a:ext uri="{FF2B5EF4-FFF2-40B4-BE49-F238E27FC236}">
              <a16:creationId xmlns:a16="http://schemas.microsoft.com/office/drawing/2014/main" xmlns="" id="{4743C4F3-FDDD-4A1C-8A08-53B4DE081C2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71" name="image2.png">
          <a:extLst>
            <a:ext uri="{FF2B5EF4-FFF2-40B4-BE49-F238E27FC236}">
              <a16:creationId xmlns:a16="http://schemas.microsoft.com/office/drawing/2014/main" xmlns="" id="{2478C051-37AA-485A-A94B-99EE494AAD2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72" name="image18.jpg">
          <a:extLst>
            <a:ext uri="{FF2B5EF4-FFF2-40B4-BE49-F238E27FC236}">
              <a16:creationId xmlns:a16="http://schemas.microsoft.com/office/drawing/2014/main" xmlns="" id="{908438F3-150F-4468-B916-95A4EF393F8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73" name="image2.png">
          <a:extLst>
            <a:ext uri="{FF2B5EF4-FFF2-40B4-BE49-F238E27FC236}">
              <a16:creationId xmlns:a16="http://schemas.microsoft.com/office/drawing/2014/main" xmlns="" id="{1D3A5E13-84B4-43A1-8D59-752000FC496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74" name="image18.jpg">
          <a:extLst>
            <a:ext uri="{FF2B5EF4-FFF2-40B4-BE49-F238E27FC236}">
              <a16:creationId xmlns:a16="http://schemas.microsoft.com/office/drawing/2014/main" xmlns="" id="{E88DB000-F145-4B66-9BAD-A35FC4ADD1F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75" name="image2.png">
          <a:extLst>
            <a:ext uri="{FF2B5EF4-FFF2-40B4-BE49-F238E27FC236}">
              <a16:creationId xmlns:a16="http://schemas.microsoft.com/office/drawing/2014/main" xmlns="" id="{E8B0BC62-19FD-406F-96BC-F0BE28717FE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76" name="image18.jpg">
          <a:extLst>
            <a:ext uri="{FF2B5EF4-FFF2-40B4-BE49-F238E27FC236}">
              <a16:creationId xmlns:a16="http://schemas.microsoft.com/office/drawing/2014/main" xmlns="" id="{EDE9EE7B-20FF-439A-961B-D8388BB0261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77" name="image2.png">
          <a:extLst>
            <a:ext uri="{FF2B5EF4-FFF2-40B4-BE49-F238E27FC236}">
              <a16:creationId xmlns:a16="http://schemas.microsoft.com/office/drawing/2014/main" xmlns="" id="{F2109B67-73F2-43C7-A6D0-887E1826BC0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78" name="image18.jpg">
          <a:extLst>
            <a:ext uri="{FF2B5EF4-FFF2-40B4-BE49-F238E27FC236}">
              <a16:creationId xmlns:a16="http://schemas.microsoft.com/office/drawing/2014/main" xmlns="" id="{2B7A9E23-B08E-469B-849C-635DF6D2C0C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79" name="image2.png">
          <a:extLst>
            <a:ext uri="{FF2B5EF4-FFF2-40B4-BE49-F238E27FC236}">
              <a16:creationId xmlns:a16="http://schemas.microsoft.com/office/drawing/2014/main" xmlns="" id="{059D32DF-BA1B-4F03-947D-3A4F7F98C42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80" name="image18.jpg">
          <a:extLst>
            <a:ext uri="{FF2B5EF4-FFF2-40B4-BE49-F238E27FC236}">
              <a16:creationId xmlns:a16="http://schemas.microsoft.com/office/drawing/2014/main" xmlns="" id="{949E4C8C-E1E6-477E-989C-7D95AC39B4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81" name="image2.png">
          <a:extLst>
            <a:ext uri="{FF2B5EF4-FFF2-40B4-BE49-F238E27FC236}">
              <a16:creationId xmlns:a16="http://schemas.microsoft.com/office/drawing/2014/main" xmlns="" id="{B8AD4BEC-FB94-4B52-B7AE-3DF722CA827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82" name="image18.jpg">
          <a:extLst>
            <a:ext uri="{FF2B5EF4-FFF2-40B4-BE49-F238E27FC236}">
              <a16:creationId xmlns:a16="http://schemas.microsoft.com/office/drawing/2014/main" xmlns="" id="{8F516BA7-5ADA-4D07-BF91-753FE8672EA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83" name="image2.png">
          <a:extLst>
            <a:ext uri="{FF2B5EF4-FFF2-40B4-BE49-F238E27FC236}">
              <a16:creationId xmlns:a16="http://schemas.microsoft.com/office/drawing/2014/main" xmlns="" id="{815F79D7-FB0D-41E3-9F72-E6E5FBF08BD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84" name="image18.jpg">
          <a:extLst>
            <a:ext uri="{FF2B5EF4-FFF2-40B4-BE49-F238E27FC236}">
              <a16:creationId xmlns:a16="http://schemas.microsoft.com/office/drawing/2014/main" xmlns="" id="{3371471E-AB59-470B-805A-427CBFF23CB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85" name="image2.png">
          <a:extLst>
            <a:ext uri="{FF2B5EF4-FFF2-40B4-BE49-F238E27FC236}">
              <a16:creationId xmlns:a16="http://schemas.microsoft.com/office/drawing/2014/main" xmlns="" id="{20FBAEC3-7777-4EE3-8AA8-472260C49D8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86" name="image18.jpg">
          <a:extLst>
            <a:ext uri="{FF2B5EF4-FFF2-40B4-BE49-F238E27FC236}">
              <a16:creationId xmlns:a16="http://schemas.microsoft.com/office/drawing/2014/main" xmlns="" id="{1407C8E3-0DE4-4E62-BC17-01E90F6992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87" name="image2.png">
          <a:extLst>
            <a:ext uri="{FF2B5EF4-FFF2-40B4-BE49-F238E27FC236}">
              <a16:creationId xmlns:a16="http://schemas.microsoft.com/office/drawing/2014/main" xmlns="" id="{55C2B831-4E0E-4202-A43E-C9CA116AB2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88" name="image18.jpg">
          <a:extLst>
            <a:ext uri="{FF2B5EF4-FFF2-40B4-BE49-F238E27FC236}">
              <a16:creationId xmlns:a16="http://schemas.microsoft.com/office/drawing/2014/main" xmlns="" id="{5DBC3F67-BD8A-4404-AE1E-59BF7ADF18E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89" name="image2.png">
          <a:extLst>
            <a:ext uri="{FF2B5EF4-FFF2-40B4-BE49-F238E27FC236}">
              <a16:creationId xmlns:a16="http://schemas.microsoft.com/office/drawing/2014/main" xmlns="" id="{3A8F4D8E-3708-4F0C-B7EC-4EF860D4A2F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90" name="image18.jpg">
          <a:extLst>
            <a:ext uri="{FF2B5EF4-FFF2-40B4-BE49-F238E27FC236}">
              <a16:creationId xmlns:a16="http://schemas.microsoft.com/office/drawing/2014/main" xmlns="" id="{12653F0B-AE2C-4C9A-885B-6E047726585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91" name="image2.png">
          <a:extLst>
            <a:ext uri="{FF2B5EF4-FFF2-40B4-BE49-F238E27FC236}">
              <a16:creationId xmlns:a16="http://schemas.microsoft.com/office/drawing/2014/main" xmlns="" id="{AE1B5314-2373-432E-B93F-9BA5BDDB36E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92" name="image18.jpg">
          <a:extLst>
            <a:ext uri="{FF2B5EF4-FFF2-40B4-BE49-F238E27FC236}">
              <a16:creationId xmlns:a16="http://schemas.microsoft.com/office/drawing/2014/main" xmlns="" id="{FD8ECEB2-5631-4D05-B9A9-0ACE5A2E2FF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93" name="image2.png">
          <a:extLst>
            <a:ext uri="{FF2B5EF4-FFF2-40B4-BE49-F238E27FC236}">
              <a16:creationId xmlns:a16="http://schemas.microsoft.com/office/drawing/2014/main" xmlns="" id="{3B1EA9D4-43FE-4E2F-AA5E-F365DA46EEF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94" name="image18.jpg">
          <a:extLst>
            <a:ext uri="{FF2B5EF4-FFF2-40B4-BE49-F238E27FC236}">
              <a16:creationId xmlns:a16="http://schemas.microsoft.com/office/drawing/2014/main" xmlns="" id="{31D67BBE-FA84-469E-B28E-7ADFF990079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95" name="image2.png">
          <a:extLst>
            <a:ext uri="{FF2B5EF4-FFF2-40B4-BE49-F238E27FC236}">
              <a16:creationId xmlns:a16="http://schemas.microsoft.com/office/drawing/2014/main" xmlns="" id="{D0836347-76DA-434A-B694-CDFB76E8F5F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96" name="image18.jpg">
          <a:extLst>
            <a:ext uri="{FF2B5EF4-FFF2-40B4-BE49-F238E27FC236}">
              <a16:creationId xmlns:a16="http://schemas.microsoft.com/office/drawing/2014/main" xmlns="" id="{519ED998-7E3C-4DD1-A579-5B58F8801CE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97" name="image2.png">
          <a:extLst>
            <a:ext uri="{FF2B5EF4-FFF2-40B4-BE49-F238E27FC236}">
              <a16:creationId xmlns:a16="http://schemas.microsoft.com/office/drawing/2014/main" xmlns="" id="{BDF37480-7CEC-48EA-8A06-487BE4731F3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98" name="image18.jpg">
          <a:extLst>
            <a:ext uri="{FF2B5EF4-FFF2-40B4-BE49-F238E27FC236}">
              <a16:creationId xmlns:a16="http://schemas.microsoft.com/office/drawing/2014/main" xmlns="" id="{7133E673-F42F-4827-89D5-CD110B5954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99" name="image2.png">
          <a:extLst>
            <a:ext uri="{FF2B5EF4-FFF2-40B4-BE49-F238E27FC236}">
              <a16:creationId xmlns:a16="http://schemas.microsoft.com/office/drawing/2014/main" xmlns="" id="{E100A4EB-E99F-42CF-A5CF-C0EC93E7AB6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00" name="image18.jpg">
          <a:extLst>
            <a:ext uri="{FF2B5EF4-FFF2-40B4-BE49-F238E27FC236}">
              <a16:creationId xmlns:a16="http://schemas.microsoft.com/office/drawing/2014/main" xmlns="" id="{EE821737-C3E2-4C7E-AC94-112ADF39DC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01" name="image2.png">
          <a:extLst>
            <a:ext uri="{FF2B5EF4-FFF2-40B4-BE49-F238E27FC236}">
              <a16:creationId xmlns:a16="http://schemas.microsoft.com/office/drawing/2014/main" xmlns="" id="{47256805-1BE7-4E75-997D-FA375D37394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02" name="image18.jpg">
          <a:extLst>
            <a:ext uri="{FF2B5EF4-FFF2-40B4-BE49-F238E27FC236}">
              <a16:creationId xmlns:a16="http://schemas.microsoft.com/office/drawing/2014/main" xmlns="" id="{1B08F87E-F234-400A-95A2-83F7D9D55F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903" name="image2.png">
          <a:extLst>
            <a:ext uri="{FF2B5EF4-FFF2-40B4-BE49-F238E27FC236}">
              <a16:creationId xmlns:a16="http://schemas.microsoft.com/office/drawing/2014/main" xmlns="" id="{74C2A26E-EBFA-4F85-AF68-E3FDAA3676A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904" name="image18.jpg">
          <a:extLst>
            <a:ext uri="{FF2B5EF4-FFF2-40B4-BE49-F238E27FC236}">
              <a16:creationId xmlns:a16="http://schemas.microsoft.com/office/drawing/2014/main" xmlns="" id="{1710D835-62C1-4FC1-A334-EDD1290E94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905" name="image2.png">
          <a:extLst>
            <a:ext uri="{FF2B5EF4-FFF2-40B4-BE49-F238E27FC236}">
              <a16:creationId xmlns:a16="http://schemas.microsoft.com/office/drawing/2014/main" xmlns="" id="{84D9B946-9F38-499D-8870-887627F19DA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06" name="image18.jpg">
          <a:extLst>
            <a:ext uri="{FF2B5EF4-FFF2-40B4-BE49-F238E27FC236}">
              <a16:creationId xmlns:a16="http://schemas.microsoft.com/office/drawing/2014/main" xmlns="" id="{F198A7E3-8BB8-41A6-ABFB-360F88FE3C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07" name="image2.png">
          <a:extLst>
            <a:ext uri="{FF2B5EF4-FFF2-40B4-BE49-F238E27FC236}">
              <a16:creationId xmlns:a16="http://schemas.microsoft.com/office/drawing/2014/main" xmlns="" id="{68CCE57F-5B0D-4044-90F7-611D1F6F6E8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08" name="image18.jpg">
          <a:extLst>
            <a:ext uri="{FF2B5EF4-FFF2-40B4-BE49-F238E27FC236}">
              <a16:creationId xmlns:a16="http://schemas.microsoft.com/office/drawing/2014/main" xmlns="" id="{66670909-3F3D-4AF5-A007-4F423BF591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09" name="image2.png">
          <a:extLst>
            <a:ext uri="{FF2B5EF4-FFF2-40B4-BE49-F238E27FC236}">
              <a16:creationId xmlns:a16="http://schemas.microsoft.com/office/drawing/2014/main" xmlns="" id="{16BA02A7-51C3-4896-B460-6BD482CF27D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10" name="image18.jpg">
          <a:extLst>
            <a:ext uri="{FF2B5EF4-FFF2-40B4-BE49-F238E27FC236}">
              <a16:creationId xmlns:a16="http://schemas.microsoft.com/office/drawing/2014/main" xmlns="" id="{899CD74A-8950-4D11-899F-36F0EF4543A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911" name="image2.png">
          <a:extLst>
            <a:ext uri="{FF2B5EF4-FFF2-40B4-BE49-F238E27FC236}">
              <a16:creationId xmlns:a16="http://schemas.microsoft.com/office/drawing/2014/main" xmlns="" id="{0E5261A9-053B-4B4E-ABF4-3D3206F1927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912" name="image18.jpg">
          <a:extLst>
            <a:ext uri="{FF2B5EF4-FFF2-40B4-BE49-F238E27FC236}">
              <a16:creationId xmlns:a16="http://schemas.microsoft.com/office/drawing/2014/main" xmlns="" id="{64FEB0CA-9108-45EE-831F-EE90B0B18F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913" name="image2.png">
          <a:extLst>
            <a:ext uri="{FF2B5EF4-FFF2-40B4-BE49-F238E27FC236}">
              <a16:creationId xmlns:a16="http://schemas.microsoft.com/office/drawing/2014/main" xmlns="" id="{47119DBD-FA51-4F26-8AB6-8343E68E592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14" name="image18.jpg">
          <a:extLst>
            <a:ext uri="{FF2B5EF4-FFF2-40B4-BE49-F238E27FC236}">
              <a16:creationId xmlns:a16="http://schemas.microsoft.com/office/drawing/2014/main" xmlns="" id="{DA76A40A-27AC-4A68-A12E-05ED50C0DB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15" name="image2.png">
          <a:extLst>
            <a:ext uri="{FF2B5EF4-FFF2-40B4-BE49-F238E27FC236}">
              <a16:creationId xmlns:a16="http://schemas.microsoft.com/office/drawing/2014/main" xmlns="" id="{B8E69F3C-285F-4FC9-A941-251F0090647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16" name="image18.jpg">
          <a:extLst>
            <a:ext uri="{FF2B5EF4-FFF2-40B4-BE49-F238E27FC236}">
              <a16:creationId xmlns:a16="http://schemas.microsoft.com/office/drawing/2014/main" xmlns="" id="{73E88471-0A38-4489-AC6D-3FB40C27057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17" name="image2.png">
          <a:extLst>
            <a:ext uri="{FF2B5EF4-FFF2-40B4-BE49-F238E27FC236}">
              <a16:creationId xmlns:a16="http://schemas.microsoft.com/office/drawing/2014/main" xmlns="" id="{925B0AD8-5570-44A4-861B-038D4F3FC99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18" name="image18.jpg">
          <a:extLst>
            <a:ext uri="{FF2B5EF4-FFF2-40B4-BE49-F238E27FC236}">
              <a16:creationId xmlns:a16="http://schemas.microsoft.com/office/drawing/2014/main" xmlns="" id="{B0DB9AE7-A977-43B9-B1BE-51006C4D3B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919" name="image2.png">
          <a:extLst>
            <a:ext uri="{FF2B5EF4-FFF2-40B4-BE49-F238E27FC236}">
              <a16:creationId xmlns:a16="http://schemas.microsoft.com/office/drawing/2014/main" xmlns="" id="{F98D4CC5-4986-4964-A25E-82B020320E3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920" name="image18.jpg">
          <a:extLst>
            <a:ext uri="{FF2B5EF4-FFF2-40B4-BE49-F238E27FC236}">
              <a16:creationId xmlns:a16="http://schemas.microsoft.com/office/drawing/2014/main" xmlns="" id="{E479AEE7-89B9-4B78-BBD4-C441695109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921" name="image2.png">
          <a:extLst>
            <a:ext uri="{FF2B5EF4-FFF2-40B4-BE49-F238E27FC236}">
              <a16:creationId xmlns:a16="http://schemas.microsoft.com/office/drawing/2014/main" xmlns="" id="{1FF4A362-7C66-46D5-8ED9-59EC991B3A5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22" name="image18.jpg">
          <a:extLst>
            <a:ext uri="{FF2B5EF4-FFF2-40B4-BE49-F238E27FC236}">
              <a16:creationId xmlns:a16="http://schemas.microsoft.com/office/drawing/2014/main" xmlns="" id="{44CAA550-AEFB-4906-9F47-3714AE33AE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23" name="image2.png">
          <a:extLst>
            <a:ext uri="{FF2B5EF4-FFF2-40B4-BE49-F238E27FC236}">
              <a16:creationId xmlns:a16="http://schemas.microsoft.com/office/drawing/2014/main" xmlns="" id="{1B5F8105-C7A1-4A58-8B46-B74475C16DF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24" name="image18.jpg">
          <a:extLst>
            <a:ext uri="{FF2B5EF4-FFF2-40B4-BE49-F238E27FC236}">
              <a16:creationId xmlns:a16="http://schemas.microsoft.com/office/drawing/2014/main" xmlns="" id="{A5AB7CE0-2945-4DD0-B0C3-02926B4192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25" name="image2.png">
          <a:extLst>
            <a:ext uri="{FF2B5EF4-FFF2-40B4-BE49-F238E27FC236}">
              <a16:creationId xmlns:a16="http://schemas.microsoft.com/office/drawing/2014/main" xmlns="" id="{303E379F-B479-460B-8F34-9DA93A9D6A2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4926" name="Imagem 4925">
          <a:extLst>
            <a:ext uri="{FF2B5EF4-FFF2-40B4-BE49-F238E27FC236}">
              <a16:creationId xmlns:a16="http://schemas.microsoft.com/office/drawing/2014/main" xmlns="" id="{646F97C5-85B9-439E-94DA-518EB8D987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4927" name="Imagem 4926">
          <a:extLst>
            <a:ext uri="{FF2B5EF4-FFF2-40B4-BE49-F238E27FC236}">
              <a16:creationId xmlns:a16="http://schemas.microsoft.com/office/drawing/2014/main" xmlns="" id="{E4FA0F90-4762-4359-982C-313E56B1BFE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28" name="Imagem 4927">
          <a:extLst>
            <a:ext uri="{FF2B5EF4-FFF2-40B4-BE49-F238E27FC236}">
              <a16:creationId xmlns:a16="http://schemas.microsoft.com/office/drawing/2014/main" xmlns="" id="{921DCD20-FFC4-4830-917A-21CB01CFCE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29" name="Imagem 4928">
          <a:extLst>
            <a:ext uri="{FF2B5EF4-FFF2-40B4-BE49-F238E27FC236}">
              <a16:creationId xmlns:a16="http://schemas.microsoft.com/office/drawing/2014/main" xmlns="" id="{5CC41EE2-64B7-4FC0-9734-19BA0600260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30" name="Imagem 4929">
          <a:extLst>
            <a:ext uri="{FF2B5EF4-FFF2-40B4-BE49-F238E27FC236}">
              <a16:creationId xmlns:a16="http://schemas.microsoft.com/office/drawing/2014/main" xmlns="" id="{2E40CC65-6041-43C6-B9C2-66B531F745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31" name="Imagem 4930">
          <a:extLst>
            <a:ext uri="{FF2B5EF4-FFF2-40B4-BE49-F238E27FC236}">
              <a16:creationId xmlns:a16="http://schemas.microsoft.com/office/drawing/2014/main" xmlns="" id="{D8E1F6F5-EE2A-412F-B311-A6D14087BAC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32" name="Imagem 4931">
          <a:extLst>
            <a:ext uri="{FF2B5EF4-FFF2-40B4-BE49-F238E27FC236}">
              <a16:creationId xmlns:a16="http://schemas.microsoft.com/office/drawing/2014/main" xmlns="" id="{62BF8DE6-07C1-467B-8D47-A4743406ED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33" name="Imagem 4932">
          <a:extLst>
            <a:ext uri="{FF2B5EF4-FFF2-40B4-BE49-F238E27FC236}">
              <a16:creationId xmlns:a16="http://schemas.microsoft.com/office/drawing/2014/main" xmlns="" id="{12B5CE99-AFB5-44E2-95F5-529DBB50DD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4934" name="Imagem 4933">
          <a:extLst>
            <a:ext uri="{FF2B5EF4-FFF2-40B4-BE49-F238E27FC236}">
              <a16:creationId xmlns:a16="http://schemas.microsoft.com/office/drawing/2014/main" xmlns="" id="{13141FA9-AE10-45FA-B656-A33E7CD624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4935" name="Imagem 4934">
          <a:extLst>
            <a:ext uri="{FF2B5EF4-FFF2-40B4-BE49-F238E27FC236}">
              <a16:creationId xmlns:a16="http://schemas.microsoft.com/office/drawing/2014/main" xmlns="" id="{A329E438-7EB0-4753-88AA-412A68778AE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36" name="Imagem 4935">
          <a:extLst>
            <a:ext uri="{FF2B5EF4-FFF2-40B4-BE49-F238E27FC236}">
              <a16:creationId xmlns:a16="http://schemas.microsoft.com/office/drawing/2014/main" xmlns="" id="{5F78A7D0-324D-4C95-ABE2-F151F38410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37" name="Imagem 4936">
          <a:extLst>
            <a:ext uri="{FF2B5EF4-FFF2-40B4-BE49-F238E27FC236}">
              <a16:creationId xmlns:a16="http://schemas.microsoft.com/office/drawing/2014/main" xmlns="" id="{56E7F523-B7B9-4F27-ABB5-31D8B231F8F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38" name="Imagem 4937">
          <a:extLst>
            <a:ext uri="{FF2B5EF4-FFF2-40B4-BE49-F238E27FC236}">
              <a16:creationId xmlns:a16="http://schemas.microsoft.com/office/drawing/2014/main" xmlns="" id="{A544A68F-435F-4A74-939D-1C4FA92749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39" name="Imagem 4938">
          <a:extLst>
            <a:ext uri="{FF2B5EF4-FFF2-40B4-BE49-F238E27FC236}">
              <a16:creationId xmlns:a16="http://schemas.microsoft.com/office/drawing/2014/main" xmlns="" id="{5D53345A-7975-4CED-BADB-868BDC28FA7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40" name="Imagem 4939">
          <a:extLst>
            <a:ext uri="{FF2B5EF4-FFF2-40B4-BE49-F238E27FC236}">
              <a16:creationId xmlns:a16="http://schemas.microsoft.com/office/drawing/2014/main" xmlns="" id="{EE2B5071-4562-490B-B183-F23BA780DB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41" name="Imagem 4940">
          <a:extLst>
            <a:ext uri="{FF2B5EF4-FFF2-40B4-BE49-F238E27FC236}">
              <a16:creationId xmlns:a16="http://schemas.microsoft.com/office/drawing/2014/main" xmlns="" id="{AC289B4E-2053-48D7-8D13-FCA03E5FF42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4942" name="Imagem 4941">
          <a:extLst>
            <a:ext uri="{FF2B5EF4-FFF2-40B4-BE49-F238E27FC236}">
              <a16:creationId xmlns:a16="http://schemas.microsoft.com/office/drawing/2014/main" xmlns="" id="{038AF638-585D-4AD6-BC65-E8163C3AAAA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4943" name="Imagem 4942">
          <a:extLst>
            <a:ext uri="{FF2B5EF4-FFF2-40B4-BE49-F238E27FC236}">
              <a16:creationId xmlns:a16="http://schemas.microsoft.com/office/drawing/2014/main" xmlns="" id="{A520B28E-CDC6-4396-927E-7B66EC600B1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44" name="Imagem 4943">
          <a:extLst>
            <a:ext uri="{FF2B5EF4-FFF2-40B4-BE49-F238E27FC236}">
              <a16:creationId xmlns:a16="http://schemas.microsoft.com/office/drawing/2014/main" xmlns="" id="{0E336599-0C44-454F-80BC-D3B50DBC47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45" name="Imagem 4944">
          <a:extLst>
            <a:ext uri="{FF2B5EF4-FFF2-40B4-BE49-F238E27FC236}">
              <a16:creationId xmlns:a16="http://schemas.microsoft.com/office/drawing/2014/main" xmlns="" id="{2265A18A-598F-4518-B3F1-6F484516928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46" name="Imagem 4945">
          <a:extLst>
            <a:ext uri="{FF2B5EF4-FFF2-40B4-BE49-F238E27FC236}">
              <a16:creationId xmlns:a16="http://schemas.microsoft.com/office/drawing/2014/main" xmlns="" id="{A2E40060-2BE6-4D49-922C-8A95D77C63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47" name="Imagem 4946">
          <a:extLst>
            <a:ext uri="{FF2B5EF4-FFF2-40B4-BE49-F238E27FC236}">
              <a16:creationId xmlns:a16="http://schemas.microsoft.com/office/drawing/2014/main" xmlns="" id="{0564A70E-031E-4468-A1A2-4E8BF91EBE0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48" name="Imagem 4947">
          <a:extLst>
            <a:ext uri="{FF2B5EF4-FFF2-40B4-BE49-F238E27FC236}">
              <a16:creationId xmlns:a16="http://schemas.microsoft.com/office/drawing/2014/main" xmlns="" id="{1A6D7378-D8B4-4A66-8C62-AC316F6332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49" name="Imagem 4948">
          <a:extLst>
            <a:ext uri="{FF2B5EF4-FFF2-40B4-BE49-F238E27FC236}">
              <a16:creationId xmlns:a16="http://schemas.microsoft.com/office/drawing/2014/main" xmlns="" id="{231AC24E-2D70-4308-BEB9-B5E00ED7CE6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4950" name="Imagem 4949">
          <a:extLst>
            <a:ext uri="{FF2B5EF4-FFF2-40B4-BE49-F238E27FC236}">
              <a16:creationId xmlns:a16="http://schemas.microsoft.com/office/drawing/2014/main" xmlns="" id="{2FF3E150-3F43-4519-A9DD-C8EA3CF28F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4951" name="Imagem 4950">
          <a:extLst>
            <a:ext uri="{FF2B5EF4-FFF2-40B4-BE49-F238E27FC236}">
              <a16:creationId xmlns:a16="http://schemas.microsoft.com/office/drawing/2014/main" xmlns="" id="{EC93B851-2756-4516-8565-8FE0198DC1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52" name="Imagem 4951">
          <a:extLst>
            <a:ext uri="{FF2B5EF4-FFF2-40B4-BE49-F238E27FC236}">
              <a16:creationId xmlns:a16="http://schemas.microsoft.com/office/drawing/2014/main" xmlns="" id="{56EEC2C7-1172-45AE-97F4-78ED411951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53" name="Imagem 4952">
          <a:extLst>
            <a:ext uri="{FF2B5EF4-FFF2-40B4-BE49-F238E27FC236}">
              <a16:creationId xmlns:a16="http://schemas.microsoft.com/office/drawing/2014/main" xmlns="" id="{5AEE294F-A474-4A91-9182-F8C3C8836C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54" name="Imagem 4953">
          <a:extLst>
            <a:ext uri="{FF2B5EF4-FFF2-40B4-BE49-F238E27FC236}">
              <a16:creationId xmlns:a16="http://schemas.microsoft.com/office/drawing/2014/main" xmlns="" id="{C4D5A73B-AFB9-43C9-93F3-6D958C217B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55" name="Imagem 4954">
          <a:extLst>
            <a:ext uri="{FF2B5EF4-FFF2-40B4-BE49-F238E27FC236}">
              <a16:creationId xmlns:a16="http://schemas.microsoft.com/office/drawing/2014/main" xmlns="" id="{E389F8CC-9311-445F-90AD-5E113DC25ED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56" name="Imagem 4955">
          <a:extLst>
            <a:ext uri="{FF2B5EF4-FFF2-40B4-BE49-F238E27FC236}">
              <a16:creationId xmlns:a16="http://schemas.microsoft.com/office/drawing/2014/main" xmlns="" id="{C59ECF8D-3259-4A79-A7AF-0BA2B0F38C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57" name="Imagem 4956">
          <a:extLst>
            <a:ext uri="{FF2B5EF4-FFF2-40B4-BE49-F238E27FC236}">
              <a16:creationId xmlns:a16="http://schemas.microsoft.com/office/drawing/2014/main" xmlns="" id="{5D41440F-16B1-4067-A3C1-4296DEE5455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4958" name="Imagem 4957">
          <a:extLst>
            <a:ext uri="{FF2B5EF4-FFF2-40B4-BE49-F238E27FC236}">
              <a16:creationId xmlns:a16="http://schemas.microsoft.com/office/drawing/2014/main" xmlns="" id="{E065746A-DF52-4956-9132-AF0DF1F549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948</xdr:rowOff>
    </xdr:to>
    <xdr:pic>
      <xdr:nvPicPr>
        <xdr:cNvPr id="4959" name="Imagem 4958">
          <a:extLst>
            <a:ext uri="{FF2B5EF4-FFF2-40B4-BE49-F238E27FC236}">
              <a16:creationId xmlns:a16="http://schemas.microsoft.com/office/drawing/2014/main" xmlns="" id="{72788160-9D9B-44DC-82AF-1C02074C4CB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60" name="Imagem 4959">
          <a:extLst>
            <a:ext uri="{FF2B5EF4-FFF2-40B4-BE49-F238E27FC236}">
              <a16:creationId xmlns:a16="http://schemas.microsoft.com/office/drawing/2014/main" xmlns="" id="{2C64AEF7-3300-429F-B769-A0D19C206A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61" name="Imagem 4960">
          <a:extLst>
            <a:ext uri="{FF2B5EF4-FFF2-40B4-BE49-F238E27FC236}">
              <a16:creationId xmlns:a16="http://schemas.microsoft.com/office/drawing/2014/main" xmlns="" id="{8D69A6C3-B6A3-42A1-8917-4D2829074F9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62" name="Imagem 4961">
          <a:extLst>
            <a:ext uri="{FF2B5EF4-FFF2-40B4-BE49-F238E27FC236}">
              <a16:creationId xmlns:a16="http://schemas.microsoft.com/office/drawing/2014/main" xmlns="" id="{2E005AB9-0684-4063-944D-829CCFBA21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63" name="Imagem 4962">
          <a:extLst>
            <a:ext uri="{FF2B5EF4-FFF2-40B4-BE49-F238E27FC236}">
              <a16:creationId xmlns:a16="http://schemas.microsoft.com/office/drawing/2014/main" xmlns="" id="{B3091A4D-5F7E-4866-821B-0F9FDFFE781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64" name="Imagem 4963">
          <a:extLst>
            <a:ext uri="{FF2B5EF4-FFF2-40B4-BE49-F238E27FC236}">
              <a16:creationId xmlns:a16="http://schemas.microsoft.com/office/drawing/2014/main" xmlns="" id="{D0938444-30BF-4038-8A3F-BD6BFDE1FE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65" name="Imagem 4964">
          <a:extLst>
            <a:ext uri="{FF2B5EF4-FFF2-40B4-BE49-F238E27FC236}">
              <a16:creationId xmlns:a16="http://schemas.microsoft.com/office/drawing/2014/main" xmlns="" id="{584E4065-F00A-4E4D-AA78-4C7C4768345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4966" name="Imagem 4965">
          <a:extLst>
            <a:ext uri="{FF2B5EF4-FFF2-40B4-BE49-F238E27FC236}">
              <a16:creationId xmlns:a16="http://schemas.microsoft.com/office/drawing/2014/main" xmlns="" id="{159A91B3-3A11-48B4-82FF-0732AD3FFA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948</xdr:rowOff>
    </xdr:to>
    <xdr:pic>
      <xdr:nvPicPr>
        <xdr:cNvPr id="4967" name="Imagem 4966">
          <a:extLst>
            <a:ext uri="{FF2B5EF4-FFF2-40B4-BE49-F238E27FC236}">
              <a16:creationId xmlns:a16="http://schemas.microsoft.com/office/drawing/2014/main" xmlns="" id="{5C100573-363B-41B3-B53D-2C41A254C43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68" name="Imagem 4967">
          <a:extLst>
            <a:ext uri="{FF2B5EF4-FFF2-40B4-BE49-F238E27FC236}">
              <a16:creationId xmlns:a16="http://schemas.microsoft.com/office/drawing/2014/main" xmlns="" id="{6D400A9A-7DD5-41C5-860C-BC089F0AE8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69" name="Imagem 4968">
          <a:extLst>
            <a:ext uri="{FF2B5EF4-FFF2-40B4-BE49-F238E27FC236}">
              <a16:creationId xmlns:a16="http://schemas.microsoft.com/office/drawing/2014/main" xmlns="" id="{80D18D9F-2968-4EB4-B152-99D918660E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70" name="Imagem 4969">
          <a:extLst>
            <a:ext uri="{FF2B5EF4-FFF2-40B4-BE49-F238E27FC236}">
              <a16:creationId xmlns:a16="http://schemas.microsoft.com/office/drawing/2014/main" xmlns="" id="{07B27E86-7836-4F26-8E0D-0C364A45B3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71" name="Imagem 4970">
          <a:extLst>
            <a:ext uri="{FF2B5EF4-FFF2-40B4-BE49-F238E27FC236}">
              <a16:creationId xmlns:a16="http://schemas.microsoft.com/office/drawing/2014/main" xmlns="" id="{51CD67F9-2AF0-4CB9-99E4-0A3428F8C0E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72" name="Imagem 4971">
          <a:extLst>
            <a:ext uri="{FF2B5EF4-FFF2-40B4-BE49-F238E27FC236}">
              <a16:creationId xmlns:a16="http://schemas.microsoft.com/office/drawing/2014/main" xmlns="" id="{25113B2A-56CC-46B4-A109-AA32C4D268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73" name="Imagem 4972">
          <a:extLst>
            <a:ext uri="{FF2B5EF4-FFF2-40B4-BE49-F238E27FC236}">
              <a16:creationId xmlns:a16="http://schemas.microsoft.com/office/drawing/2014/main" xmlns="" id="{2A3AAAF6-8689-4062-A2CE-CC464283B7D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4974" name="Imagem 4973">
          <a:extLst>
            <a:ext uri="{FF2B5EF4-FFF2-40B4-BE49-F238E27FC236}">
              <a16:creationId xmlns:a16="http://schemas.microsoft.com/office/drawing/2014/main" xmlns="" id="{5B0CF573-F259-44AD-B6C0-650FD41A2B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948</xdr:rowOff>
    </xdr:to>
    <xdr:pic>
      <xdr:nvPicPr>
        <xdr:cNvPr id="4975" name="Imagem 4974">
          <a:extLst>
            <a:ext uri="{FF2B5EF4-FFF2-40B4-BE49-F238E27FC236}">
              <a16:creationId xmlns:a16="http://schemas.microsoft.com/office/drawing/2014/main" xmlns="" id="{C67444D3-625C-4AEA-9F64-ECEE140014E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76" name="Imagem 4975">
          <a:extLst>
            <a:ext uri="{FF2B5EF4-FFF2-40B4-BE49-F238E27FC236}">
              <a16:creationId xmlns:a16="http://schemas.microsoft.com/office/drawing/2014/main" xmlns="" id="{914AF5A9-CC65-4A1B-B61A-81A5C1D338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77" name="Imagem 4976">
          <a:extLst>
            <a:ext uri="{FF2B5EF4-FFF2-40B4-BE49-F238E27FC236}">
              <a16:creationId xmlns:a16="http://schemas.microsoft.com/office/drawing/2014/main" xmlns="" id="{6EA7FB98-E698-439A-BB09-D1478B434E0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78" name="Imagem 4977">
          <a:extLst>
            <a:ext uri="{FF2B5EF4-FFF2-40B4-BE49-F238E27FC236}">
              <a16:creationId xmlns:a16="http://schemas.microsoft.com/office/drawing/2014/main" xmlns="" id="{4934CB0A-4976-4ADC-B84C-1326B7BF88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79" name="Imagem 4978">
          <a:extLst>
            <a:ext uri="{FF2B5EF4-FFF2-40B4-BE49-F238E27FC236}">
              <a16:creationId xmlns:a16="http://schemas.microsoft.com/office/drawing/2014/main" xmlns="" id="{A400357E-2F29-4B16-A730-783FB98620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80" name="Imagem 4979">
          <a:extLst>
            <a:ext uri="{FF2B5EF4-FFF2-40B4-BE49-F238E27FC236}">
              <a16:creationId xmlns:a16="http://schemas.microsoft.com/office/drawing/2014/main" xmlns="" id="{3F007312-9920-4F35-8508-A51391001F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81" name="Imagem 4980">
          <a:extLst>
            <a:ext uri="{FF2B5EF4-FFF2-40B4-BE49-F238E27FC236}">
              <a16:creationId xmlns:a16="http://schemas.microsoft.com/office/drawing/2014/main" xmlns="" id="{80F7A274-7F0F-43D0-9496-B7BB08B422A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4982" name="Imagem 4981">
          <a:extLst>
            <a:ext uri="{FF2B5EF4-FFF2-40B4-BE49-F238E27FC236}">
              <a16:creationId xmlns:a16="http://schemas.microsoft.com/office/drawing/2014/main" xmlns="" id="{9DA425A9-52BE-4DBA-A3BC-857B20A1D1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948</xdr:rowOff>
    </xdr:to>
    <xdr:pic>
      <xdr:nvPicPr>
        <xdr:cNvPr id="4983" name="Imagem 4982">
          <a:extLst>
            <a:ext uri="{FF2B5EF4-FFF2-40B4-BE49-F238E27FC236}">
              <a16:creationId xmlns:a16="http://schemas.microsoft.com/office/drawing/2014/main" xmlns="" id="{525DA39E-2CD0-4CAA-B431-95186D7311F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84" name="Imagem 4983">
          <a:extLst>
            <a:ext uri="{FF2B5EF4-FFF2-40B4-BE49-F238E27FC236}">
              <a16:creationId xmlns:a16="http://schemas.microsoft.com/office/drawing/2014/main" xmlns="" id="{DE9869B0-C39C-4380-9EE9-B169078025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85" name="Imagem 4984">
          <a:extLst>
            <a:ext uri="{FF2B5EF4-FFF2-40B4-BE49-F238E27FC236}">
              <a16:creationId xmlns:a16="http://schemas.microsoft.com/office/drawing/2014/main" xmlns="" id="{D92C5A40-A10E-4FBC-972F-4E094711C35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86" name="Imagem 4985">
          <a:extLst>
            <a:ext uri="{FF2B5EF4-FFF2-40B4-BE49-F238E27FC236}">
              <a16:creationId xmlns:a16="http://schemas.microsoft.com/office/drawing/2014/main" xmlns="" id="{B1441306-0E9B-4427-B48B-047E8B413D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87" name="Imagem 4986">
          <a:extLst>
            <a:ext uri="{FF2B5EF4-FFF2-40B4-BE49-F238E27FC236}">
              <a16:creationId xmlns:a16="http://schemas.microsoft.com/office/drawing/2014/main" xmlns="" id="{DEE3ED7D-B177-4F98-93F0-1AA3809680B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88" name="Imagem 4987">
          <a:extLst>
            <a:ext uri="{FF2B5EF4-FFF2-40B4-BE49-F238E27FC236}">
              <a16:creationId xmlns:a16="http://schemas.microsoft.com/office/drawing/2014/main" xmlns="" id="{E6FD9CB2-260E-4468-83A4-688CAD1679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89" name="Imagem 4988">
          <a:extLst>
            <a:ext uri="{FF2B5EF4-FFF2-40B4-BE49-F238E27FC236}">
              <a16:creationId xmlns:a16="http://schemas.microsoft.com/office/drawing/2014/main" xmlns="" id="{35198103-9E02-4877-BC2C-1AF142E8A61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4990" name="Imagem 4989">
          <a:extLst>
            <a:ext uri="{FF2B5EF4-FFF2-40B4-BE49-F238E27FC236}">
              <a16:creationId xmlns:a16="http://schemas.microsoft.com/office/drawing/2014/main" xmlns="" id="{69E784ED-8C1B-49D4-B9E8-EB3C60B07D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4991" name="Imagem 4990">
          <a:extLst>
            <a:ext uri="{FF2B5EF4-FFF2-40B4-BE49-F238E27FC236}">
              <a16:creationId xmlns:a16="http://schemas.microsoft.com/office/drawing/2014/main" xmlns="" id="{F1C94DFB-8C2F-44C5-9390-1EAECC78C1C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92" name="Imagem 4991">
          <a:extLst>
            <a:ext uri="{FF2B5EF4-FFF2-40B4-BE49-F238E27FC236}">
              <a16:creationId xmlns:a16="http://schemas.microsoft.com/office/drawing/2014/main" xmlns="" id="{E4A91CFB-C982-4107-8B9F-4C96011C04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93" name="Imagem 4992">
          <a:extLst>
            <a:ext uri="{FF2B5EF4-FFF2-40B4-BE49-F238E27FC236}">
              <a16:creationId xmlns:a16="http://schemas.microsoft.com/office/drawing/2014/main" xmlns="" id="{B341EA95-9181-46B7-8660-824076DF7A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94" name="Imagem 4993">
          <a:extLst>
            <a:ext uri="{FF2B5EF4-FFF2-40B4-BE49-F238E27FC236}">
              <a16:creationId xmlns:a16="http://schemas.microsoft.com/office/drawing/2014/main" xmlns="" id="{4039F603-DA36-43B7-B96E-FEF28AD5840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95" name="Imagem 4994">
          <a:extLst>
            <a:ext uri="{FF2B5EF4-FFF2-40B4-BE49-F238E27FC236}">
              <a16:creationId xmlns:a16="http://schemas.microsoft.com/office/drawing/2014/main" xmlns="" id="{D3878DE8-69BA-4A42-8195-2899258615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96" name="Imagem 4995">
          <a:extLst>
            <a:ext uri="{FF2B5EF4-FFF2-40B4-BE49-F238E27FC236}">
              <a16:creationId xmlns:a16="http://schemas.microsoft.com/office/drawing/2014/main" xmlns="" id="{DA683C93-63A6-4E38-A3EA-534E311DB7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97" name="Imagem 4996">
          <a:extLst>
            <a:ext uri="{FF2B5EF4-FFF2-40B4-BE49-F238E27FC236}">
              <a16:creationId xmlns:a16="http://schemas.microsoft.com/office/drawing/2014/main" xmlns="" id="{AA00AF67-FB63-4755-9B4A-2C54902BC0C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4998" name="Imagem 4997">
          <a:extLst>
            <a:ext uri="{FF2B5EF4-FFF2-40B4-BE49-F238E27FC236}">
              <a16:creationId xmlns:a16="http://schemas.microsoft.com/office/drawing/2014/main" xmlns="" id="{C5793BBB-A922-442F-8D4A-7E3C445355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4999" name="Imagem 4998">
          <a:extLst>
            <a:ext uri="{FF2B5EF4-FFF2-40B4-BE49-F238E27FC236}">
              <a16:creationId xmlns:a16="http://schemas.microsoft.com/office/drawing/2014/main" xmlns="" id="{F8169C6A-313F-4792-B55D-15C5A3AE4A2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00" name="Imagem 4999">
          <a:extLst>
            <a:ext uri="{FF2B5EF4-FFF2-40B4-BE49-F238E27FC236}">
              <a16:creationId xmlns:a16="http://schemas.microsoft.com/office/drawing/2014/main" xmlns="" id="{4CE0938A-5185-470C-A073-483EAC7F20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01" name="Imagem 5000">
          <a:extLst>
            <a:ext uri="{FF2B5EF4-FFF2-40B4-BE49-F238E27FC236}">
              <a16:creationId xmlns:a16="http://schemas.microsoft.com/office/drawing/2014/main" xmlns="" id="{7A4A44D1-D126-45F1-8A9E-1F7D8F4433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02" name="Imagem 5001">
          <a:extLst>
            <a:ext uri="{FF2B5EF4-FFF2-40B4-BE49-F238E27FC236}">
              <a16:creationId xmlns:a16="http://schemas.microsoft.com/office/drawing/2014/main" xmlns="" id="{FDBEE064-4124-4937-92AE-8CBDE133E0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03" name="Imagem 5002">
          <a:extLst>
            <a:ext uri="{FF2B5EF4-FFF2-40B4-BE49-F238E27FC236}">
              <a16:creationId xmlns:a16="http://schemas.microsoft.com/office/drawing/2014/main" xmlns="" id="{8B381DB0-7E89-4092-A9E1-F997508F03B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04" name="Imagem 5003">
          <a:extLst>
            <a:ext uri="{FF2B5EF4-FFF2-40B4-BE49-F238E27FC236}">
              <a16:creationId xmlns:a16="http://schemas.microsoft.com/office/drawing/2014/main" xmlns="" id="{D5424097-0AB4-4CB2-91D2-EA5DFEEF1D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05" name="Imagem 5004">
          <a:extLst>
            <a:ext uri="{FF2B5EF4-FFF2-40B4-BE49-F238E27FC236}">
              <a16:creationId xmlns:a16="http://schemas.microsoft.com/office/drawing/2014/main" xmlns="" id="{C1C6CDAD-8E05-429C-930A-089D0C163C3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5006" name="Imagem 5005">
          <a:extLst>
            <a:ext uri="{FF2B5EF4-FFF2-40B4-BE49-F238E27FC236}">
              <a16:creationId xmlns:a16="http://schemas.microsoft.com/office/drawing/2014/main" xmlns="" id="{9E7B0136-ED4A-4FBE-9780-EC2400502D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07" name="Imagem 5006">
          <a:extLst>
            <a:ext uri="{FF2B5EF4-FFF2-40B4-BE49-F238E27FC236}">
              <a16:creationId xmlns:a16="http://schemas.microsoft.com/office/drawing/2014/main" xmlns="" id="{229F48F4-5EF2-4867-9D16-F4F4E0E3D18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08" name="Imagem 5007">
          <a:extLst>
            <a:ext uri="{FF2B5EF4-FFF2-40B4-BE49-F238E27FC236}">
              <a16:creationId xmlns:a16="http://schemas.microsoft.com/office/drawing/2014/main" xmlns="" id="{54EB55CC-4CB8-4A32-847F-D3682398D0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09" name="Imagem 5008">
          <a:extLst>
            <a:ext uri="{FF2B5EF4-FFF2-40B4-BE49-F238E27FC236}">
              <a16:creationId xmlns:a16="http://schemas.microsoft.com/office/drawing/2014/main" xmlns="" id="{FB3FE8BD-ED7B-41FF-A843-7871388436D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10" name="Imagem 5009">
          <a:extLst>
            <a:ext uri="{FF2B5EF4-FFF2-40B4-BE49-F238E27FC236}">
              <a16:creationId xmlns:a16="http://schemas.microsoft.com/office/drawing/2014/main" xmlns="" id="{C0653C8D-C1AD-41AB-A3C4-F510B25788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11" name="Imagem 5010">
          <a:extLst>
            <a:ext uri="{FF2B5EF4-FFF2-40B4-BE49-F238E27FC236}">
              <a16:creationId xmlns:a16="http://schemas.microsoft.com/office/drawing/2014/main" xmlns="" id="{A08A4745-DD6E-4768-BF8A-91CC6DE1953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12" name="Imagem 5011">
          <a:extLst>
            <a:ext uri="{FF2B5EF4-FFF2-40B4-BE49-F238E27FC236}">
              <a16:creationId xmlns:a16="http://schemas.microsoft.com/office/drawing/2014/main" xmlns="" id="{2DE31E19-FB3B-41B4-8571-7F6F927702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13" name="Imagem 5012">
          <a:extLst>
            <a:ext uri="{FF2B5EF4-FFF2-40B4-BE49-F238E27FC236}">
              <a16:creationId xmlns:a16="http://schemas.microsoft.com/office/drawing/2014/main" xmlns="" id="{A0E79BDC-6BFF-47AE-931F-26C02A621F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5014" name="Imagem 5013">
          <a:extLst>
            <a:ext uri="{FF2B5EF4-FFF2-40B4-BE49-F238E27FC236}">
              <a16:creationId xmlns:a16="http://schemas.microsoft.com/office/drawing/2014/main" xmlns="" id="{1DF1F0C5-8392-4106-B8A7-EDDF4DC499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15" name="Imagem 5014">
          <a:extLst>
            <a:ext uri="{FF2B5EF4-FFF2-40B4-BE49-F238E27FC236}">
              <a16:creationId xmlns:a16="http://schemas.microsoft.com/office/drawing/2014/main" xmlns="" id="{AD6C9F95-85DF-4BA0-8AAB-2318E92F2B6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16" name="Imagem 5015">
          <a:extLst>
            <a:ext uri="{FF2B5EF4-FFF2-40B4-BE49-F238E27FC236}">
              <a16:creationId xmlns:a16="http://schemas.microsoft.com/office/drawing/2014/main" xmlns="" id="{B248DC42-4460-447C-90B3-64BDFE531B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17" name="Imagem 5016">
          <a:extLst>
            <a:ext uri="{FF2B5EF4-FFF2-40B4-BE49-F238E27FC236}">
              <a16:creationId xmlns:a16="http://schemas.microsoft.com/office/drawing/2014/main" xmlns="" id="{926B08A1-18D6-4616-AA87-382F20EB20D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18" name="Imagem 5017">
          <a:extLst>
            <a:ext uri="{FF2B5EF4-FFF2-40B4-BE49-F238E27FC236}">
              <a16:creationId xmlns:a16="http://schemas.microsoft.com/office/drawing/2014/main" xmlns="" id="{6B8E89F1-BDB1-43A2-9B76-C59C3993E1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19" name="Imagem 5018">
          <a:extLst>
            <a:ext uri="{FF2B5EF4-FFF2-40B4-BE49-F238E27FC236}">
              <a16:creationId xmlns:a16="http://schemas.microsoft.com/office/drawing/2014/main" xmlns="" id="{4F9F085A-8C8B-4B5F-B9B6-07D5FC0DD07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20" name="Imagem 5019">
          <a:extLst>
            <a:ext uri="{FF2B5EF4-FFF2-40B4-BE49-F238E27FC236}">
              <a16:creationId xmlns:a16="http://schemas.microsoft.com/office/drawing/2014/main" xmlns="" id="{E85C7592-D23F-4160-8D2B-38D3EEA8E5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21" name="Imagem 5020">
          <a:extLst>
            <a:ext uri="{FF2B5EF4-FFF2-40B4-BE49-F238E27FC236}">
              <a16:creationId xmlns:a16="http://schemas.microsoft.com/office/drawing/2014/main" xmlns="" id="{893018BF-A011-4B1A-9ED1-8C346AECF4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5022" name="Imagem 5021">
          <a:extLst>
            <a:ext uri="{FF2B5EF4-FFF2-40B4-BE49-F238E27FC236}">
              <a16:creationId xmlns:a16="http://schemas.microsoft.com/office/drawing/2014/main" xmlns="" id="{8E96BB9B-65CD-4E0F-87A4-DAF7DD716E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23" name="Imagem 5022">
          <a:extLst>
            <a:ext uri="{FF2B5EF4-FFF2-40B4-BE49-F238E27FC236}">
              <a16:creationId xmlns:a16="http://schemas.microsoft.com/office/drawing/2014/main" xmlns="" id="{A7837623-FEA3-47D3-B1DC-3C24CF198C6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24" name="Imagem 5023">
          <a:extLst>
            <a:ext uri="{FF2B5EF4-FFF2-40B4-BE49-F238E27FC236}">
              <a16:creationId xmlns:a16="http://schemas.microsoft.com/office/drawing/2014/main" xmlns="" id="{4C0F58E8-1950-4AE5-AA2F-82C29D6573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25" name="Imagem 5024">
          <a:extLst>
            <a:ext uri="{FF2B5EF4-FFF2-40B4-BE49-F238E27FC236}">
              <a16:creationId xmlns:a16="http://schemas.microsoft.com/office/drawing/2014/main" xmlns="" id="{6B390C68-992F-4A0D-8C92-C924849B4AD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26" name="Imagem 5025">
          <a:extLst>
            <a:ext uri="{FF2B5EF4-FFF2-40B4-BE49-F238E27FC236}">
              <a16:creationId xmlns:a16="http://schemas.microsoft.com/office/drawing/2014/main" xmlns="" id="{C4ADAA36-6909-45AE-96B1-CE3371C22B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27" name="Imagem 5026">
          <a:extLst>
            <a:ext uri="{FF2B5EF4-FFF2-40B4-BE49-F238E27FC236}">
              <a16:creationId xmlns:a16="http://schemas.microsoft.com/office/drawing/2014/main" xmlns="" id="{2E3C3938-E66F-4B34-88E7-E22436BBEDD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28" name="Imagem 5027">
          <a:extLst>
            <a:ext uri="{FF2B5EF4-FFF2-40B4-BE49-F238E27FC236}">
              <a16:creationId xmlns:a16="http://schemas.microsoft.com/office/drawing/2014/main" xmlns="" id="{860A933B-1614-451F-8890-BA812D46E7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29" name="Imagem 5028">
          <a:extLst>
            <a:ext uri="{FF2B5EF4-FFF2-40B4-BE49-F238E27FC236}">
              <a16:creationId xmlns:a16="http://schemas.microsoft.com/office/drawing/2014/main" xmlns="" id="{79F405FC-6F6D-4B06-9518-2CEABB8F35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5030" name="Imagem 5029">
          <a:extLst>
            <a:ext uri="{FF2B5EF4-FFF2-40B4-BE49-F238E27FC236}">
              <a16:creationId xmlns:a16="http://schemas.microsoft.com/office/drawing/2014/main" xmlns="" id="{1049B739-57DB-4638-89A0-C2B313B72C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31" name="Imagem 5030">
          <a:extLst>
            <a:ext uri="{FF2B5EF4-FFF2-40B4-BE49-F238E27FC236}">
              <a16:creationId xmlns:a16="http://schemas.microsoft.com/office/drawing/2014/main" xmlns="" id="{FD0C3039-4AB1-49B4-9B97-73EBE6A1006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32" name="Imagem 5031">
          <a:extLst>
            <a:ext uri="{FF2B5EF4-FFF2-40B4-BE49-F238E27FC236}">
              <a16:creationId xmlns:a16="http://schemas.microsoft.com/office/drawing/2014/main" xmlns="" id="{CE93B227-06FC-44FE-9311-6A03788314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33" name="Imagem 5032">
          <a:extLst>
            <a:ext uri="{FF2B5EF4-FFF2-40B4-BE49-F238E27FC236}">
              <a16:creationId xmlns:a16="http://schemas.microsoft.com/office/drawing/2014/main" xmlns="" id="{48239388-CF2B-4128-A459-CB6F35DD31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34" name="Imagem 5033">
          <a:extLst>
            <a:ext uri="{FF2B5EF4-FFF2-40B4-BE49-F238E27FC236}">
              <a16:creationId xmlns:a16="http://schemas.microsoft.com/office/drawing/2014/main" xmlns="" id="{399E47BD-A4FF-4914-AFE4-CFAEF40797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35" name="Imagem 5034">
          <a:extLst>
            <a:ext uri="{FF2B5EF4-FFF2-40B4-BE49-F238E27FC236}">
              <a16:creationId xmlns:a16="http://schemas.microsoft.com/office/drawing/2014/main" xmlns="" id="{21446142-0470-458C-809C-DA50C39B254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36" name="Imagem 5035">
          <a:extLst>
            <a:ext uri="{FF2B5EF4-FFF2-40B4-BE49-F238E27FC236}">
              <a16:creationId xmlns:a16="http://schemas.microsoft.com/office/drawing/2014/main" xmlns="" id="{61DE71EA-D0E6-4842-8909-602CF0FC9D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37" name="Imagem 5036">
          <a:extLst>
            <a:ext uri="{FF2B5EF4-FFF2-40B4-BE49-F238E27FC236}">
              <a16:creationId xmlns:a16="http://schemas.microsoft.com/office/drawing/2014/main" xmlns="" id="{3977D04B-5D78-413D-AC10-CC399AC292E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5038" name="Imagem 5037">
          <a:extLst>
            <a:ext uri="{FF2B5EF4-FFF2-40B4-BE49-F238E27FC236}">
              <a16:creationId xmlns:a16="http://schemas.microsoft.com/office/drawing/2014/main" xmlns="" id="{589D4A50-58FF-44D0-9343-A70D7F1653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39" name="Imagem 5038">
          <a:extLst>
            <a:ext uri="{FF2B5EF4-FFF2-40B4-BE49-F238E27FC236}">
              <a16:creationId xmlns:a16="http://schemas.microsoft.com/office/drawing/2014/main" xmlns="" id="{D9DAD357-9526-44F8-8FE9-57396B2B01B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40" name="Imagem 5039">
          <a:extLst>
            <a:ext uri="{FF2B5EF4-FFF2-40B4-BE49-F238E27FC236}">
              <a16:creationId xmlns:a16="http://schemas.microsoft.com/office/drawing/2014/main" xmlns="" id="{86D579BA-5627-483A-BE3F-A2513C533A3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41" name="Imagem 5040">
          <a:extLst>
            <a:ext uri="{FF2B5EF4-FFF2-40B4-BE49-F238E27FC236}">
              <a16:creationId xmlns:a16="http://schemas.microsoft.com/office/drawing/2014/main" xmlns="" id="{3A7FF735-8370-4816-A81D-05E8C458BCF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42" name="Imagem 5041">
          <a:extLst>
            <a:ext uri="{FF2B5EF4-FFF2-40B4-BE49-F238E27FC236}">
              <a16:creationId xmlns:a16="http://schemas.microsoft.com/office/drawing/2014/main" xmlns="" id="{5279B6AC-B836-4991-A6DF-F6AFF18FDD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43" name="Imagem 5042">
          <a:extLst>
            <a:ext uri="{FF2B5EF4-FFF2-40B4-BE49-F238E27FC236}">
              <a16:creationId xmlns:a16="http://schemas.microsoft.com/office/drawing/2014/main" xmlns="" id="{A1494F4C-1A7B-4146-9C8F-C5D64345115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44" name="Imagem 5043">
          <a:extLst>
            <a:ext uri="{FF2B5EF4-FFF2-40B4-BE49-F238E27FC236}">
              <a16:creationId xmlns:a16="http://schemas.microsoft.com/office/drawing/2014/main" xmlns="" id="{3ED6959C-E517-4BEA-A2CB-35F9666408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45" name="Imagem 5044">
          <a:extLst>
            <a:ext uri="{FF2B5EF4-FFF2-40B4-BE49-F238E27FC236}">
              <a16:creationId xmlns:a16="http://schemas.microsoft.com/office/drawing/2014/main" xmlns="" id="{4E9FC7FA-231F-4877-8DBB-488A7AA728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5046" name="Imagem 5045">
          <a:extLst>
            <a:ext uri="{FF2B5EF4-FFF2-40B4-BE49-F238E27FC236}">
              <a16:creationId xmlns:a16="http://schemas.microsoft.com/office/drawing/2014/main" xmlns="" id="{5A6728B2-ADB9-4107-B2E4-8C541AF160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47" name="Imagem 5046">
          <a:extLst>
            <a:ext uri="{FF2B5EF4-FFF2-40B4-BE49-F238E27FC236}">
              <a16:creationId xmlns:a16="http://schemas.microsoft.com/office/drawing/2014/main" xmlns="" id="{8BB53088-157F-41ED-AED5-772971CA39F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48" name="Imagem 5047">
          <a:extLst>
            <a:ext uri="{FF2B5EF4-FFF2-40B4-BE49-F238E27FC236}">
              <a16:creationId xmlns:a16="http://schemas.microsoft.com/office/drawing/2014/main" xmlns="" id="{4ADAF0F1-B2AA-4F42-A3E1-DF016F19C0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49" name="Imagem 5048">
          <a:extLst>
            <a:ext uri="{FF2B5EF4-FFF2-40B4-BE49-F238E27FC236}">
              <a16:creationId xmlns:a16="http://schemas.microsoft.com/office/drawing/2014/main" xmlns="" id="{E381675A-B319-4A05-BFD1-B539B9DAD33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50" name="Imagem 5049">
          <a:extLst>
            <a:ext uri="{FF2B5EF4-FFF2-40B4-BE49-F238E27FC236}">
              <a16:creationId xmlns:a16="http://schemas.microsoft.com/office/drawing/2014/main" xmlns="" id="{B48ABDA6-CFCC-49CE-9C1F-C5451F7D02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51" name="Imagem 5050">
          <a:extLst>
            <a:ext uri="{FF2B5EF4-FFF2-40B4-BE49-F238E27FC236}">
              <a16:creationId xmlns:a16="http://schemas.microsoft.com/office/drawing/2014/main" xmlns="" id="{25860E05-C0C2-435E-8081-8E3683C4BD3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52" name="Imagem 5051">
          <a:extLst>
            <a:ext uri="{FF2B5EF4-FFF2-40B4-BE49-F238E27FC236}">
              <a16:creationId xmlns:a16="http://schemas.microsoft.com/office/drawing/2014/main" xmlns="" id="{645E00E4-2D2F-44D1-82ED-C39309A147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53" name="Imagem 5052">
          <a:extLst>
            <a:ext uri="{FF2B5EF4-FFF2-40B4-BE49-F238E27FC236}">
              <a16:creationId xmlns:a16="http://schemas.microsoft.com/office/drawing/2014/main" xmlns="" id="{DA613251-FD19-4C5C-A355-B688A0F5956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5054" name="Imagem 5053">
          <a:extLst>
            <a:ext uri="{FF2B5EF4-FFF2-40B4-BE49-F238E27FC236}">
              <a16:creationId xmlns:a16="http://schemas.microsoft.com/office/drawing/2014/main" xmlns="" id="{85085423-F51D-4C2A-8196-759E478AF7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55" name="Imagem 5054">
          <a:extLst>
            <a:ext uri="{FF2B5EF4-FFF2-40B4-BE49-F238E27FC236}">
              <a16:creationId xmlns:a16="http://schemas.microsoft.com/office/drawing/2014/main" xmlns="" id="{97F66281-9298-4ADD-AA35-A63E1B1DFA4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56" name="Imagem 5055">
          <a:extLst>
            <a:ext uri="{FF2B5EF4-FFF2-40B4-BE49-F238E27FC236}">
              <a16:creationId xmlns:a16="http://schemas.microsoft.com/office/drawing/2014/main" xmlns="" id="{4B8708CF-8990-40EA-9C1F-C0802C7FA6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57" name="Imagem 5056">
          <a:extLst>
            <a:ext uri="{FF2B5EF4-FFF2-40B4-BE49-F238E27FC236}">
              <a16:creationId xmlns:a16="http://schemas.microsoft.com/office/drawing/2014/main" xmlns="" id="{376890A4-0B2A-4378-AD47-C173B218A20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58" name="Imagem 5057">
          <a:extLst>
            <a:ext uri="{FF2B5EF4-FFF2-40B4-BE49-F238E27FC236}">
              <a16:creationId xmlns:a16="http://schemas.microsoft.com/office/drawing/2014/main" xmlns="" id="{CD530E07-9485-44EE-8F79-139712CB32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59" name="Imagem 5058">
          <a:extLst>
            <a:ext uri="{FF2B5EF4-FFF2-40B4-BE49-F238E27FC236}">
              <a16:creationId xmlns:a16="http://schemas.microsoft.com/office/drawing/2014/main" xmlns="" id="{C30D015B-50AF-48A4-8472-DDE24649E50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60" name="Imagem 5059">
          <a:extLst>
            <a:ext uri="{FF2B5EF4-FFF2-40B4-BE49-F238E27FC236}">
              <a16:creationId xmlns:a16="http://schemas.microsoft.com/office/drawing/2014/main" xmlns="" id="{6B81F7FC-7D98-4BC8-8FB7-8043E8E57F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61" name="Imagem 5060">
          <a:extLst>
            <a:ext uri="{FF2B5EF4-FFF2-40B4-BE49-F238E27FC236}">
              <a16:creationId xmlns:a16="http://schemas.microsoft.com/office/drawing/2014/main" xmlns="" id="{CFA10B11-839C-44B2-8673-BF8DF526174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5062" name="Imagem 5061">
          <a:extLst>
            <a:ext uri="{FF2B5EF4-FFF2-40B4-BE49-F238E27FC236}">
              <a16:creationId xmlns:a16="http://schemas.microsoft.com/office/drawing/2014/main" xmlns="" id="{A54A27DC-85FD-44E7-A670-A6513944CA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63" name="Imagem 5062">
          <a:extLst>
            <a:ext uri="{FF2B5EF4-FFF2-40B4-BE49-F238E27FC236}">
              <a16:creationId xmlns:a16="http://schemas.microsoft.com/office/drawing/2014/main" xmlns="" id="{319E36FD-0459-4E5B-9761-08B3234CFD6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64" name="Imagem 5063">
          <a:extLst>
            <a:ext uri="{FF2B5EF4-FFF2-40B4-BE49-F238E27FC236}">
              <a16:creationId xmlns:a16="http://schemas.microsoft.com/office/drawing/2014/main" xmlns="" id="{8A6531DF-A306-46D8-986F-45A6420BD8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65" name="Imagem 5064">
          <a:extLst>
            <a:ext uri="{FF2B5EF4-FFF2-40B4-BE49-F238E27FC236}">
              <a16:creationId xmlns:a16="http://schemas.microsoft.com/office/drawing/2014/main" xmlns="" id="{D8E1A454-BA3B-4439-BFF9-FE9331D4C0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66" name="Imagem 5065">
          <a:extLst>
            <a:ext uri="{FF2B5EF4-FFF2-40B4-BE49-F238E27FC236}">
              <a16:creationId xmlns:a16="http://schemas.microsoft.com/office/drawing/2014/main" xmlns="" id="{ADCAA610-1D73-42B4-826C-B829885E368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67" name="Imagem 5066">
          <a:extLst>
            <a:ext uri="{FF2B5EF4-FFF2-40B4-BE49-F238E27FC236}">
              <a16:creationId xmlns:a16="http://schemas.microsoft.com/office/drawing/2014/main" xmlns="" id="{3B9DBE65-6436-439A-B432-A74BA5586D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68" name="Imagem 5067">
          <a:extLst>
            <a:ext uri="{FF2B5EF4-FFF2-40B4-BE49-F238E27FC236}">
              <a16:creationId xmlns:a16="http://schemas.microsoft.com/office/drawing/2014/main" xmlns="" id="{B27F474C-25D0-43CE-8172-632FC9001E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69" name="Imagem 5068">
          <a:extLst>
            <a:ext uri="{FF2B5EF4-FFF2-40B4-BE49-F238E27FC236}">
              <a16:creationId xmlns:a16="http://schemas.microsoft.com/office/drawing/2014/main" xmlns="" id="{02CFED0A-7614-4CD1-AFC3-EB1977930A6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5070" name="Imagem 5069">
          <a:extLst>
            <a:ext uri="{FF2B5EF4-FFF2-40B4-BE49-F238E27FC236}">
              <a16:creationId xmlns:a16="http://schemas.microsoft.com/office/drawing/2014/main" xmlns="" id="{1FB8CF5C-E46A-426B-8274-897426F6AB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71" name="Imagem 5070">
          <a:extLst>
            <a:ext uri="{FF2B5EF4-FFF2-40B4-BE49-F238E27FC236}">
              <a16:creationId xmlns:a16="http://schemas.microsoft.com/office/drawing/2014/main" xmlns="" id="{53F7C92C-95EB-4378-AB49-9174BAE3877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72" name="Imagem 5071">
          <a:extLst>
            <a:ext uri="{FF2B5EF4-FFF2-40B4-BE49-F238E27FC236}">
              <a16:creationId xmlns:a16="http://schemas.microsoft.com/office/drawing/2014/main" xmlns="" id="{6C9ECB24-3631-4DF4-A9FB-209AB884F7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73" name="Imagem 5072">
          <a:extLst>
            <a:ext uri="{FF2B5EF4-FFF2-40B4-BE49-F238E27FC236}">
              <a16:creationId xmlns:a16="http://schemas.microsoft.com/office/drawing/2014/main" xmlns="" id="{CE8F6B76-0F62-4C6E-AC51-9E77E0C8DA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74" name="Imagem 5073">
          <a:extLst>
            <a:ext uri="{FF2B5EF4-FFF2-40B4-BE49-F238E27FC236}">
              <a16:creationId xmlns:a16="http://schemas.microsoft.com/office/drawing/2014/main" xmlns="" id="{2C80AEBF-DFF4-4572-A2B8-061DC1E252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75" name="Imagem 5074">
          <a:extLst>
            <a:ext uri="{FF2B5EF4-FFF2-40B4-BE49-F238E27FC236}">
              <a16:creationId xmlns:a16="http://schemas.microsoft.com/office/drawing/2014/main" xmlns="" id="{113A5F80-1753-4899-B9B4-08A5E76ECB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76" name="Imagem 5075">
          <a:extLst>
            <a:ext uri="{FF2B5EF4-FFF2-40B4-BE49-F238E27FC236}">
              <a16:creationId xmlns:a16="http://schemas.microsoft.com/office/drawing/2014/main" xmlns="" id="{64051CE0-91E8-400A-8EA1-4751931F1C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77" name="Imagem 5076">
          <a:extLst>
            <a:ext uri="{FF2B5EF4-FFF2-40B4-BE49-F238E27FC236}">
              <a16:creationId xmlns:a16="http://schemas.microsoft.com/office/drawing/2014/main" xmlns="" id="{A9093AF1-025B-49E3-9FB3-D06868AF65B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5078" name="Imagem 5077">
          <a:extLst>
            <a:ext uri="{FF2B5EF4-FFF2-40B4-BE49-F238E27FC236}">
              <a16:creationId xmlns:a16="http://schemas.microsoft.com/office/drawing/2014/main" xmlns="" id="{10B928CD-CD25-4C63-B520-F4D1A2FB22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79" name="Imagem 5078">
          <a:extLst>
            <a:ext uri="{FF2B5EF4-FFF2-40B4-BE49-F238E27FC236}">
              <a16:creationId xmlns:a16="http://schemas.microsoft.com/office/drawing/2014/main" xmlns="" id="{20B7B7A4-0978-472F-8551-0E2DF53FB3D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80" name="Imagem 5079">
          <a:extLst>
            <a:ext uri="{FF2B5EF4-FFF2-40B4-BE49-F238E27FC236}">
              <a16:creationId xmlns:a16="http://schemas.microsoft.com/office/drawing/2014/main" xmlns="" id="{CF77AD80-C85A-4ED0-BCA3-66C6E264E5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81" name="Imagem 5080">
          <a:extLst>
            <a:ext uri="{FF2B5EF4-FFF2-40B4-BE49-F238E27FC236}">
              <a16:creationId xmlns:a16="http://schemas.microsoft.com/office/drawing/2014/main" xmlns="" id="{CA965296-3F8A-4E7B-A82B-E288B04C2A0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82" name="Imagem 5081">
          <a:extLst>
            <a:ext uri="{FF2B5EF4-FFF2-40B4-BE49-F238E27FC236}">
              <a16:creationId xmlns:a16="http://schemas.microsoft.com/office/drawing/2014/main" xmlns="" id="{1B921C9F-E9D4-4F9F-9416-43D4BD51BC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83" name="Imagem 5082">
          <a:extLst>
            <a:ext uri="{FF2B5EF4-FFF2-40B4-BE49-F238E27FC236}">
              <a16:creationId xmlns:a16="http://schemas.microsoft.com/office/drawing/2014/main" xmlns="" id="{AC25CC6F-CCB2-41E2-8816-8708D24DC9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84" name="Imagem 5083">
          <a:extLst>
            <a:ext uri="{FF2B5EF4-FFF2-40B4-BE49-F238E27FC236}">
              <a16:creationId xmlns:a16="http://schemas.microsoft.com/office/drawing/2014/main" xmlns="" id="{581536CB-9145-4DEC-B17F-780FF69FBF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85" name="Imagem 5084">
          <a:extLst>
            <a:ext uri="{FF2B5EF4-FFF2-40B4-BE49-F238E27FC236}">
              <a16:creationId xmlns:a16="http://schemas.microsoft.com/office/drawing/2014/main" xmlns="" id="{205D367C-CD49-4A5B-8406-C3635BF61FF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5086" name="Imagem 5085">
          <a:extLst>
            <a:ext uri="{FF2B5EF4-FFF2-40B4-BE49-F238E27FC236}">
              <a16:creationId xmlns:a16="http://schemas.microsoft.com/office/drawing/2014/main" xmlns="" id="{2BF31C20-B1A9-49A7-9413-9CF0BA962C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5087" name="Imagem 5086">
          <a:extLst>
            <a:ext uri="{FF2B5EF4-FFF2-40B4-BE49-F238E27FC236}">
              <a16:creationId xmlns:a16="http://schemas.microsoft.com/office/drawing/2014/main" xmlns="" id="{285CC6A5-4BB0-4DC0-884D-2D9B0D6CFAD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88" name="Imagem 5087">
          <a:extLst>
            <a:ext uri="{FF2B5EF4-FFF2-40B4-BE49-F238E27FC236}">
              <a16:creationId xmlns:a16="http://schemas.microsoft.com/office/drawing/2014/main" xmlns="" id="{3ED7041B-1413-4626-BF2A-63133D7ECF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89" name="Imagem 5088">
          <a:extLst>
            <a:ext uri="{FF2B5EF4-FFF2-40B4-BE49-F238E27FC236}">
              <a16:creationId xmlns:a16="http://schemas.microsoft.com/office/drawing/2014/main" xmlns="" id="{89E281F1-607B-4933-8AB4-A555ED3FDA7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90" name="Imagem 5089">
          <a:extLst>
            <a:ext uri="{FF2B5EF4-FFF2-40B4-BE49-F238E27FC236}">
              <a16:creationId xmlns:a16="http://schemas.microsoft.com/office/drawing/2014/main" xmlns="" id="{E41FAF76-31B3-419D-AF53-19E2B15C6B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91" name="Imagem 5090">
          <a:extLst>
            <a:ext uri="{FF2B5EF4-FFF2-40B4-BE49-F238E27FC236}">
              <a16:creationId xmlns:a16="http://schemas.microsoft.com/office/drawing/2014/main" xmlns="" id="{33EB8BC9-53DC-499A-B976-F69F3A9F143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92" name="Imagem 5091">
          <a:extLst>
            <a:ext uri="{FF2B5EF4-FFF2-40B4-BE49-F238E27FC236}">
              <a16:creationId xmlns:a16="http://schemas.microsoft.com/office/drawing/2014/main" xmlns="" id="{1C522AFE-4A1C-43A7-A42D-2FAF1976C9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93" name="Imagem 5092">
          <a:extLst>
            <a:ext uri="{FF2B5EF4-FFF2-40B4-BE49-F238E27FC236}">
              <a16:creationId xmlns:a16="http://schemas.microsoft.com/office/drawing/2014/main" xmlns="" id="{71F70727-0AC5-4DFE-975B-1353528562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5094" name="Imagem 5093">
          <a:extLst>
            <a:ext uri="{FF2B5EF4-FFF2-40B4-BE49-F238E27FC236}">
              <a16:creationId xmlns:a16="http://schemas.microsoft.com/office/drawing/2014/main" xmlns="" id="{BA5BD9F8-85E0-413A-9882-5AAA6B0D39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5095" name="Imagem 5094">
          <a:extLst>
            <a:ext uri="{FF2B5EF4-FFF2-40B4-BE49-F238E27FC236}">
              <a16:creationId xmlns:a16="http://schemas.microsoft.com/office/drawing/2014/main" xmlns="" id="{4AE4802C-B5C3-4CCE-BC4D-B2FBDFE723F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96" name="Imagem 5095">
          <a:extLst>
            <a:ext uri="{FF2B5EF4-FFF2-40B4-BE49-F238E27FC236}">
              <a16:creationId xmlns:a16="http://schemas.microsoft.com/office/drawing/2014/main" xmlns="" id="{BCEC4F2B-BF18-49DD-A034-D541C2CF78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97" name="Imagem 5096">
          <a:extLst>
            <a:ext uri="{FF2B5EF4-FFF2-40B4-BE49-F238E27FC236}">
              <a16:creationId xmlns:a16="http://schemas.microsoft.com/office/drawing/2014/main" xmlns="" id="{76BED462-73A9-4475-8CB2-B6104D68B4A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98" name="Imagem 5097">
          <a:extLst>
            <a:ext uri="{FF2B5EF4-FFF2-40B4-BE49-F238E27FC236}">
              <a16:creationId xmlns:a16="http://schemas.microsoft.com/office/drawing/2014/main" xmlns="" id="{C14AE760-1527-4C2C-9D93-1A07471FC9A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99" name="Imagem 5098">
          <a:extLst>
            <a:ext uri="{FF2B5EF4-FFF2-40B4-BE49-F238E27FC236}">
              <a16:creationId xmlns:a16="http://schemas.microsoft.com/office/drawing/2014/main" xmlns="" id="{2DEA1980-BE92-42A4-BEA5-D8D32B0B414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00" name="Imagem 5099">
          <a:extLst>
            <a:ext uri="{FF2B5EF4-FFF2-40B4-BE49-F238E27FC236}">
              <a16:creationId xmlns:a16="http://schemas.microsoft.com/office/drawing/2014/main" xmlns="" id="{D0E81C0A-D37B-4CE7-B7E0-1D810FD5FA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01" name="Imagem 5100">
          <a:extLst>
            <a:ext uri="{FF2B5EF4-FFF2-40B4-BE49-F238E27FC236}">
              <a16:creationId xmlns:a16="http://schemas.microsoft.com/office/drawing/2014/main" xmlns="" id="{162744E5-D467-499F-812F-77ADD89A45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5102" name="Imagem 5101">
          <a:extLst>
            <a:ext uri="{FF2B5EF4-FFF2-40B4-BE49-F238E27FC236}">
              <a16:creationId xmlns:a16="http://schemas.microsoft.com/office/drawing/2014/main" xmlns="" id="{378C476B-C276-4F1F-8FB0-B03CC8CD8C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5103" name="Imagem 5102">
          <a:extLst>
            <a:ext uri="{FF2B5EF4-FFF2-40B4-BE49-F238E27FC236}">
              <a16:creationId xmlns:a16="http://schemas.microsoft.com/office/drawing/2014/main" xmlns="" id="{401AE581-459C-4127-ABB7-8FE994AD1B4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04" name="Imagem 5103">
          <a:extLst>
            <a:ext uri="{FF2B5EF4-FFF2-40B4-BE49-F238E27FC236}">
              <a16:creationId xmlns:a16="http://schemas.microsoft.com/office/drawing/2014/main" xmlns="" id="{7C5B1E14-B745-4DDA-A0F6-080853B09A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05" name="Imagem 5104">
          <a:extLst>
            <a:ext uri="{FF2B5EF4-FFF2-40B4-BE49-F238E27FC236}">
              <a16:creationId xmlns:a16="http://schemas.microsoft.com/office/drawing/2014/main" xmlns="" id="{ED8BB7CC-C77E-4604-B9A6-BA4882C439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06" name="Imagem 5105">
          <a:extLst>
            <a:ext uri="{FF2B5EF4-FFF2-40B4-BE49-F238E27FC236}">
              <a16:creationId xmlns:a16="http://schemas.microsoft.com/office/drawing/2014/main" xmlns="" id="{6691A2D9-FA39-48B0-93A4-D38E0381D9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07" name="Imagem 5106">
          <a:extLst>
            <a:ext uri="{FF2B5EF4-FFF2-40B4-BE49-F238E27FC236}">
              <a16:creationId xmlns:a16="http://schemas.microsoft.com/office/drawing/2014/main" xmlns="" id="{4C58B6CE-82B4-42F7-BBAB-FEFE5293CD0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08" name="Imagem 5107">
          <a:extLst>
            <a:ext uri="{FF2B5EF4-FFF2-40B4-BE49-F238E27FC236}">
              <a16:creationId xmlns:a16="http://schemas.microsoft.com/office/drawing/2014/main" xmlns="" id="{3552D4CD-F85F-4158-B6B5-01FE35B522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09" name="Imagem 5108">
          <a:extLst>
            <a:ext uri="{FF2B5EF4-FFF2-40B4-BE49-F238E27FC236}">
              <a16:creationId xmlns:a16="http://schemas.microsoft.com/office/drawing/2014/main" xmlns="" id="{C983D65F-9B39-4085-86C0-12ACD6D0C2D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5110" name="Imagem 5109">
          <a:extLst>
            <a:ext uri="{FF2B5EF4-FFF2-40B4-BE49-F238E27FC236}">
              <a16:creationId xmlns:a16="http://schemas.microsoft.com/office/drawing/2014/main" xmlns="" id="{7B24C355-E3D2-4D2D-9C4C-17D95DF6ED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5111" name="Imagem 5110">
          <a:extLst>
            <a:ext uri="{FF2B5EF4-FFF2-40B4-BE49-F238E27FC236}">
              <a16:creationId xmlns:a16="http://schemas.microsoft.com/office/drawing/2014/main" xmlns="" id="{A7723247-6951-4986-A04F-3B6713D5F29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12" name="Imagem 5111">
          <a:extLst>
            <a:ext uri="{FF2B5EF4-FFF2-40B4-BE49-F238E27FC236}">
              <a16:creationId xmlns:a16="http://schemas.microsoft.com/office/drawing/2014/main" xmlns="" id="{346410D1-5965-4C11-91CC-B4761BAE95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13" name="Imagem 5112">
          <a:extLst>
            <a:ext uri="{FF2B5EF4-FFF2-40B4-BE49-F238E27FC236}">
              <a16:creationId xmlns:a16="http://schemas.microsoft.com/office/drawing/2014/main" xmlns="" id="{4089B0EE-96D2-4B19-A372-81CCC06F41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14" name="Imagem 5113">
          <a:extLst>
            <a:ext uri="{FF2B5EF4-FFF2-40B4-BE49-F238E27FC236}">
              <a16:creationId xmlns:a16="http://schemas.microsoft.com/office/drawing/2014/main" xmlns="" id="{9758A175-81CD-4AD2-9C14-40531424F6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15" name="Imagem 5114">
          <a:extLst>
            <a:ext uri="{FF2B5EF4-FFF2-40B4-BE49-F238E27FC236}">
              <a16:creationId xmlns:a16="http://schemas.microsoft.com/office/drawing/2014/main" xmlns="" id="{BFFB5D84-16D9-4825-839C-7928C8DC86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16" name="Imagem 5115">
          <a:extLst>
            <a:ext uri="{FF2B5EF4-FFF2-40B4-BE49-F238E27FC236}">
              <a16:creationId xmlns:a16="http://schemas.microsoft.com/office/drawing/2014/main" xmlns="" id="{81F487C2-C7F7-4F25-9B34-D5DD9DD4EF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17" name="Imagem 5116">
          <a:extLst>
            <a:ext uri="{FF2B5EF4-FFF2-40B4-BE49-F238E27FC236}">
              <a16:creationId xmlns:a16="http://schemas.microsoft.com/office/drawing/2014/main" xmlns="" id="{288AC8DF-DD2F-4AA3-A5E6-FC064EF9FB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5118" name="Imagem 5117">
          <a:extLst>
            <a:ext uri="{FF2B5EF4-FFF2-40B4-BE49-F238E27FC236}">
              <a16:creationId xmlns:a16="http://schemas.microsoft.com/office/drawing/2014/main" xmlns="" id="{5DBBBDE1-1C10-43D7-967A-B73D1B0C7A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5119" name="Imagem 5118">
          <a:extLst>
            <a:ext uri="{FF2B5EF4-FFF2-40B4-BE49-F238E27FC236}">
              <a16:creationId xmlns:a16="http://schemas.microsoft.com/office/drawing/2014/main" xmlns="" id="{481B3A56-2D03-4E3E-9D57-3E787E08AAA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20" name="Imagem 5119">
          <a:extLst>
            <a:ext uri="{FF2B5EF4-FFF2-40B4-BE49-F238E27FC236}">
              <a16:creationId xmlns:a16="http://schemas.microsoft.com/office/drawing/2014/main" xmlns="" id="{B8B8B6E8-BD6C-42F9-A72B-73D1297617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21" name="Imagem 5120">
          <a:extLst>
            <a:ext uri="{FF2B5EF4-FFF2-40B4-BE49-F238E27FC236}">
              <a16:creationId xmlns:a16="http://schemas.microsoft.com/office/drawing/2014/main" xmlns="" id="{32E7EEFA-141C-4C2C-B067-B12EB0FAEC3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22" name="Imagem 5121">
          <a:extLst>
            <a:ext uri="{FF2B5EF4-FFF2-40B4-BE49-F238E27FC236}">
              <a16:creationId xmlns:a16="http://schemas.microsoft.com/office/drawing/2014/main" xmlns="" id="{A1AFDAAD-9EFB-49C7-90E9-20D2DF427B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23" name="Imagem 5122">
          <a:extLst>
            <a:ext uri="{FF2B5EF4-FFF2-40B4-BE49-F238E27FC236}">
              <a16:creationId xmlns:a16="http://schemas.microsoft.com/office/drawing/2014/main" xmlns="" id="{F7FE8297-F207-4FAB-84FC-84C18FA2B92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24" name="Imagem 5123">
          <a:extLst>
            <a:ext uri="{FF2B5EF4-FFF2-40B4-BE49-F238E27FC236}">
              <a16:creationId xmlns:a16="http://schemas.microsoft.com/office/drawing/2014/main" xmlns="" id="{BB0DA224-28F7-49D9-80E9-486990CE2F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25" name="Imagem 5124">
          <a:extLst>
            <a:ext uri="{FF2B5EF4-FFF2-40B4-BE49-F238E27FC236}">
              <a16:creationId xmlns:a16="http://schemas.microsoft.com/office/drawing/2014/main" xmlns="" id="{4275807D-8DD1-471F-AEC6-6D2404023F4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5126" name="Imagem 5125">
          <a:extLst>
            <a:ext uri="{FF2B5EF4-FFF2-40B4-BE49-F238E27FC236}">
              <a16:creationId xmlns:a16="http://schemas.microsoft.com/office/drawing/2014/main" xmlns="" id="{96F39392-BDEB-4BA9-BFD8-E3FB72162F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5127" name="Imagem 5126">
          <a:extLst>
            <a:ext uri="{FF2B5EF4-FFF2-40B4-BE49-F238E27FC236}">
              <a16:creationId xmlns:a16="http://schemas.microsoft.com/office/drawing/2014/main" xmlns="" id="{A5A8863A-B55C-4FEB-8CB4-186B673367C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28" name="Imagem 5127">
          <a:extLst>
            <a:ext uri="{FF2B5EF4-FFF2-40B4-BE49-F238E27FC236}">
              <a16:creationId xmlns:a16="http://schemas.microsoft.com/office/drawing/2014/main" xmlns="" id="{24FE038B-71DD-4147-8992-3EB9E7F1E8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29" name="Imagem 5128">
          <a:extLst>
            <a:ext uri="{FF2B5EF4-FFF2-40B4-BE49-F238E27FC236}">
              <a16:creationId xmlns:a16="http://schemas.microsoft.com/office/drawing/2014/main" xmlns="" id="{58906912-3137-42F8-9D22-B24F176AAD1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30" name="Imagem 5129">
          <a:extLst>
            <a:ext uri="{FF2B5EF4-FFF2-40B4-BE49-F238E27FC236}">
              <a16:creationId xmlns:a16="http://schemas.microsoft.com/office/drawing/2014/main" xmlns="" id="{E25BE0A9-BBFD-441B-9169-FAAC46581E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31" name="Imagem 5130">
          <a:extLst>
            <a:ext uri="{FF2B5EF4-FFF2-40B4-BE49-F238E27FC236}">
              <a16:creationId xmlns:a16="http://schemas.microsoft.com/office/drawing/2014/main" xmlns="" id="{8571F68D-3639-4299-8020-AE3BBCBAD4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32" name="Imagem 5131">
          <a:extLst>
            <a:ext uri="{FF2B5EF4-FFF2-40B4-BE49-F238E27FC236}">
              <a16:creationId xmlns:a16="http://schemas.microsoft.com/office/drawing/2014/main" xmlns="" id="{8255B403-7670-44D9-9112-601874BC9E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33" name="Imagem 5132">
          <a:extLst>
            <a:ext uri="{FF2B5EF4-FFF2-40B4-BE49-F238E27FC236}">
              <a16:creationId xmlns:a16="http://schemas.microsoft.com/office/drawing/2014/main" xmlns="" id="{AADEB466-2F17-4364-8947-CA2A0CF7FDD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5134" name="Imagem 5133">
          <a:extLst>
            <a:ext uri="{FF2B5EF4-FFF2-40B4-BE49-F238E27FC236}">
              <a16:creationId xmlns:a16="http://schemas.microsoft.com/office/drawing/2014/main" xmlns="" id="{9031F150-7AD9-497E-B172-F8192C5193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5135" name="Imagem 5134">
          <a:extLst>
            <a:ext uri="{FF2B5EF4-FFF2-40B4-BE49-F238E27FC236}">
              <a16:creationId xmlns:a16="http://schemas.microsoft.com/office/drawing/2014/main" xmlns="" id="{771EC5CE-F009-4501-8116-3BE93610E51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36" name="Imagem 5135">
          <a:extLst>
            <a:ext uri="{FF2B5EF4-FFF2-40B4-BE49-F238E27FC236}">
              <a16:creationId xmlns:a16="http://schemas.microsoft.com/office/drawing/2014/main" xmlns="" id="{CBAB9111-9927-4C10-825E-5ADFCBC1E1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37" name="Imagem 5136">
          <a:extLst>
            <a:ext uri="{FF2B5EF4-FFF2-40B4-BE49-F238E27FC236}">
              <a16:creationId xmlns:a16="http://schemas.microsoft.com/office/drawing/2014/main" xmlns="" id="{D76195BD-4D2E-40A2-8A9D-30873CA57E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38" name="Imagem 5137">
          <a:extLst>
            <a:ext uri="{FF2B5EF4-FFF2-40B4-BE49-F238E27FC236}">
              <a16:creationId xmlns:a16="http://schemas.microsoft.com/office/drawing/2014/main" xmlns="" id="{68086D34-C7C7-4639-8B66-776364A4FC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39" name="Imagem 5138">
          <a:extLst>
            <a:ext uri="{FF2B5EF4-FFF2-40B4-BE49-F238E27FC236}">
              <a16:creationId xmlns:a16="http://schemas.microsoft.com/office/drawing/2014/main" xmlns="" id="{31F76BB7-1291-4219-93FB-F006D66F413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40" name="Imagem 5139">
          <a:extLst>
            <a:ext uri="{FF2B5EF4-FFF2-40B4-BE49-F238E27FC236}">
              <a16:creationId xmlns:a16="http://schemas.microsoft.com/office/drawing/2014/main" xmlns="" id="{E382ACC6-7715-4049-8A59-486A2953F7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41" name="Imagem 5140">
          <a:extLst>
            <a:ext uri="{FF2B5EF4-FFF2-40B4-BE49-F238E27FC236}">
              <a16:creationId xmlns:a16="http://schemas.microsoft.com/office/drawing/2014/main" xmlns="" id="{A64C95D3-AB28-408D-A5D9-BD18B67504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5142" name="Imagem 5141">
          <a:extLst>
            <a:ext uri="{FF2B5EF4-FFF2-40B4-BE49-F238E27FC236}">
              <a16:creationId xmlns:a16="http://schemas.microsoft.com/office/drawing/2014/main" xmlns="" id="{9734FBA4-7B84-444F-AC7A-9D3938907E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5143" name="Imagem 5142">
          <a:extLst>
            <a:ext uri="{FF2B5EF4-FFF2-40B4-BE49-F238E27FC236}">
              <a16:creationId xmlns:a16="http://schemas.microsoft.com/office/drawing/2014/main" xmlns="" id="{2041A26E-EE5C-43E7-8E46-125FC07A549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44" name="Imagem 5143">
          <a:extLst>
            <a:ext uri="{FF2B5EF4-FFF2-40B4-BE49-F238E27FC236}">
              <a16:creationId xmlns:a16="http://schemas.microsoft.com/office/drawing/2014/main" xmlns="" id="{97BCBEF4-610A-4A27-A397-B9584D9B71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45" name="Imagem 5144">
          <a:extLst>
            <a:ext uri="{FF2B5EF4-FFF2-40B4-BE49-F238E27FC236}">
              <a16:creationId xmlns:a16="http://schemas.microsoft.com/office/drawing/2014/main" xmlns="" id="{C19F89EB-6494-45C8-8775-FB6B4480B4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46" name="Imagem 5145">
          <a:extLst>
            <a:ext uri="{FF2B5EF4-FFF2-40B4-BE49-F238E27FC236}">
              <a16:creationId xmlns:a16="http://schemas.microsoft.com/office/drawing/2014/main" xmlns="" id="{A9A30725-9A08-46FD-A971-21D48B6277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47" name="Imagem 5146">
          <a:extLst>
            <a:ext uri="{FF2B5EF4-FFF2-40B4-BE49-F238E27FC236}">
              <a16:creationId xmlns:a16="http://schemas.microsoft.com/office/drawing/2014/main" xmlns="" id="{27EA35AC-9099-4DB5-AAE1-B30701FDF4D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48" name="Imagem 5147">
          <a:extLst>
            <a:ext uri="{FF2B5EF4-FFF2-40B4-BE49-F238E27FC236}">
              <a16:creationId xmlns:a16="http://schemas.microsoft.com/office/drawing/2014/main" xmlns="" id="{E9BC15F7-E87E-4D92-B3E1-9D091B1A24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49" name="Imagem 5148">
          <a:extLst>
            <a:ext uri="{FF2B5EF4-FFF2-40B4-BE49-F238E27FC236}">
              <a16:creationId xmlns:a16="http://schemas.microsoft.com/office/drawing/2014/main" xmlns="" id="{AA9B911F-87C0-40B7-8908-86A730E628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5150" name="Imagem 5149">
          <a:extLst>
            <a:ext uri="{FF2B5EF4-FFF2-40B4-BE49-F238E27FC236}">
              <a16:creationId xmlns:a16="http://schemas.microsoft.com/office/drawing/2014/main" xmlns="" id="{C35F8AAD-72C6-4E8E-83E3-82969A9E3D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151" name="Imagem 5150">
          <a:extLst>
            <a:ext uri="{FF2B5EF4-FFF2-40B4-BE49-F238E27FC236}">
              <a16:creationId xmlns:a16="http://schemas.microsoft.com/office/drawing/2014/main" xmlns="" id="{1DB33461-DAB0-43FD-8BC4-90A01A01E0D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52" name="Imagem 5151">
          <a:extLst>
            <a:ext uri="{FF2B5EF4-FFF2-40B4-BE49-F238E27FC236}">
              <a16:creationId xmlns:a16="http://schemas.microsoft.com/office/drawing/2014/main" xmlns="" id="{2DACECCE-7A1F-4BEC-9752-B67326940C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53" name="Imagem 5152">
          <a:extLst>
            <a:ext uri="{FF2B5EF4-FFF2-40B4-BE49-F238E27FC236}">
              <a16:creationId xmlns:a16="http://schemas.microsoft.com/office/drawing/2014/main" xmlns="" id="{C8E3339C-C74B-4BD3-AD8D-0002C5BC1B8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54" name="Imagem 5153">
          <a:extLst>
            <a:ext uri="{FF2B5EF4-FFF2-40B4-BE49-F238E27FC236}">
              <a16:creationId xmlns:a16="http://schemas.microsoft.com/office/drawing/2014/main" xmlns="" id="{7A43C498-AB54-4AA6-B61B-663855AC0CE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55" name="Imagem 5154">
          <a:extLst>
            <a:ext uri="{FF2B5EF4-FFF2-40B4-BE49-F238E27FC236}">
              <a16:creationId xmlns:a16="http://schemas.microsoft.com/office/drawing/2014/main" xmlns="" id="{29DD2861-891A-484A-A537-D9D81AE0F7A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56" name="Imagem 5155">
          <a:extLst>
            <a:ext uri="{FF2B5EF4-FFF2-40B4-BE49-F238E27FC236}">
              <a16:creationId xmlns:a16="http://schemas.microsoft.com/office/drawing/2014/main" xmlns="" id="{E721D9F5-F99F-40D3-A1EC-9D7ABE633D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57" name="Imagem 5156">
          <a:extLst>
            <a:ext uri="{FF2B5EF4-FFF2-40B4-BE49-F238E27FC236}">
              <a16:creationId xmlns:a16="http://schemas.microsoft.com/office/drawing/2014/main" xmlns="" id="{87F93047-1294-4F5C-8FFE-997AB981F1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5158" name="Imagem 5157">
          <a:extLst>
            <a:ext uri="{FF2B5EF4-FFF2-40B4-BE49-F238E27FC236}">
              <a16:creationId xmlns:a16="http://schemas.microsoft.com/office/drawing/2014/main" xmlns="" id="{BA885F12-5DD5-4012-95FB-FE7B05EFC75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159" name="Imagem 5158">
          <a:extLst>
            <a:ext uri="{FF2B5EF4-FFF2-40B4-BE49-F238E27FC236}">
              <a16:creationId xmlns:a16="http://schemas.microsoft.com/office/drawing/2014/main" xmlns="" id="{8998900D-3887-49DD-A8A8-F1499F09F48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60" name="Imagem 5159">
          <a:extLst>
            <a:ext uri="{FF2B5EF4-FFF2-40B4-BE49-F238E27FC236}">
              <a16:creationId xmlns:a16="http://schemas.microsoft.com/office/drawing/2014/main" xmlns="" id="{A14BA073-DC73-4831-B291-80F497CF25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61" name="Imagem 5160">
          <a:extLst>
            <a:ext uri="{FF2B5EF4-FFF2-40B4-BE49-F238E27FC236}">
              <a16:creationId xmlns:a16="http://schemas.microsoft.com/office/drawing/2014/main" xmlns="" id="{7D00EF12-092C-450F-8AD4-E0AB7B87192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62" name="Imagem 5161">
          <a:extLst>
            <a:ext uri="{FF2B5EF4-FFF2-40B4-BE49-F238E27FC236}">
              <a16:creationId xmlns:a16="http://schemas.microsoft.com/office/drawing/2014/main" xmlns="" id="{2EAC15C1-F101-4274-81C3-E07A40438C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63" name="Imagem 5162">
          <a:extLst>
            <a:ext uri="{FF2B5EF4-FFF2-40B4-BE49-F238E27FC236}">
              <a16:creationId xmlns:a16="http://schemas.microsoft.com/office/drawing/2014/main" xmlns="" id="{AB45E85A-6830-4BBB-AA7F-414D9F12359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64" name="Imagem 5163">
          <a:extLst>
            <a:ext uri="{FF2B5EF4-FFF2-40B4-BE49-F238E27FC236}">
              <a16:creationId xmlns:a16="http://schemas.microsoft.com/office/drawing/2014/main" xmlns="" id="{37009AF9-B9D1-4E93-B470-AAE10E7332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65" name="Imagem 5164">
          <a:extLst>
            <a:ext uri="{FF2B5EF4-FFF2-40B4-BE49-F238E27FC236}">
              <a16:creationId xmlns:a16="http://schemas.microsoft.com/office/drawing/2014/main" xmlns="" id="{8FBAC0CC-BB1E-4EEA-A0E8-3315E6D15B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5166" name="Imagem 5165">
          <a:extLst>
            <a:ext uri="{FF2B5EF4-FFF2-40B4-BE49-F238E27FC236}">
              <a16:creationId xmlns:a16="http://schemas.microsoft.com/office/drawing/2014/main" xmlns="" id="{E16A16D9-9E20-4870-9B76-DDD79AA050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167" name="Imagem 5166">
          <a:extLst>
            <a:ext uri="{FF2B5EF4-FFF2-40B4-BE49-F238E27FC236}">
              <a16:creationId xmlns:a16="http://schemas.microsoft.com/office/drawing/2014/main" xmlns="" id="{F38D0B14-B2BE-48F8-93B3-0042FAFE95B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68" name="Imagem 5167">
          <a:extLst>
            <a:ext uri="{FF2B5EF4-FFF2-40B4-BE49-F238E27FC236}">
              <a16:creationId xmlns:a16="http://schemas.microsoft.com/office/drawing/2014/main" xmlns="" id="{58E5D954-5D9C-41BC-9B11-9C790E6DB4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69" name="Imagem 5168">
          <a:extLst>
            <a:ext uri="{FF2B5EF4-FFF2-40B4-BE49-F238E27FC236}">
              <a16:creationId xmlns:a16="http://schemas.microsoft.com/office/drawing/2014/main" xmlns="" id="{F1C09EE1-9D30-45DC-9B22-CB1CF652A5A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70" name="Imagem 5169">
          <a:extLst>
            <a:ext uri="{FF2B5EF4-FFF2-40B4-BE49-F238E27FC236}">
              <a16:creationId xmlns:a16="http://schemas.microsoft.com/office/drawing/2014/main" xmlns="" id="{460B5DAD-E607-4F5A-BD42-F59C787C4C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71" name="Imagem 5170">
          <a:extLst>
            <a:ext uri="{FF2B5EF4-FFF2-40B4-BE49-F238E27FC236}">
              <a16:creationId xmlns:a16="http://schemas.microsoft.com/office/drawing/2014/main" xmlns="" id="{0443091E-FFBB-445B-864A-62FA26E0FC1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72" name="Imagem 5171">
          <a:extLst>
            <a:ext uri="{FF2B5EF4-FFF2-40B4-BE49-F238E27FC236}">
              <a16:creationId xmlns:a16="http://schemas.microsoft.com/office/drawing/2014/main" xmlns="" id="{8D28D59C-DB79-42DA-B2EC-99BF52A7B9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73" name="Imagem 5172">
          <a:extLst>
            <a:ext uri="{FF2B5EF4-FFF2-40B4-BE49-F238E27FC236}">
              <a16:creationId xmlns:a16="http://schemas.microsoft.com/office/drawing/2014/main" xmlns="" id="{37073FC2-7C37-4822-A56D-D0DB28DDD0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5174" name="Imagem 5173">
          <a:extLst>
            <a:ext uri="{FF2B5EF4-FFF2-40B4-BE49-F238E27FC236}">
              <a16:creationId xmlns:a16="http://schemas.microsoft.com/office/drawing/2014/main" xmlns="" id="{438BC3FA-B2F2-466D-8C0D-F84D507669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175" name="Imagem 5174">
          <a:extLst>
            <a:ext uri="{FF2B5EF4-FFF2-40B4-BE49-F238E27FC236}">
              <a16:creationId xmlns:a16="http://schemas.microsoft.com/office/drawing/2014/main" xmlns="" id="{BFF4E3FA-AE11-434F-B498-E68ABD8D8D8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76" name="Imagem 5175">
          <a:extLst>
            <a:ext uri="{FF2B5EF4-FFF2-40B4-BE49-F238E27FC236}">
              <a16:creationId xmlns:a16="http://schemas.microsoft.com/office/drawing/2014/main" xmlns="" id="{6B94F9F6-438A-4AF0-ACD7-A30FB1A313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77" name="Imagem 5176">
          <a:extLst>
            <a:ext uri="{FF2B5EF4-FFF2-40B4-BE49-F238E27FC236}">
              <a16:creationId xmlns:a16="http://schemas.microsoft.com/office/drawing/2014/main" xmlns="" id="{E68140DC-0042-43BD-9E12-2E2D717AE9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78" name="Imagem 5177">
          <a:extLst>
            <a:ext uri="{FF2B5EF4-FFF2-40B4-BE49-F238E27FC236}">
              <a16:creationId xmlns:a16="http://schemas.microsoft.com/office/drawing/2014/main" xmlns="" id="{46D7F857-1E0E-4682-B2C1-B9848489B6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79" name="Imagem 5178">
          <a:extLst>
            <a:ext uri="{FF2B5EF4-FFF2-40B4-BE49-F238E27FC236}">
              <a16:creationId xmlns:a16="http://schemas.microsoft.com/office/drawing/2014/main" xmlns="" id="{5B216A69-DF6F-434F-9BAF-09F67834A3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80" name="Imagem 5179">
          <a:extLst>
            <a:ext uri="{FF2B5EF4-FFF2-40B4-BE49-F238E27FC236}">
              <a16:creationId xmlns:a16="http://schemas.microsoft.com/office/drawing/2014/main" xmlns="" id="{7724E4AC-2C12-416B-8408-7619C7412E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81" name="Imagem 5180">
          <a:extLst>
            <a:ext uri="{FF2B5EF4-FFF2-40B4-BE49-F238E27FC236}">
              <a16:creationId xmlns:a16="http://schemas.microsoft.com/office/drawing/2014/main" xmlns="" id="{48FD42C8-99A1-48DC-A338-287820ECBA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48508</xdr:rowOff>
    </xdr:to>
    <xdr:pic>
      <xdr:nvPicPr>
        <xdr:cNvPr id="5182" name="Imagem 5181">
          <a:extLst>
            <a:ext uri="{FF2B5EF4-FFF2-40B4-BE49-F238E27FC236}">
              <a16:creationId xmlns:a16="http://schemas.microsoft.com/office/drawing/2014/main" xmlns="" id="{D2D1C5FB-938B-4C45-9CC3-DD36A6891E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49456</xdr:rowOff>
    </xdr:to>
    <xdr:pic>
      <xdr:nvPicPr>
        <xdr:cNvPr id="5183" name="Imagem 5182">
          <a:extLst>
            <a:ext uri="{FF2B5EF4-FFF2-40B4-BE49-F238E27FC236}">
              <a16:creationId xmlns:a16="http://schemas.microsoft.com/office/drawing/2014/main" xmlns="" id="{6F64F881-AD5D-430C-A9CC-08CA8843694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84" name="Imagem 5183">
          <a:extLst>
            <a:ext uri="{FF2B5EF4-FFF2-40B4-BE49-F238E27FC236}">
              <a16:creationId xmlns:a16="http://schemas.microsoft.com/office/drawing/2014/main" xmlns="" id="{E42F9AB0-0AE8-4292-9E96-4DBA884924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85" name="Imagem 5184">
          <a:extLst>
            <a:ext uri="{FF2B5EF4-FFF2-40B4-BE49-F238E27FC236}">
              <a16:creationId xmlns:a16="http://schemas.microsoft.com/office/drawing/2014/main" xmlns="" id="{C18E3AF0-8F19-4D82-B3DD-75E754448F3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86" name="Imagem 5185">
          <a:extLst>
            <a:ext uri="{FF2B5EF4-FFF2-40B4-BE49-F238E27FC236}">
              <a16:creationId xmlns:a16="http://schemas.microsoft.com/office/drawing/2014/main" xmlns="" id="{27676D9F-8CD2-4F30-B6F5-2080784CB8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87" name="Imagem 5186">
          <a:extLst>
            <a:ext uri="{FF2B5EF4-FFF2-40B4-BE49-F238E27FC236}">
              <a16:creationId xmlns:a16="http://schemas.microsoft.com/office/drawing/2014/main" xmlns="" id="{AF868280-BE1D-490E-91B6-63D584F27B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88" name="Imagem 5187">
          <a:extLst>
            <a:ext uri="{FF2B5EF4-FFF2-40B4-BE49-F238E27FC236}">
              <a16:creationId xmlns:a16="http://schemas.microsoft.com/office/drawing/2014/main" xmlns="" id="{112ACAAA-2925-4BB6-B0B0-BFF3A614E0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89" name="Imagem 5188">
          <a:extLst>
            <a:ext uri="{FF2B5EF4-FFF2-40B4-BE49-F238E27FC236}">
              <a16:creationId xmlns:a16="http://schemas.microsoft.com/office/drawing/2014/main" xmlns="" id="{C0F73118-D509-4D5E-99A8-4B52455697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48508</xdr:rowOff>
    </xdr:to>
    <xdr:pic>
      <xdr:nvPicPr>
        <xdr:cNvPr id="5190" name="Imagem 5189">
          <a:extLst>
            <a:ext uri="{FF2B5EF4-FFF2-40B4-BE49-F238E27FC236}">
              <a16:creationId xmlns:a16="http://schemas.microsoft.com/office/drawing/2014/main" xmlns="" id="{7BA9DA64-828E-481C-9746-633DD7BEF73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49456</xdr:rowOff>
    </xdr:to>
    <xdr:pic>
      <xdr:nvPicPr>
        <xdr:cNvPr id="5191" name="Imagem 5190">
          <a:extLst>
            <a:ext uri="{FF2B5EF4-FFF2-40B4-BE49-F238E27FC236}">
              <a16:creationId xmlns:a16="http://schemas.microsoft.com/office/drawing/2014/main" xmlns="" id="{9189C065-2CD3-4A92-95FA-491AEF7F983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92" name="Imagem 5191">
          <a:extLst>
            <a:ext uri="{FF2B5EF4-FFF2-40B4-BE49-F238E27FC236}">
              <a16:creationId xmlns:a16="http://schemas.microsoft.com/office/drawing/2014/main" xmlns="" id="{5A7066E9-9138-422B-B1F0-A20C5DD3BA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93" name="Imagem 5192">
          <a:extLst>
            <a:ext uri="{FF2B5EF4-FFF2-40B4-BE49-F238E27FC236}">
              <a16:creationId xmlns:a16="http://schemas.microsoft.com/office/drawing/2014/main" xmlns="" id="{C9D677D8-9A90-4BF0-A9FA-D5E4A6234D7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94" name="Imagem 5193">
          <a:extLst>
            <a:ext uri="{FF2B5EF4-FFF2-40B4-BE49-F238E27FC236}">
              <a16:creationId xmlns:a16="http://schemas.microsoft.com/office/drawing/2014/main" xmlns="" id="{FCC6D310-59F7-40CE-95BD-69DF026F92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95" name="Imagem 5194">
          <a:extLst>
            <a:ext uri="{FF2B5EF4-FFF2-40B4-BE49-F238E27FC236}">
              <a16:creationId xmlns:a16="http://schemas.microsoft.com/office/drawing/2014/main" xmlns="" id="{60870E7B-63DB-4AC9-A487-923EFD9D93E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96" name="Imagem 5195">
          <a:extLst>
            <a:ext uri="{FF2B5EF4-FFF2-40B4-BE49-F238E27FC236}">
              <a16:creationId xmlns:a16="http://schemas.microsoft.com/office/drawing/2014/main" xmlns="" id="{5989A662-EB8D-47DB-8D0A-E25292EE8E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97" name="Imagem 5196">
          <a:extLst>
            <a:ext uri="{FF2B5EF4-FFF2-40B4-BE49-F238E27FC236}">
              <a16:creationId xmlns:a16="http://schemas.microsoft.com/office/drawing/2014/main" xmlns="" id="{A9C177FE-BF64-4763-B8C2-80832DC4C8A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198" name="Imagem 5197">
          <a:extLst>
            <a:ext uri="{FF2B5EF4-FFF2-40B4-BE49-F238E27FC236}">
              <a16:creationId xmlns:a16="http://schemas.microsoft.com/office/drawing/2014/main" xmlns="" id="{DB2B1D90-952C-400F-B87E-3AE8D5F471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199" name="Imagem 5198">
          <a:extLst>
            <a:ext uri="{FF2B5EF4-FFF2-40B4-BE49-F238E27FC236}">
              <a16:creationId xmlns:a16="http://schemas.microsoft.com/office/drawing/2014/main" xmlns="" id="{179CC063-E4C0-4F7E-8DD5-390016C0F4F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00" name="Imagem 5199">
          <a:extLst>
            <a:ext uri="{FF2B5EF4-FFF2-40B4-BE49-F238E27FC236}">
              <a16:creationId xmlns:a16="http://schemas.microsoft.com/office/drawing/2014/main" xmlns="" id="{1B0BB3A5-73E3-4A21-9371-5BDEFF64F6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01" name="Imagem 5200">
          <a:extLst>
            <a:ext uri="{FF2B5EF4-FFF2-40B4-BE49-F238E27FC236}">
              <a16:creationId xmlns:a16="http://schemas.microsoft.com/office/drawing/2014/main" xmlns="" id="{9B21CDEF-4838-489A-B64C-4587107B7BB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02" name="Imagem 5201">
          <a:extLst>
            <a:ext uri="{FF2B5EF4-FFF2-40B4-BE49-F238E27FC236}">
              <a16:creationId xmlns:a16="http://schemas.microsoft.com/office/drawing/2014/main" xmlns="" id="{3E4C8488-B31B-4CBC-B579-AB0A359F9F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03" name="Imagem 5202">
          <a:extLst>
            <a:ext uri="{FF2B5EF4-FFF2-40B4-BE49-F238E27FC236}">
              <a16:creationId xmlns:a16="http://schemas.microsoft.com/office/drawing/2014/main" xmlns="" id="{49D2E31F-B1F7-40A1-9005-BFA0A7939DF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04" name="Imagem 5203">
          <a:extLst>
            <a:ext uri="{FF2B5EF4-FFF2-40B4-BE49-F238E27FC236}">
              <a16:creationId xmlns:a16="http://schemas.microsoft.com/office/drawing/2014/main" xmlns="" id="{C0F9DA8B-FF80-4FFB-9578-178EC3F9AE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05" name="Imagem 5204">
          <a:extLst>
            <a:ext uri="{FF2B5EF4-FFF2-40B4-BE49-F238E27FC236}">
              <a16:creationId xmlns:a16="http://schemas.microsoft.com/office/drawing/2014/main" xmlns="" id="{A930E06F-70D8-4482-B7B6-8F08FCB850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206" name="Imagem 5205">
          <a:extLst>
            <a:ext uri="{FF2B5EF4-FFF2-40B4-BE49-F238E27FC236}">
              <a16:creationId xmlns:a16="http://schemas.microsoft.com/office/drawing/2014/main" xmlns="" id="{A8E8EF35-7877-442E-B0AB-5C69FF4A0D8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207" name="Imagem 5206">
          <a:extLst>
            <a:ext uri="{FF2B5EF4-FFF2-40B4-BE49-F238E27FC236}">
              <a16:creationId xmlns:a16="http://schemas.microsoft.com/office/drawing/2014/main" xmlns="" id="{C5088664-EB35-45F7-9AEF-375DD9075AF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08" name="Imagem 5207">
          <a:extLst>
            <a:ext uri="{FF2B5EF4-FFF2-40B4-BE49-F238E27FC236}">
              <a16:creationId xmlns:a16="http://schemas.microsoft.com/office/drawing/2014/main" xmlns="" id="{FA071305-66F7-4046-B476-A61372F6F7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09" name="Imagem 5208">
          <a:extLst>
            <a:ext uri="{FF2B5EF4-FFF2-40B4-BE49-F238E27FC236}">
              <a16:creationId xmlns:a16="http://schemas.microsoft.com/office/drawing/2014/main" xmlns="" id="{1174810A-5B7B-484C-8BB8-BAEFA3C9A52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10" name="Imagem 5209">
          <a:extLst>
            <a:ext uri="{FF2B5EF4-FFF2-40B4-BE49-F238E27FC236}">
              <a16:creationId xmlns:a16="http://schemas.microsoft.com/office/drawing/2014/main" xmlns="" id="{24C3EDD0-F45E-44DC-A5CE-58D7BD06C9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11" name="Imagem 5210">
          <a:extLst>
            <a:ext uri="{FF2B5EF4-FFF2-40B4-BE49-F238E27FC236}">
              <a16:creationId xmlns:a16="http://schemas.microsoft.com/office/drawing/2014/main" xmlns="" id="{197A2BB6-A208-4F73-A643-2EAE45B8D5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12" name="Imagem 5211">
          <a:extLst>
            <a:ext uri="{FF2B5EF4-FFF2-40B4-BE49-F238E27FC236}">
              <a16:creationId xmlns:a16="http://schemas.microsoft.com/office/drawing/2014/main" xmlns="" id="{CB8E4F75-8FEB-410D-939B-3871B41493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13" name="Imagem 5212">
          <a:extLst>
            <a:ext uri="{FF2B5EF4-FFF2-40B4-BE49-F238E27FC236}">
              <a16:creationId xmlns:a16="http://schemas.microsoft.com/office/drawing/2014/main" xmlns="" id="{3A827FE1-9E33-43D7-A084-F295756BA8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48508</xdr:rowOff>
    </xdr:to>
    <xdr:pic>
      <xdr:nvPicPr>
        <xdr:cNvPr id="5214" name="Imagem 5213">
          <a:extLst>
            <a:ext uri="{FF2B5EF4-FFF2-40B4-BE49-F238E27FC236}">
              <a16:creationId xmlns:a16="http://schemas.microsoft.com/office/drawing/2014/main" xmlns="" id="{0AA9625E-951A-4787-9B69-6E0EEE6C6B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49456</xdr:rowOff>
    </xdr:to>
    <xdr:pic>
      <xdr:nvPicPr>
        <xdr:cNvPr id="5215" name="Imagem 5214">
          <a:extLst>
            <a:ext uri="{FF2B5EF4-FFF2-40B4-BE49-F238E27FC236}">
              <a16:creationId xmlns:a16="http://schemas.microsoft.com/office/drawing/2014/main" xmlns="" id="{146B95C5-AAAD-40A1-8640-B485CFDD072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16" name="Imagem 5215">
          <a:extLst>
            <a:ext uri="{FF2B5EF4-FFF2-40B4-BE49-F238E27FC236}">
              <a16:creationId xmlns:a16="http://schemas.microsoft.com/office/drawing/2014/main" xmlns="" id="{67C400FF-105B-41BF-A9CB-3C1F1CD874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17" name="Imagem 5216">
          <a:extLst>
            <a:ext uri="{FF2B5EF4-FFF2-40B4-BE49-F238E27FC236}">
              <a16:creationId xmlns:a16="http://schemas.microsoft.com/office/drawing/2014/main" xmlns="" id="{71E17775-FEE1-4813-BA1E-74EBF63A1CE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18" name="Imagem 5217">
          <a:extLst>
            <a:ext uri="{FF2B5EF4-FFF2-40B4-BE49-F238E27FC236}">
              <a16:creationId xmlns:a16="http://schemas.microsoft.com/office/drawing/2014/main" xmlns="" id="{3A5F7ADF-E917-4BC7-A9E1-F3058BB509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19" name="Imagem 5218">
          <a:extLst>
            <a:ext uri="{FF2B5EF4-FFF2-40B4-BE49-F238E27FC236}">
              <a16:creationId xmlns:a16="http://schemas.microsoft.com/office/drawing/2014/main" xmlns="" id="{C1A4328C-42F2-40F1-BE7A-42FA2B578C9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20" name="Imagem 5219">
          <a:extLst>
            <a:ext uri="{FF2B5EF4-FFF2-40B4-BE49-F238E27FC236}">
              <a16:creationId xmlns:a16="http://schemas.microsoft.com/office/drawing/2014/main" xmlns="" id="{1D8DFA36-BBA2-406A-A2A7-51D237B347B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21" name="Imagem 5220">
          <a:extLst>
            <a:ext uri="{FF2B5EF4-FFF2-40B4-BE49-F238E27FC236}">
              <a16:creationId xmlns:a16="http://schemas.microsoft.com/office/drawing/2014/main" xmlns="" id="{9AFCD6BE-B132-4531-BF14-11F38ECACA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48508</xdr:rowOff>
    </xdr:to>
    <xdr:pic>
      <xdr:nvPicPr>
        <xdr:cNvPr id="5222" name="Imagem 5221">
          <a:extLst>
            <a:ext uri="{FF2B5EF4-FFF2-40B4-BE49-F238E27FC236}">
              <a16:creationId xmlns:a16="http://schemas.microsoft.com/office/drawing/2014/main" xmlns="" id="{2E550B18-143F-4309-A43A-93A3D7AA19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49456</xdr:rowOff>
    </xdr:to>
    <xdr:pic>
      <xdr:nvPicPr>
        <xdr:cNvPr id="5223" name="Imagem 5222">
          <a:extLst>
            <a:ext uri="{FF2B5EF4-FFF2-40B4-BE49-F238E27FC236}">
              <a16:creationId xmlns:a16="http://schemas.microsoft.com/office/drawing/2014/main" xmlns="" id="{47A63DBD-9407-4C84-B92E-A173B2523CD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24" name="Imagem 5223">
          <a:extLst>
            <a:ext uri="{FF2B5EF4-FFF2-40B4-BE49-F238E27FC236}">
              <a16:creationId xmlns:a16="http://schemas.microsoft.com/office/drawing/2014/main" xmlns="" id="{A7F7D6D2-2136-406E-A5D0-DCA8CFC0FD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25" name="Imagem 5224">
          <a:extLst>
            <a:ext uri="{FF2B5EF4-FFF2-40B4-BE49-F238E27FC236}">
              <a16:creationId xmlns:a16="http://schemas.microsoft.com/office/drawing/2014/main" xmlns="" id="{03DB6E9B-52E1-4C3E-8C82-5CEB71CFB9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26" name="Imagem 5225">
          <a:extLst>
            <a:ext uri="{FF2B5EF4-FFF2-40B4-BE49-F238E27FC236}">
              <a16:creationId xmlns:a16="http://schemas.microsoft.com/office/drawing/2014/main" xmlns="" id="{BCF71759-E099-4AE5-84C3-A1E9DFA28C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27" name="Imagem 5226">
          <a:extLst>
            <a:ext uri="{FF2B5EF4-FFF2-40B4-BE49-F238E27FC236}">
              <a16:creationId xmlns:a16="http://schemas.microsoft.com/office/drawing/2014/main" xmlns="" id="{39EE1709-CBA9-4980-9ECD-4132666F9E6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28" name="Imagem 5227">
          <a:extLst>
            <a:ext uri="{FF2B5EF4-FFF2-40B4-BE49-F238E27FC236}">
              <a16:creationId xmlns:a16="http://schemas.microsoft.com/office/drawing/2014/main" xmlns="" id="{450093A9-EA72-4C95-B4A5-F492BFC47A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29" name="Imagem 5228">
          <a:extLst>
            <a:ext uri="{FF2B5EF4-FFF2-40B4-BE49-F238E27FC236}">
              <a16:creationId xmlns:a16="http://schemas.microsoft.com/office/drawing/2014/main" xmlns="" id="{2015DDDC-EA98-485F-8B53-145590E9206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230" name="Imagem 5229">
          <a:extLst>
            <a:ext uri="{FF2B5EF4-FFF2-40B4-BE49-F238E27FC236}">
              <a16:creationId xmlns:a16="http://schemas.microsoft.com/office/drawing/2014/main" xmlns="" id="{7890169D-078F-4032-838B-F7C3FA1FB2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231" name="Imagem 5230">
          <a:extLst>
            <a:ext uri="{FF2B5EF4-FFF2-40B4-BE49-F238E27FC236}">
              <a16:creationId xmlns:a16="http://schemas.microsoft.com/office/drawing/2014/main" xmlns="" id="{5F531452-955A-496C-8032-9E01DC18154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32" name="Imagem 5231">
          <a:extLst>
            <a:ext uri="{FF2B5EF4-FFF2-40B4-BE49-F238E27FC236}">
              <a16:creationId xmlns:a16="http://schemas.microsoft.com/office/drawing/2014/main" xmlns="" id="{72018ACF-8671-4119-9950-B19596715A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33" name="Imagem 5232">
          <a:extLst>
            <a:ext uri="{FF2B5EF4-FFF2-40B4-BE49-F238E27FC236}">
              <a16:creationId xmlns:a16="http://schemas.microsoft.com/office/drawing/2014/main" xmlns="" id="{6733C3C8-2ADF-488F-97DC-9379C90A85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34" name="Imagem 5233">
          <a:extLst>
            <a:ext uri="{FF2B5EF4-FFF2-40B4-BE49-F238E27FC236}">
              <a16:creationId xmlns:a16="http://schemas.microsoft.com/office/drawing/2014/main" xmlns="" id="{FD524712-0380-4BDD-AFF2-12967DE7B3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35" name="Imagem 5234">
          <a:extLst>
            <a:ext uri="{FF2B5EF4-FFF2-40B4-BE49-F238E27FC236}">
              <a16:creationId xmlns:a16="http://schemas.microsoft.com/office/drawing/2014/main" xmlns="" id="{8DF0C2A8-A953-42BF-9420-CC287DA9D1E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36" name="Imagem 5235">
          <a:extLst>
            <a:ext uri="{FF2B5EF4-FFF2-40B4-BE49-F238E27FC236}">
              <a16:creationId xmlns:a16="http://schemas.microsoft.com/office/drawing/2014/main" xmlns="" id="{3E28AE68-D709-4249-B192-973E95BB95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37" name="Imagem 5236">
          <a:extLst>
            <a:ext uri="{FF2B5EF4-FFF2-40B4-BE49-F238E27FC236}">
              <a16:creationId xmlns:a16="http://schemas.microsoft.com/office/drawing/2014/main" xmlns="" id="{C389138E-3850-4914-8CC5-189E07F033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238" name="Imagem 5237">
          <a:extLst>
            <a:ext uri="{FF2B5EF4-FFF2-40B4-BE49-F238E27FC236}">
              <a16:creationId xmlns:a16="http://schemas.microsoft.com/office/drawing/2014/main" xmlns="" id="{332563D2-EAB6-4C55-83FF-E11B97E323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239" name="Imagem 5238">
          <a:extLst>
            <a:ext uri="{FF2B5EF4-FFF2-40B4-BE49-F238E27FC236}">
              <a16:creationId xmlns:a16="http://schemas.microsoft.com/office/drawing/2014/main" xmlns="" id="{145EC6AB-C072-4B33-80A3-E426BE123D6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40" name="Imagem 5239">
          <a:extLst>
            <a:ext uri="{FF2B5EF4-FFF2-40B4-BE49-F238E27FC236}">
              <a16:creationId xmlns:a16="http://schemas.microsoft.com/office/drawing/2014/main" xmlns="" id="{110C2DCC-2EFD-4EE2-B581-5FCE2E3228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41" name="Imagem 5240">
          <a:extLst>
            <a:ext uri="{FF2B5EF4-FFF2-40B4-BE49-F238E27FC236}">
              <a16:creationId xmlns:a16="http://schemas.microsoft.com/office/drawing/2014/main" xmlns="" id="{48862193-C831-468F-89F1-10F54F73ED3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42" name="Imagem 5241">
          <a:extLst>
            <a:ext uri="{FF2B5EF4-FFF2-40B4-BE49-F238E27FC236}">
              <a16:creationId xmlns:a16="http://schemas.microsoft.com/office/drawing/2014/main" xmlns="" id="{F1913FD3-19C5-4E68-848F-000A8136DF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43" name="Imagem 5242">
          <a:extLst>
            <a:ext uri="{FF2B5EF4-FFF2-40B4-BE49-F238E27FC236}">
              <a16:creationId xmlns:a16="http://schemas.microsoft.com/office/drawing/2014/main" xmlns="" id="{1EC34A57-26F3-4D51-A172-548E9A55394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44" name="Imagem 5243">
          <a:extLst>
            <a:ext uri="{FF2B5EF4-FFF2-40B4-BE49-F238E27FC236}">
              <a16:creationId xmlns:a16="http://schemas.microsoft.com/office/drawing/2014/main" xmlns="" id="{FAA3951D-0DE8-4F6A-B05B-1D2AB4013B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45" name="Imagem 5244">
          <a:extLst>
            <a:ext uri="{FF2B5EF4-FFF2-40B4-BE49-F238E27FC236}">
              <a16:creationId xmlns:a16="http://schemas.microsoft.com/office/drawing/2014/main" xmlns="" id="{CCFD6901-3C51-4027-8BC6-87249E7936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48508</xdr:rowOff>
    </xdr:to>
    <xdr:pic>
      <xdr:nvPicPr>
        <xdr:cNvPr id="5246" name="Imagem 5245">
          <a:extLst>
            <a:ext uri="{FF2B5EF4-FFF2-40B4-BE49-F238E27FC236}">
              <a16:creationId xmlns:a16="http://schemas.microsoft.com/office/drawing/2014/main" xmlns="" id="{1370F3C5-E687-43E7-988C-994A4600EB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49456</xdr:rowOff>
    </xdr:to>
    <xdr:pic>
      <xdr:nvPicPr>
        <xdr:cNvPr id="5247" name="Imagem 5246">
          <a:extLst>
            <a:ext uri="{FF2B5EF4-FFF2-40B4-BE49-F238E27FC236}">
              <a16:creationId xmlns:a16="http://schemas.microsoft.com/office/drawing/2014/main" xmlns="" id="{C0F45755-1BA3-40F0-BA51-D6E645213E9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48" name="Imagem 5247">
          <a:extLst>
            <a:ext uri="{FF2B5EF4-FFF2-40B4-BE49-F238E27FC236}">
              <a16:creationId xmlns:a16="http://schemas.microsoft.com/office/drawing/2014/main" xmlns="" id="{E029794C-25CF-4B95-AA1B-C1D9654CEB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49" name="Imagem 5248">
          <a:extLst>
            <a:ext uri="{FF2B5EF4-FFF2-40B4-BE49-F238E27FC236}">
              <a16:creationId xmlns:a16="http://schemas.microsoft.com/office/drawing/2014/main" xmlns="" id="{168434C0-D117-4433-8DE1-9B8286B06F4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50" name="Imagem 5249">
          <a:extLst>
            <a:ext uri="{FF2B5EF4-FFF2-40B4-BE49-F238E27FC236}">
              <a16:creationId xmlns:a16="http://schemas.microsoft.com/office/drawing/2014/main" xmlns="" id="{3C0577BA-5E7E-4F44-B6FF-4D857930B8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51" name="Imagem 5250">
          <a:extLst>
            <a:ext uri="{FF2B5EF4-FFF2-40B4-BE49-F238E27FC236}">
              <a16:creationId xmlns:a16="http://schemas.microsoft.com/office/drawing/2014/main" xmlns="" id="{40C36AA2-F83F-4AB5-B14F-06D579076F6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52" name="Imagem 5251">
          <a:extLst>
            <a:ext uri="{FF2B5EF4-FFF2-40B4-BE49-F238E27FC236}">
              <a16:creationId xmlns:a16="http://schemas.microsoft.com/office/drawing/2014/main" xmlns="" id="{82DA80F3-F839-490F-8D6A-4A8E59A52C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53" name="Imagem 5252">
          <a:extLst>
            <a:ext uri="{FF2B5EF4-FFF2-40B4-BE49-F238E27FC236}">
              <a16:creationId xmlns:a16="http://schemas.microsoft.com/office/drawing/2014/main" xmlns="" id="{C99F405F-2CFA-4DA3-B01C-D760DF5BDD1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48508</xdr:rowOff>
    </xdr:to>
    <xdr:pic>
      <xdr:nvPicPr>
        <xdr:cNvPr id="5254" name="Imagem 5253">
          <a:extLst>
            <a:ext uri="{FF2B5EF4-FFF2-40B4-BE49-F238E27FC236}">
              <a16:creationId xmlns:a16="http://schemas.microsoft.com/office/drawing/2014/main" xmlns="" id="{0BE0572F-5D15-4B61-80FD-9521386DA5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49456</xdr:rowOff>
    </xdr:to>
    <xdr:pic>
      <xdr:nvPicPr>
        <xdr:cNvPr id="5255" name="Imagem 5254">
          <a:extLst>
            <a:ext uri="{FF2B5EF4-FFF2-40B4-BE49-F238E27FC236}">
              <a16:creationId xmlns:a16="http://schemas.microsoft.com/office/drawing/2014/main" xmlns="" id="{66C109B9-DF70-457F-B728-2C91D587D70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56" name="Imagem 5255">
          <a:extLst>
            <a:ext uri="{FF2B5EF4-FFF2-40B4-BE49-F238E27FC236}">
              <a16:creationId xmlns:a16="http://schemas.microsoft.com/office/drawing/2014/main" xmlns="" id="{51EF187D-2605-481E-973E-F9B6B4F39D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57" name="Imagem 5256">
          <a:extLst>
            <a:ext uri="{FF2B5EF4-FFF2-40B4-BE49-F238E27FC236}">
              <a16:creationId xmlns:a16="http://schemas.microsoft.com/office/drawing/2014/main" xmlns="" id="{0785092F-2D73-49B6-A5EE-E2A4F44691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58" name="Imagem 5257">
          <a:extLst>
            <a:ext uri="{FF2B5EF4-FFF2-40B4-BE49-F238E27FC236}">
              <a16:creationId xmlns:a16="http://schemas.microsoft.com/office/drawing/2014/main" xmlns="" id="{36F15092-D90C-4033-A8D5-645A07139C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59" name="Imagem 5258">
          <a:extLst>
            <a:ext uri="{FF2B5EF4-FFF2-40B4-BE49-F238E27FC236}">
              <a16:creationId xmlns:a16="http://schemas.microsoft.com/office/drawing/2014/main" xmlns="" id="{0128654D-DBB5-4488-A41C-398C2D1D8F6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60" name="Imagem 5259">
          <a:extLst>
            <a:ext uri="{FF2B5EF4-FFF2-40B4-BE49-F238E27FC236}">
              <a16:creationId xmlns:a16="http://schemas.microsoft.com/office/drawing/2014/main" xmlns="" id="{6FB268CC-F087-4AD1-9A92-00EB36F9C9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61" name="Imagem 5260">
          <a:extLst>
            <a:ext uri="{FF2B5EF4-FFF2-40B4-BE49-F238E27FC236}">
              <a16:creationId xmlns:a16="http://schemas.microsoft.com/office/drawing/2014/main" xmlns="" id="{58F1CC84-5F18-45AE-A763-4A3D5023A88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262" name="Imagem 5261">
          <a:extLst>
            <a:ext uri="{FF2B5EF4-FFF2-40B4-BE49-F238E27FC236}">
              <a16:creationId xmlns:a16="http://schemas.microsoft.com/office/drawing/2014/main" xmlns="" id="{FF72BB01-E312-4201-8B11-2461B08A77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263" name="Imagem 5262">
          <a:extLst>
            <a:ext uri="{FF2B5EF4-FFF2-40B4-BE49-F238E27FC236}">
              <a16:creationId xmlns:a16="http://schemas.microsoft.com/office/drawing/2014/main" xmlns="" id="{75CFE6FE-C26B-429B-B4A7-6F4A2AFFA26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64" name="Imagem 5263">
          <a:extLst>
            <a:ext uri="{FF2B5EF4-FFF2-40B4-BE49-F238E27FC236}">
              <a16:creationId xmlns:a16="http://schemas.microsoft.com/office/drawing/2014/main" xmlns="" id="{5FA30FBC-BEA3-411D-B8A3-0456D86A33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65" name="Imagem 5264">
          <a:extLst>
            <a:ext uri="{FF2B5EF4-FFF2-40B4-BE49-F238E27FC236}">
              <a16:creationId xmlns:a16="http://schemas.microsoft.com/office/drawing/2014/main" xmlns="" id="{FCC7E20D-AE6E-49B8-B6A0-008C643278F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66" name="Imagem 5265">
          <a:extLst>
            <a:ext uri="{FF2B5EF4-FFF2-40B4-BE49-F238E27FC236}">
              <a16:creationId xmlns:a16="http://schemas.microsoft.com/office/drawing/2014/main" xmlns="" id="{93CEB5CA-B9C0-48F8-950E-FE4483B625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67" name="Imagem 5266">
          <a:extLst>
            <a:ext uri="{FF2B5EF4-FFF2-40B4-BE49-F238E27FC236}">
              <a16:creationId xmlns:a16="http://schemas.microsoft.com/office/drawing/2014/main" xmlns="" id="{8871A34C-E0CE-459F-B3AE-2936BB7B800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68" name="Imagem 5267">
          <a:extLst>
            <a:ext uri="{FF2B5EF4-FFF2-40B4-BE49-F238E27FC236}">
              <a16:creationId xmlns:a16="http://schemas.microsoft.com/office/drawing/2014/main" xmlns="" id="{2884A379-110A-442F-ABE3-2E5997ACB3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69" name="Imagem 5268">
          <a:extLst>
            <a:ext uri="{FF2B5EF4-FFF2-40B4-BE49-F238E27FC236}">
              <a16:creationId xmlns:a16="http://schemas.microsoft.com/office/drawing/2014/main" xmlns="" id="{088EAE16-9CB1-4EEE-BF75-C1BA6E7A059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270" name="Imagem 5269">
          <a:extLst>
            <a:ext uri="{FF2B5EF4-FFF2-40B4-BE49-F238E27FC236}">
              <a16:creationId xmlns:a16="http://schemas.microsoft.com/office/drawing/2014/main" xmlns="" id="{9F7C1A82-3AF9-4F0F-9A1C-A0EE990AB5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271" name="Imagem 5270">
          <a:extLst>
            <a:ext uri="{FF2B5EF4-FFF2-40B4-BE49-F238E27FC236}">
              <a16:creationId xmlns:a16="http://schemas.microsoft.com/office/drawing/2014/main" xmlns="" id="{71CE0E75-8C08-4ECC-AA8F-B62FDAD3DD3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72" name="Imagem 5271">
          <a:extLst>
            <a:ext uri="{FF2B5EF4-FFF2-40B4-BE49-F238E27FC236}">
              <a16:creationId xmlns:a16="http://schemas.microsoft.com/office/drawing/2014/main" xmlns="" id="{B5763251-0BDC-49D1-826E-FFAF43F93A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73" name="Imagem 5272">
          <a:extLst>
            <a:ext uri="{FF2B5EF4-FFF2-40B4-BE49-F238E27FC236}">
              <a16:creationId xmlns:a16="http://schemas.microsoft.com/office/drawing/2014/main" xmlns="" id="{05DE0420-94E4-43A2-9A49-5BA985DC69D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74" name="Imagem 5273">
          <a:extLst>
            <a:ext uri="{FF2B5EF4-FFF2-40B4-BE49-F238E27FC236}">
              <a16:creationId xmlns:a16="http://schemas.microsoft.com/office/drawing/2014/main" xmlns="" id="{37B7EF8B-E723-4FAD-884F-37FC4C4060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75" name="Imagem 5274">
          <a:extLst>
            <a:ext uri="{FF2B5EF4-FFF2-40B4-BE49-F238E27FC236}">
              <a16:creationId xmlns:a16="http://schemas.microsoft.com/office/drawing/2014/main" xmlns="" id="{0785CF17-9A2E-4712-9D90-7CA4CC0199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76" name="Imagem 5275">
          <a:extLst>
            <a:ext uri="{FF2B5EF4-FFF2-40B4-BE49-F238E27FC236}">
              <a16:creationId xmlns:a16="http://schemas.microsoft.com/office/drawing/2014/main" xmlns="" id="{3124950E-912F-47BA-A609-A8F9260EDA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77" name="Imagem 5276">
          <a:extLst>
            <a:ext uri="{FF2B5EF4-FFF2-40B4-BE49-F238E27FC236}">
              <a16:creationId xmlns:a16="http://schemas.microsoft.com/office/drawing/2014/main" xmlns="" id="{0172F7AD-0E74-4098-A74E-C51C7989DF7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47671</xdr:rowOff>
    </xdr:to>
    <xdr:pic>
      <xdr:nvPicPr>
        <xdr:cNvPr id="5278" name="Imagem 5277">
          <a:extLst>
            <a:ext uri="{FF2B5EF4-FFF2-40B4-BE49-F238E27FC236}">
              <a16:creationId xmlns:a16="http://schemas.microsoft.com/office/drawing/2014/main" xmlns="" id="{09AC5ABA-3C50-4D48-9E31-150DB94799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48619</xdr:rowOff>
    </xdr:to>
    <xdr:pic>
      <xdr:nvPicPr>
        <xdr:cNvPr id="5279" name="Imagem 5278">
          <a:extLst>
            <a:ext uri="{FF2B5EF4-FFF2-40B4-BE49-F238E27FC236}">
              <a16:creationId xmlns:a16="http://schemas.microsoft.com/office/drawing/2014/main" xmlns="" id="{AD99243C-38E9-487C-8104-ABF62661663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80" name="Imagem 5279">
          <a:extLst>
            <a:ext uri="{FF2B5EF4-FFF2-40B4-BE49-F238E27FC236}">
              <a16:creationId xmlns:a16="http://schemas.microsoft.com/office/drawing/2014/main" xmlns="" id="{5B7D9C98-FA8E-473D-83A3-1EDB6F9760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81" name="Imagem 5280">
          <a:extLst>
            <a:ext uri="{FF2B5EF4-FFF2-40B4-BE49-F238E27FC236}">
              <a16:creationId xmlns:a16="http://schemas.microsoft.com/office/drawing/2014/main" xmlns="" id="{7E372835-8C14-4B4D-B4A1-E35820BB75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82" name="Imagem 5281">
          <a:extLst>
            <a:ext uri="{FF2B5EF4-FFF2-40B4-BE49-F238E27FC236}">
              <a16:creationId xmlns:a16="http://schemas.microsoft.com/office/drawing/2014/main" xmlns="" id="{C4B23FE8-5FD9-443B-AB40-7ACA2DAFB7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83" name="Imagem 5282">
          <a:extLst>
            <a:ext uri="{FF2B5EF4-FFF2-40B4-BE49-F238E27FC236}">
              <a16:creationId xmlns:a16="http://schemas.microsoft.com/office/drawing/2014/main" xmlns="" id="{ED01A94B-317F-4865-9119-97317FED05D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84" name="Imagem 5283">
          <a:extLst>
            <a:ext uri="{FF2B5EF4-FFF2-40B4-BE49-F238E27FC236}">
              <a16:creationId xmlns:a16="http://schemas.microsoft.com/office/drawing/2014/main" xmlns="" id="{05034073-D69D-4A89-BBD2-CD22116CC9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85" name="Imagem 5284">
          <a:extLst>
            <a:ext uri="{FF2B5EF4-FFF2-40B4-BE49-F238E27FC236}">
              <a16:creationId xmlns:a16="http://schemas.microsoft.com/office/drawing/2014/main" xmlns="" id="{7C6460D5-ED47-4ABD-9F22-C2222D668F8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47671</xdr:rowOff>
    </xdr:to>
    <xdr:pic>
      <xdr:nvPicPr>
        <xdr:cNvPr id="5286" name="Imagem 5285">
          <a:extLst>
            <a:ext uri="{FF2B5EF4-FFF2-40B4-BE49-F238E27FC236}">
              <a16:creationId xmlns:a16="http://schemas.microsoft.com/office/drawing/2014/main" xmlns="" id="{76680FEC-DBFC-4A9B-B7F1-89B258E104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48619</xdr:rowOff>
    </xdr:to>
    <xdr:pic>
      <xdr:nvPicPr>
        <xdr:cNvPr id="5287" name="Imagem 5286">
          <a:extLst>
            <a:ext uri="{FF2B5EF4-FFF2-40B4-BE49-F238E27FC236}">
              <a16:creationId xmlns:a16="http://schemas.microsoft.com/office/drawing/2014/main" xmlns="" id="{8F06A713-8340-4968-B918-B8EEBAF4A6A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88" name="Imagem 5287">
          <a:extLst>
            <a:ext uri="{FF2B5EF4-FFF2-40B4-BE49-F238E27FC236}">
              <a16:creationId xmlns:a16="http://schemas.microsoft.com/office/drawing/2014/main" xmlns="" id="{CD603BD1-6FA0-4224-813A-8B7DA1C4EE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89" name="Imagem 5288">
          <a:extLst>
            <a:ext uri="{FF2B5EF4-FFF2-40B4-BE49-F238E27FC236}">
              <a16:creationId xmlns:a16="http://schemas.microsoft.com/office/drawing/2014/main" xmlns="" id="{36C00D92-0A48-493B-9224-E4B1A63760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90" name="Imagem 5289">
          <a:extLst>
            <a:ext uri="{FF2B5EF4-FFF2-40B4-BE49-F238E27FC236}">
              <a16:creationId xmlns:a16="http://schemas.microsoft.com/office/drawing/2014/main" xmlns="" id="{F98AED48-4B5E-4B29-AFCD-BAFFC42DEC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91" name="Imagem 5290">
          <a:extLst>
            <a:ext uri="{FF2B5EF4-FFF2-40B4-BE49-F238E27FC236}">
              <a16:creationId xmlns:a16="http://schemas.microsoft.com/office/drawing/2014/main" xmlns="" id="{442FE35A-F446-4998-A224-4962107E229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92" name="Imagem 5291">
          <a:extLst>
            <a:ext uri="{FF2B5EF4-FFF2-40B4-BE49-F238E27FC236}">
              <a16:creationId xmlns:a16="http://schemas.microsoft.com/office/drawing/2014/main" xmlns="" id="{D61B6DD3-5C4F-4379-9952-1B06985624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93" name="Imagem 5292">
          <a:extLst>
            <a:ext uri="{FF2B5EF4-FFF2-40B4-BE49-F238E27FC236}">
              <a16:creationId xmlns:a16="http://schemas.microsoft.com/office/drawing/2014/main" xmlns="" id="{5B1B0DD1-2408-4C9D-9581-38FADD8034B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47671</xdr:rowOff>
    </xdr:to>
    <xdr:pic>
      <xdr:nvPicPr>
        <xdr:cNvPr id="5294" name="Imagem 5293">
          <a:extLst>
            <a:ext uri="{FF2B5EF4-FFF2-40B4-BE49-F238E27FC236}">
              <a16:creationId xmlns:a16="http://schemas.microsoft.com/office/drawing/2014/main" xmlns="" id="{E2BAE6F0-A4EF-49AF-9A29-08A863D6B4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48619</xdr:rowOff>
    </xdr:to>
    <xdr:pic>
      <xdr:nvPicPr>
        <xdr:cNvPr id="5295" name="Imagem 5294">
          <a:extLst>
            <a:ext uri="{FF2B5EF4-FFF2-40B4-BE49-F238E27FC236}">
              <a16:creationId xmlns:a16="http://schemas.microsoft.com/office/drawing/2014/main" xmlns="" id="{3021C534-3561-44CE-9485-6777AF1A39C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96" name="Imagem 5295">
          <a:extLst>
            <a:ext uri="{FF2B5EF4-FFF2-40B4-BE49-F238E27FC236}">
              <a16:creationId xmlns:a16="http://schemas.microsoft.com/office/drawing/2014/main" xmlns="" id="{B9ABCECD-3489-483D-9A29-996F0560A6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97" name="Imagem 5296">
          <a:extLst>
            <a:ext uri="{FF2B5EF4-FFF2-40B4-BE49-F238E27FC236}">
              <a16:creationId xmlns:a16="http://schemas.microsoft.com/office/drawing/2014/main" xmlns="" id="{56AB6CF9-3D4F-4E09-A380-FFA9DB8B45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98" name="Imagem 5297">
          <a:extLst>
            <a:ext uri="{FF2B5EF4-FFF2-40B4-BE49-F238E27FC236}">
              <a16:creationId xmlns:a16="http://schemas.microsoft.com/office/drawing/2014/main" xmlns="" id="{560B281F-329B-49B8-AAB0-51067233D4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99" name="Imagem 5298">
          <a:extLst>
            <a:ext uri="{FF2B5EF4-FFF2-40B4-BE49-F238E27FC236}">
              <a16:creationId xmlns:a16="http://schemas.microsoft.com/office/drawing/2014/main" xmlns="" id="{843BC3BE-A5DC-4F5C-80CD-FFCCC5725FE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00" name="Imagem 5299">
          <a:extLst>
            <a:ext uri="{FF2B5EF4-FFF2-40B4-BE49-F238E27FC236}">
              <a16:creationId xmlns:a16="http://schemas.microsoft.com/office/drawing/2014/main" xmlns="" id="{8E12136A-9326-4016-935D-B997706A1D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01" name="Imagem 5300">
          <a:extLst>
            <a:ext uri="{FF2B5EF4-FFF2-40B4-BE49-F238E27FC236}">
              <a16:creationId xmlns:a16="http://schemas.microsoft.com/office/drawing/2014/main" xmlns="" id="{F55AA0A0-5DD1-48D6-B779-E3D10E5A3BD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47671</xdr:rowOff>
    </xdr:to>
    <xdr:pic>
      <xdr:nvPicPr>
        <xdr:cNvPr id="5302" name="Imagem 5301">
          <a:extLst>
            <a:ext uri="{FF2B5EF4-FFF2-40B4-BE49-F238E27FC236}">
              <a16:creationId xmlns:a16="http://schemas.microsoft.com/office/drawing/2014/main" xmlns="" id="{AF733B87-851F-44D3-9693-F4AD9EB41D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48619</xdr:rowOff>
    </xdr:to>
    <xdr:pic>
      <xdr:nvPicPr>
        <xdr:cNvPr id="5303" name="Imagem 5302">
          <a:extLst>
            <a:ext uri="{FF2B5EF4-FFF2-40B4-BE49-F238E27FC236}">
              <a16:creationId xmlns:a16="http://schemas.microsoft.com/office/drawing/2014/main" xmlns="" id="{DE0C9EF9-C64D-409A-9DAA-AB14867D8BE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04" name="Imagem 5303">
          <a:extLst>
            <a:ext uri="{FF2B5EF4-FFF2-40B4-BE49-F238E27FC236}">
              <a16:creationId xmlns:a16="http://schemas.microsoft.com/office/drawing/2014/main" xmlns="" id="{CD6F65AF-2270-4DAC-AD0B-D337BC17B6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05" name="Imagem 5304">
          <a:extLst>
            <a:ext uri="{FF2B5EF4-FFF2-40B4-BE49-F238E27FC236}">
              <a16:creationId xmlns:a16="http://schemas.microsoft.com/office/drawing/2014/main" xmlns="" id="{235FEC6F-F60D-42CA-8A98-3BCC58EFFE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06" name="Imagem 5305">
          <a:extLst>
            <a:ext uri="{FF2B5EF4-FFF2-40B4-BE49-F238E27FC236}">
              <a16:creationId xmlns:a16="http://schemas.microsoft.com/office/drawing/2014/main" xmlns="" id="{D08B4FD2-6E6E-4854-B90E-7FA0F36700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07" name="Imagem 5306">
          <a:extLst>
            <a:ext uri="{FF2B5EF4-FFF2-40B4-BE49-F238E27FC236}">
              <a16:creationId xmlns:a16="http://schemas.microsoft.com/office/drawing/2014/main" xmlns="" id="{2D150F9E-007B-4BF4-B286-B665B798569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08" name="Imagem 5307">
          <a:extLst>
            <a:ext uri="{FF2B5EF4-FFF2-40B4-BE49-F238E27FC236}">
              <a16:creationId xmlns:a16="http://schemas.microsoft.com/office/drawing/2014/main" xmlns="" id="{B2C23845-8179-4BF9-80B3-F3536A835F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09" name="Imagem 5308">
          <a:extLst>
            <a:ext uri="{FF2B5EF4-FFF2-40B4-BE49-F238E27FC236}">
              <a16:creationId xmlns:a16="http://schemas.microsoft.com/office/drawing/2014/main" xmlns="" id="{D25FD006-86AC-44FD-8BDB-F221040B641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5310" name="Imagem 5309">
          <a:extLst>
            <a:ext uri="{FF2B5EF4-FFF2-40B4-BE49-F238E27FC236}">
              <a16:creationId xmlns:a16="http://schemas.microsoft.com/office/drawing/2014/main" xmlns="" id="{7FDA9B8B-02DE-4346-9852-106F5F3259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11" name="Imagem 5310">
          <a:extLst>
            <a:ext uri="{FF2B5EF4-FFF2-40B4-BE49-F238E27FC236}">
              <a16:creationId xmlns:a16="http://schemas.microsoft.com/office/drawing/2014/main" xmlns="" id="{4428F8F5-53BD-43CB-BB75-B7A48061A86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12" name="Imagem 5311">
          <a:extLst>
            <a:ext uri="{FF2B5EF4-FFF2-40B4-BE49-F238E27FC236}">
              <a16:creationId xmlns:a16="http://schemas.microsoft.com/office/drawing/2014/main" xmlns="" id="{1D9C3EE5-3E5C-4A31-B568-F354F35C22B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13" name="Imagem 5312">
          <a:extLst>
            <a:ext uri="{FF2B5EF4-FFF2-40B4-BE49-F238E27FC236}">
              <a16:creationId xmlns:a16="http://schemas.microsoft.com/office/drawing/2014/main" xmlns="" id="{2C6F5482-E294-47C1-B9A8-FA6F243B92A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14" name="Imagem 5313">
          <a:extLst>
            <a:ext uri="{FF2B5EF4-FFF2-40B4-BE49-F238E27FC236}">
              <a16:creationId xmlns:a16="http://schemas.microsoft.com/office/drawing/2014/main" xmlns="" id="{57F44DEA-1D4F-4523-BC11-A89D105843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15" name="Imagem 5314">
          <a:extLst>
            <a:ext uri="{FF2B5EF4-FFF2-40B4-BE49-F238E27FC236}">
              <a16:creationId xmlns:a16="http://schemas.microsoft.com/office/drawing/2014/main" xmlns="" id="{07F12839-D77A-4DDD-9B6C-BB8B4B9672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16" name="Imagem 5315">
          <a:extLst>
            <a:ext uri="{FF2B5EF4-FFF2-40B4-BE49-F238E27FC236}">
              <a16:creationId xmlns:a16="http://schemas.microsoft.com/office/drawing/2014/main" xmlns="" id="{23C6E760-BA3D-4648-8D10-660C6CE2B2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17" name="Imagem 5316">
          <a:extLst>
            <a:ext uri="{FF2B5EF4-FFF2-40B4-BE49-F238E27FC236}">
              <a16:creationId xmlns:a16="http://schemas.microsoft.com/office/drawing/2014/main" xmlns="" id="{9BEE3480-A85C-4581-9890-B109CE60B4E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5318" name="Imagem 5317">
          <a:extLst>
            <a:ext uri="{FF2B5EF4-FFF2-40B4-BE49-F238E27FC236}">
              <a16:creationId xmlns:a16="http://schemas.microsoft.com/office/drawing/2014/main" xmlns="" id="{368F1ACA-C3FF-4633-8BF4-5AB584D553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19" name="Imagem 5318">
          <a:extLst>
            <a:ext uri="{FF2B5EF4-FFF2-40B4-BE49-F238E27FC236}">
              <a16:creationId xmlns:a16="http://schemas.microsoft.com/office/drawing/2014/main" xmlns="" id="{BDB8AC3D-6068-4373-9FF1-DAFA35AF61E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20" name="Imagem 5319">
          <a:extLst>
            <a:ext uri="{FF2B5EF4-FFF2-40B4-BE49-F238E27FC236}">
              <a16:creationId xmlns:a16="http://schemas.microsoft.com/office/drawing/2014/main" xmlns="" id="{A672C321-0CA8-4407-8E96-0B908B8A31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21" name="Imagem 5320">
          <a:extLst>
            <a:ext uri="{FF2B5EF4-FFF2-40B4-BE49-F238E27FC236}">
              <a16:creationId xmlns:a16="http://schemas.microsoft.com/office/drawing/2014/main" xmlns="" id="{1D01D28E-0AA1-454C-A17F-AB9C120F53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22" name="Imagem 5321">
          <a:extLst>
            <a:ext uri="{FF2B5EF4-FFF2-40B4-BE49-F238E27FC236}">
              <a16:creationId xmlns:a16="http://schemas.microsoft.com/office/drawing/2014/main" xmlns="" id="{A26C5CA2-E1AE-4B94-A1BB-C6B6CD0FE7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23" name="Imagem 5322">
          <a:extLst>
            <a:ext uri="{FF2B5EF4-FFF2-40B4-BE49-F238E27FC236}">
              <a16:creationId xmlns:a16="http://schemas.microsoft.com/office/drawing/2014/main" xmlns="" id="{0E9E7EC3-69C2-474B-93A3-931C72ECC72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24" name="Imagem 5323">
          <a:extLst>
            <a:ext uri="{FF2B5EF4-FFF2-40B4-BE49-F238E27FC236}">
              <a16:creationId xmlns:a16="http://schemas.microsoft.com/office/drawing/2014/main" xmlns="" id="{49B46C4A-8E65-4C66-9046-544A78E414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25" name="Imagem 5324">
          <a:extLst>
            <a:ext uri="{FF2B5EF4-FFF2-40B4-BE49-F238E27FC236}">
              <a16:creationId xmlns:a16="http://schemas.microsoft.com/office/drawing/2014/main" xmlns="" id="{736B7BC8-4BF7-4B66-B982-9FAC1A6BAD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5326" name="Imagem 5325">
          <a:extLst>
            <a:ext uri="{FF2B5EF4-FFF2-40B4-BE49-F238E27FC236}">
              <a16:creationId xmlns:a16="http://schemas.microsoft.com/office/drawing/2014/main" xmlns="" id="{98CF0B5F-AB6E-45F3-83F3-B609A14ADD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27" name="Imagem 5326">
          <a:extLst>
            <a:ext uri="{FF2B5EF4-FFF2-40B4-BE49-F238E27FC236}">
              <a16:creationId xmlns:a16="http://schemas.microsoft.com/office/drawing/2014/main" xmlns="" id="{DB5F2039-C470-4D6F-B87C-86A02C4EDAD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28" name="Imagem 5327">
          <a:extLst>
            <a:ext uri="{FF2B5EF4-FFF2-40B4-BE49-F238E27FC236}">
              <a16:creationId xmlns:a16="http://schemas.microsoft.com/office/drawing/2014/main" xmlns="" id="{CB973641-D13B-436C-9F2E-CC674EA8BB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29" name="Imagem 5328">
          <a:extLst>
            <a:ext uri="{FF2B5EF4-FFF2-40B4-BE49-F238E27FC236}">
              <a16:creationId xmlns:a16="http://schemas.microsoft.com/office/drawing/2014/main" xmlns="" id="{CBA63A7A-8CCF-4E4C-BA6B-F874CA0016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30" name="Imagem 5329">
          <a:extLst>
            <a:ext uri="{FF2B5EF4-FFF2-40B4-BE49-F238E27FC236}">
              <a16:creationId xmlns:a16="http://schemas.microsoft.com/office/drawing/2014/main" xmlns="" id="{D3584364-D68A-4767-BC17-444D2629B8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31" name="Imagem 5330">
          <a:extLst>
            <a:ext uri="{FF2B5EF4-FFF2-40B4-BE49-F238E27FC236}">
              <a16:creationId xmlns:a16="http://schemas.microsoft.com/office/drawing/2014/main" xmlns="" id="{2021AC77-F335-4072-9C3A-B81B5B2D799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32" name="Imagem 5331">
          <a:extLst>
            <a:ext uri="{FF2B5EF4-FFF2-40B4-BE49-F238E27FC236}">
              <a16:creationId xmlns:a16="http://schemas.microsoft.com/office/drawing/2014/main" xmlns="" id="{774134EE-E4DF-41B0-8348-1EE1831907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33" name="Imagem 5332">
          <a:extLst>
            <a:ext uri="{FF2B5EF4-FFF2-40B4-BE49-F238E27FC236}">
              <a16:creationId xmlns:a16="http://schemas.microsoft.com/office/drawing/2014/main" xmlns="" id="{AA084C30-4C48-4781-9623-B20894D5884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5334" name="Imagem 5333">
          <a:extLst>
            <a:ext uri="{FF2B5EF4-FFF2-40B4-BE49-F238E27FC236}">
              <a16:creationId xmlns:a16="http://schemas.microsoft.com/office/drawing/2014/main" xmlns="" id="{F71B4E7F-0960-484B-A612-1BBA845602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35" name="Imagem 5334">
          <a:extLst>
            <a:ext uri="{FF2B5EF4-FFF2-40B4-BE49-F238E27FC236}">
              <a16:creationId xmlns:a16="http://schemas.microsoft.com/office/drawing/2014/main" xmlns="" id="{89BF5762-2B00-4140-9B86-6A76CE2DE0C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36" name="Imagem 5335">
          <a:extLst>
            <a:ext uri="{FF2B5EF4-FFF2-40B4-BE49-F238E27FC236}">
              <a16:creationId xmlns:a16="http://schemas.microsoft.com/office/drawing/2014/main" xmlns="" id="{B3C9A171-97CE-4628-8FFD-C59EA103B4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37" name="Imagem 5336">
          <a:extLst>
            <a:ext uri="{FF2B5EF4-FFF2-40B4-BE49-F238E27FC236}">
              <a16:creationId xmlns:a16="http://schemas.microsoft.com/office/drawing/2014/main" xmlns="" id="{629D15A0-0D57-41AF-BA66-8EB81E08535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38" name="Imagem 5337">
          <a:extLst>
            <a:ext uri="{FF2B5EF4-FFF2-40B4-BE49-F238E27FC236}">
              <a16:creationId xmlns:a16="http://schemas.microsoft.com/office/drawing/2014/main" xmlns="" id="{4C5B5E3F-00F7-41F3-A3AD-A74F4B939A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39" name="Imagem 5338">
          <a:extLst>
            <a:ext uri="{FF2B5EF4-FFF2-40B4-BE49-F238E27FC236}">
              <a16:creationId xmlns:a16="http://schemas.microsoft.com/office/drawing/2014/main" xmlns="" id="{0947D89D-A1FC-40FA-BB7C-44A2D5C0571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40" name="Imagem 5339">
          <a:extLst>
            <a:ext uri="{FF2B5EF4-FFF2-40B4-BE49-F238E27FC236}">
              <a16:creationId xmlns:a16="http://schemas.microsoft.com/office/drawing/2014/main" xmlns="" id="{98891BBC-44B1-4A3E-967B-87DC0C580D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41" name="Imagem 5340">
          <a:extLst>
            <a:ext uri="{FF2B5EF4-FFF2-40B4-BE49-F238E27FC236}">
              <a16:creationId xmlns:a16="http://schemas.microsoft.com/office/drawing/2014/main" xmlns="" id="{5C510903-FB5C-4FAC-BF05-26905ADC02B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5342" name="Imagem 5341">
          <a:extLst>
            <a:ext uri="{FF2B5EF4-FFF2-40B4-BE49-F238E27FC236}">
              <a16:creationId xmlns:a16="http://schemas.microsoft.com/office/drawing/2014/main" xmlns="" id="{079B92B2-B07D-45DD-A61B-4E52535817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43" name="Imagem 5342">
          <a:extLst>
            <a:ext uri="{FF2B5EF4-FFF2-40B4-BE49-F238E27FC236}">
              <a16:creationId xmlns:a16="http://schemas.microsoft.com/office/drawing/2014/main" xmlns="" id="{A803106F-28B4-41C6-95B8-F42FCAD657A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44" name="Imagem 5343">
          <a:extLst>
            <a:ext uri="{FF2B5EF4-FFF2-40B4-BE49-F238E27FC236}">
              <a16:creationId xmlns:a16="http://schemas.microsoft.com/office/drawing/2014/main" xmlns="" id="{55A840B6-CFDF-41FC-9790-A55CF99164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45" name="Imagem 5344">
          <a:extLst>
            <a:ext uri="{FF2B5EF4-FFF2-40B4-BE49-F238E27FC236}">
              <a16:creationId xmlns:a16="http://schemas.microsoft.com/office/drawing/2014/main" xmlns="" id="{53D7A820-FEEE-4F00-BA3D-21DE37571C9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46" name="Imagem 5345">
          <a:extLst>
            <a:ext uri="{FF2B5EF4-FFF2-40B4-BE49-F238E27FC236}">
              <a16:creationId xmlns:a16="http://schemas.microsoft.com/office/drawing/2014/main" xmlns="" id="{A9E79785-4EC7-447B-AD50-3221C26237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47" name="Imagem 5346">
          <a:extLst>
            <a:ext uri="{FF2B5EF4-FFF2-40B4-BE49-F238E27FC236}">
              <a16:creationId xmlns:a16="http://schemas.microsoft.com/office/drawing/2014/main" xmlns="" id="{BDD7241C-0640-4201-9FFA-E96D96FDB77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48" name="Imagem 5347">
          <a:extLst>
            <a:ext uri="{FF2B5EF4-FFF2-40B4-BE49-F238E27FC236}">
              <a16:creationId xmlns:a16="http://schemas.microsoft.com/office/drawing/2014/main" xmlns="" id="{8EB0148A-9C22-4D09-8D31-D8DF5070BC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49" name="Imagem 5348">
          <a:extLst>
            <a:ext uri="{FF2B5EF4-FFF2-40B4-BE49-F238E27FC236}">
              <a16:creationId xmlns:a16="http://schemas.microsoft.com/office/drawing/2014/main" xmlns="" id="{FF35D272-F488-4D3F-8B06-08644C69D05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5350" name="Imagem 5349">
          <a:extLst>
            <a:ext uri="{FF2B5EF4-FFF2-40B4-BE49-F238E27FC236}">
              <a16:creationId xmlns:a16="http://schemas.microsoft.com/office/drawing/2014/main" xmlns="" id="{96E03F3E-2BFE-430A-B612-09E1341E59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51" name="Imagem 5350">
          <a:extLst>
            <a:ext uri="{FF2B5EF4-FFF2-40B4-BE49-F238E27FC236}">
              <a16:creationId xmlns:a16="http://schemas.microsoft.com/office/drawing/2014/main" xmlns="" id="{38AF2FB0-EB74-4DD1-8FAC-12D4634E9CF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52" name="Imagem 5351">
          <a:extLst>
            <a:ext uri="{FF2B5EF4-FFF2-40B4-BE49-F238E27FC236}">
              <a16:creationId xmlns:a16="http://schemas.microsoft.com/office/drawing/2014/main" xmlns="" id="{FB6A0A60-FB0B-4579-8230-BAEFD38907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53" name="Imagem 5352">
          <a:extLst>
            <a:ext uri="{FF2B5EF4-FFF2-40B4-BE49-F238E27FC236}">
              <a16:creationId xmlns:a16="http://schemas.microsoft.com/office/drawing/2014/main" xmlns="" id="{4B43BE88-44EC-4339-8520-9E0DEE45ACB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54" name="Imagem 5353">
          <a:extLst>
            <a:ext uri="{FF2B5EF4-FFF2-40B4-BE49-F238E27FC236}">
              <a16:creationId xmlns:a16="http://schemas.microsoft.com/office/drawing/2014/main" xmlns="" id="{E49DE2D3-179F-40AB-A6C0-4D31E97B2E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55" name="Imagem 5354">
          <a:extLst>
            <a:ext uri="{FF2B5EF4-FFF2-40B4-BE49-F238E27FC236}">
              <a16:creationId xmlns:a16="http://schemas.microsoft.com/office/drawing/2014/main" xmlns="" id="{83902D9B-5922-4705-890A-205F21E027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56" name="Imagem 5355">
          <a:extLst>
            <a:ext uri="{FF2B5EF4-FFF2-40B4-BE49-F238E27FC236}">
              <a16:creationId xmlns:a16="http://schemas.microsoft.com/office/drawing/2014/main" xmlns="" id="{C09A2F6D-3454-4875-88F3-9A9DE91B1B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57" name="Imagem 5356">
          <a:extLst>
            <a:ext uri="{FF2B5EF4-FFF2-40B4-BE49-F238E27FC236}">
              <a16:creationId xmlns:a16="http://schemas.microsoft.com/office/drawing/2014/main" xmlns="" id="{4348E14F-172E-4AAB-9BB7-7061D1CFAFD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5358" name="Imagem 5357">
          <a:extLst>
            <a:ext uri="{FF2B5EF4-FFF2-40B4-BE49-F238E27FC236}">
              <a16:creationId xmlns:a16="http://schemas.microsoft.com/office/drawing/2014/main" xmlns="" id="{77E338E0-38F8-4414-93F3-B252C8C94D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59" name="Imagem 5358">
          <a:extLst>
            <a:ext uri="{FF2B5EF4-FFF2-40B4-BE49-F238E27FC236}">
              <a16:creationId xmlns:a16="http://schemas.microsoft.com/office/drawing/2014/main" xmlns="" id="{59829E42-9FD5-4A0F-9DF7-EE22760FAE6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60" name="Imagem 5359">
          <a:extLst>
            <a:ext uri="{FF2B5EF4-FFF2-40B4-BE49-F238E27FC236}">
              <a16:creationId xmlns:a16="http://schemas.microsoft.com/office/drawing/2014/main" xmlns="" id="{A8CEA066-8CA8-4775-90E7-0167FCAA92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61" name="Imagem 5360">
          <a:extLst>
            <a:ext uri="{FF2B5EF4-FFF2-40B4-BE49-F238E27FC236}">
              <a16:creationId xmlns:a16="http://schemas.microsoft.com/office/drawing/2014/main" xmlns="" id="{903E710C-F46C-4B84-9051-877F140200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62" name="Imagem 5361">
          <a:extLst>
            <a:ext uri="{FF2B5EF4-FFF2-40B4-BE49-F238E27FC236}">
              <a16:creationId xmlns:a16="http://schemas.microsoft.com/office/drawing/2014/main" xmlns="" id="{85DE9D34-9779-4F22-89F3-F35E6B17C5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63" name="Imagem 5362">
          <a:extLst>
            <a:ext uri="{FF2B5EF4-FFF2-40B4-BE49-F238E27FC236}">
              <a16:creationId xmlns:a16="http://schemas.microsoft.com/office/drawing/2014/main" xmlns="" id="{1CFB7135-4D4E-4C5B-AE9E-F32A4691D10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64" name="Imagem 5363">
          <a:extLst>
            <a:ext uri="{FF2B5EF4-FFF2-40B4-BE49-F238E27FC236}">
              <a16:creationId xmlns:a16="http://schemas.microsoft.com/office/drawing/2014/main" xmlns="" id="{C20FD32A-9471-44EF-BF29-E41F12E4D1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65" name="Imagem 5364">
          <a:extLst>
            <a:ext uri="{FF2B5EF4-FFF2-40B4-BE49-F238E27FC236}">
              <a16:creationId xmlns:a16="http://schemas.microsoft.com/office/drawing/2014/main" xmlns="" id="{3E50E504-F638-4FA2-A0E7-891F6F05A94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5366" name="Imagem 5365">
          <a:extLst>
            <a:ext uri="{FF2B5EF4-FFF2-40B4-BE49-F238E27FC236}">
              <a16:creationId xmlns:a16="http://schemas.microsoft.com/office/drawing/2014/main" xmlns="" id="{C7755E7E-99AD-4991-88A0-6FE3052677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67" name="Imagem 5366">
          <a:extLst>
            <a:ext uri="{FF2B5EF4-FFF2-40B4-BE49-F238E27FC236}">
              <a16:creationId xmlns:a16="http://schemas.microsoft.com/office/drawing/2014/main" xmlns="" id="{270C0798-C933-4278-BD45-EFAAA06F5C7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68" name="Imagem 5367">
          <a:extLst>
            <a:ext uri="{FF2B5EF4-FFF2-40B4-BE49-F238E27FC236}">
              <a16:creationId xmlns:a16="http://schemas.microsoft.com/office/drawing/2014/main" xmlns="" id="{15939581-AE06-47FE-B8A1-77222C3817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69" name="Imagem 5368">
          <a:extLst>
            <a:ext uri="{FF2B5EF4-FFF2-40B4-BE49-F238E27FC236}">
              <a16:creationId xmlns:a16="http://schemas.microsoft.com/office/drawing/2014/main" xmlns="" id="{3F57B518-3BF7-4DBE-B143-C5325EAB77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70" name="Imagem 5369">
          <a:extLst>
            <a:ext uri="{FF2B5EF4-FFF2-40B4-BE49-F238E27FC236}">
              <a16:creationId xmlns:a16="http://schemas.microsoft.com/office/drawing/2014/main" xmlns="" id="{06E31092-AB41-44CC-B59F-BD1144FE5B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71" name="Imagem 5370">
          <a:extLst>
            <a:ext uri="{FF2B5EF4-FFF2-40B4-BE49-F238E27FC236}">
              <a16:creationId xmlns:a16="http://schemas.microsoft.com/office/drawing/2014/main" xmlns="" id="{8B0D8DE6-B3D4-43BB-8E4E-747F5FDADCB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72" name="Imagem 5371">
          <a:extLst>
            <a:ext uri="{FF2B5EF4-FFF2-40B4-BE49-F238E27FC236}">
              <a16:creationId xmlns:a16="http://schemas.microsoft.com/office/drawing/2014/main" xmlns="" id="{E26CD7A2-ADE0-4582-BBBF-300D224547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73" name="Imagem 5372">
          <a:extLst>
            <a:ext uri="{FF2B5EF4-FFF2-40B4-BE49-F238E27FC236}">
              <a16:creationId xmlns:a16="http://schemas.microsoft.com/office/drawing/2014/main" xmlns="" id="{FBF9AD68-AB20-469C-92FE-01C7F1D8220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5374" name="Imagem 5373">
          <a:extLst>
            <a:ext uri="{FF2B5EF4-FFF2-40B4-BE49-F238E27FC236}">
              <a16:creationId xmlns:a16="http://schemas.microsoft.com/office/drawing/2014/main" xmlns="" id="{98D5F99D-CBED-4C97-BB4D-5D03418BDB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75" name="Imagem 5374">
          <a:extLst>
            <a:ext uri="{FF2B5EF4-FFF2-40B4-BE49-F238E27FC236}">
              <a16:creationId xmlns:a16="http://schemas.microsoft.com/office/drawing/2014/main" xmlns="" id="{C2017756-C65E-434B-9EFF-40BA8CF8CE6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76" name="Imagem 5375">
          <a:extLst>
            <a:ext uri="{FF2B5EF4-FFF2-40B4-BE49-F238E27FC236}">
              <a16:creationId xmlns:a16="http://schemas.microsoft.com/office/drawing/2014/main" xmlns="" id="{024365EA-A603-4E3E-8351-8D05E77188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77" name="Imagem 5376">
          <a:extLst>
            <a:ext uri="{FF2B5EF4-FFF2-40B4-BE49-F238E27FC236}">
              <a16:creationId xmlns:a16="http://schemas.microsoft.com/office/drawing/2014/main" xmlns="" id="{F26D44F3-CB66-49E3-9B32-D04900266C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78" name="Imagem 5377">
          <a:extLst>
            <a:ext uri="{FF2B5EF4-FFF2-40B4-BE49-F238E27FC236}">
              <a16:creationId xmlns:a16="http://schemas.microsoft.com/office/drawing/2014/main" xmlns="" id="{A27AB82D-1893-4015-AEEB-9FCB11BC87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79" name="Imagem 5378">
          <a:extLst>
            <a:ext uri="{FF2B5EF4-FFF2-40B4-BE49-F238E27FC236}">
              <a16:creationId xmlns:a16="http://schemas.microsoft.com/office/drawing/2014/main" xmlns="" id="{066F92F1-D5A6-4EF3-9383-8FA2D5A4C3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80" name="Imagem 5379">
          <a:extLst>
            <a:ext uri="{FF2B5EF4-FFF2-40B4-BE49-F238E27FC236}">
              <a16:creationId xmlns:a16="http://schemas.microsoft.com/office/drawing/2014/main" xmlns="" id="{CAC777DD-9206-4E7A-B996-B17FEE4223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81" name="Imagem 5380">
          <a:extLst>
            <a:ext uri="{FF2B5EF4-FFF2-40B4-BE49-F238E27FC236}">
              <a16:creationId xmlns:a16="http://schemas.microsoft.com/office/drawing/2014/main" xmlns="" id="{E9CFB7A2-F2DA-426F-903F-9CE14B74F0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5382" name="Imagem 5381">
          <a:extLst>
            <a:ext uri="{FF2B5EF4-FFF2-40B4-BE49-F238E27FC236}">
              <a16:creationId xmlns:a16="http://schemas.microsoft.com/office/drawing/2014/main" xmlns="" id="{9A87BD31-F05F-4B06-B97E-162F6361D3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83" name="Imagem 5382">
          <a:extLst>
            <a:ext uri="{FF2B5EF4-FFF2-40B4-BE49-F238E27FC236}">
              <a16:creationId xmlns:a16="http://schemas.microsoft.com/office/drawing/2014/main" xmlns="" id="{999F29AB-FC40-4DA7-893B-040D6998EC3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84" name="Imagem 5383">
          <a:extLst>
            <a:ext uri="{FF2B5EF4-FFF2-40B4-BE49-F238E27FC236}">
              <a16:creationId xmlns:a16="http://schemas.microsoft.com/office/drawing/2014/main" xmlns="" id="{843748B7-ACF2-43DE-9FD9-2BAC04B0B4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85" name="Imagem 5384">
          <a:extLst>
            <a:ext uri="{FF2B5EF4-FFF2-40B4-BE49-F238E27FC236}">
              <a16:creationId xmlns:a16="http://schemas.microsoft.com/office/drawing/2014/main" xmlns="" id="{1A34D67F-CE85-42E0-84E4-20D3ED0BED2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86" name="Imagem 5385">
          <a:extLst>
            <a:ext uri="{FF2B5EF4-FFF2-40B4-BE49-F238E27FC236}">
              <a16:creationId xmlns:a16="http://schemas.microsoft.com/office/drawing/2014/main" xmlns="" id="{BD6F54EE-6313-40DF-B47A-12245A37DA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87" name="Imagem 5386">
          <a:extLst>
            <a:ext uri="{FF2B5EF4-FFF2-40B4-BE49-F238E27FC236}">
              <a16:creationId xmlns:a16="http://schemas.microsoft.com/office/drawing/2014/main" xmlns="" id="{94E1E27A-4980-41A7-8E97-2B1637D9EF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88" name="Imagem 5387">
          <a:extLst>
            <a:ext uri="{FF2B5EF4-FFF2-40B4-BE49-F238E27FC236}">
              <a16:creationId xmlns:a16="http://schemas.microsoft.com/office/drawing/2014/main" xmlns="" id="{F217D11E-0B8E-40CA-A0A3-B7CA8A1CE8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89" name="Imagem 5388">
          <a:extLst>
            <a:ext uri="{FF2B5EF4-FFF2-40B4-BE49-F238E27FC236}">
              <a16:creationId xmlns:a16="http://schemas.microsoft.com/office/drawing/2014/main" xmlns="" id="{179A809A-1D6F-4E4C-BA21-484968212B9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5390" name="Imagem 5389">
          <a:extLst>
            <a:ext uri="{FF2B5EF4-FFF2-40B4-BE49-F238E27FC236}">
              <a16:creationId xmlns:a16="http://schemas.microsoft.com/office/drawing/2014/main" xmlns="" id="{11E259CD-5003-47A6-9601-E84B8E8B2B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91" name="Imagem 5390">
          <a:extLst>
            <a:ext uri="{FF2B5EF4-FFF2-40B4-BE49-F238E27FC236}">
              <a16:creationId xmlns:a16="http://schemas.microsoft.com/office/drawing/2014/main" xmlns="" id="{047C66CB-FE07-4C74-B1A1-59859330F38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92" name="Imagem 5391">
          <a:extLst>
            <a:ext uri="{FF2B5EF4-FFF2-40B4-BE49-F238E27FC236}">
              <a16:creationId xmlns:a16="http://schemas.microsoft.com/office/drawing/2014/main" xmlns="" id="{4635DECA-310F-4767-B7FF-6835906CF0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93" name="Imagem 5392">
          <a:extLst>
            <a:ext uri="{FF2B5EF4-FFF2-40B4-BE49-F238E27FC236}">
              <a16:creationId xmlns:a16="http://schemas.microsoft.com/office/drawing/2014/main" xmlns="" id="{C6859716-2320-4D61-AAF7-494949A912F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94" name="Imagem 5393">
          <a:extLst>
            <a:ext uri="{FF2B5EF4-FFF2-40B4-BE49-F238E27FC236}">
              <a16:creationId xmlns:a16="http://schemas.microsoft.com/office/drawing/2014/main" xmlns="" id="{9EF32222-6A28-403A-A25C-BEBF636350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95" name="Imagem 5394">
          <a:extLst>
            <a:ext uri="{FF2B5EF4-FFF2-40B4-BE49-F238E27FC236}">
              <a16:creationId xmlns:a16="http://schemas.microsoft.com/office/drawing/2014/main" xmlns="" id="{F1F1D445-EFD5-47FD-B50A-1D6E63F00E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96" name="Imagem 5395">
          <a:extLst>
            <a:ext uri="{FF2B5EF4-FFF2-40B4-BE49-F238E27FC236}">
              <a16:creationId xmlns:a16="http://schemas.microsoft.com/office/drawing/2014/main" xmlns="" id="{0A171220-5732-4254-A26A-AE7B4080655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97" name="Imagem 5396">
          <a:extLst>
            <a:ext uri="{FF2B5EF4-FFF2-40B4-BE49-F238E27FC236}">
              <a16:creationId xmlns:a16="http://schemas.microsoft.com/office/drawing/2014/main" xmlns="" id="{15DDBAB9-DE7E-4EAB-9DEF-D8DD97A1715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5398" name="Imagem 5397">
          <a:extLst>
            <a:ext uri="{FF2B5EF4-FFF2-40B4-BE49-F238E27FC236}">
              <a16:creationId xmlns:a16="http://schemas.microsoft.com/office/drawing/2014/main" xmlns="" id="{A467DB44-F77E-4E32-9B13-6D11533333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99" name="Imagem 5398">
          <a:extLst>
            <a:ext uri="{FF2B5EF4-FFF2-40B4-BE49-F238E27FC236}">
              <a16:creationId xmlns:a16="http://schemas.microsoft.com/office/drawing/2014/main" xmlns="" id="{75E2AD80-EEEA-4E6D-98B9-B4E8C03464E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00" name="Imagem 5399">
          <a:extLst>
            <a:ext uri="{FF2B5EF4-FFF2-40B4-BE49-F238E27FC236}">
              <a16:creationId xmlns:a16="http://schemas.microsoft.com/office/drawing/2014/main" xmlns="" id="{29B248F0-C4DC-4795-94EB-3C4389DA61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01" name="Imagem 5400">
          <a:extLst>
            <a:ext uri="{FF2B5EF4-FFF2-40B4-BE49-F238E27FC236}">
              <a16:creationId xmlns:a16="http://schemas.microsoft.com/office/drawing/2014/main" xmlns="" id="{F049F0DB-81D1-4CA2-BB95-3B84E5BD37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02" name="Imagem 5401">
          <a:extLst>
            <a:ext uri="{FF2B5EF4-FFF2-40B4-BE49-F238E27FC236}">
              <a16:creationId xmlns:a16="http://schemas.microsoft.com/office/drawing/2014/main" xmlns="" id="{5C562DD3-7E91-40A2-AEF6-DA12DAAA19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03" name="Imagem 5402">
          <a:extLst>
            <a:ext uri="{FF2B5EF4-FFF2-40B4-BE49-F238E27FC236}">
              <a16:creationId xmlns:a16="http://schemas.microsoft.com/office/drawing/2014/main" xmlns="" id="{FE69BCB7-87CC-42DC-9909-8E53C8BE27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04" name="Imagem 5403">
          <a:extLst>
            <a:ext uri="{FF2B5EF4-FFF2-40B4-BE49-F238E27FC236}">
              <a16:creationId xmlns:a16="http://schemas.microsoft.com/office/drawing/2014/main" xmlns="" id="{3F6FEDAA-6C3E-4DC0-80E4-F61CD90149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05" name="Imagem 5404">
          <a:extLst>
            <a:ext uri="{FF2B5EF4-FFF2-40B4-BE49-F238E27FC236}">
              <a16:creationId xmlns:a16="http://schemas.microsoft.com/office/drawing/2014/main" xmlns="" id="{DBC2EB5F-6940-45A7-B963-8DD38AE7A7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5406" name="Imagem 5405">
          <a:extLst>
            <a:ext uri="{FF2B5EF4-FFF2-40B4-BE49-F238E27FC236}">
              <a16:creationId xmlns:a16="http://schemas.microsoft.com/office/drawing/2014/main" xmlns="" id="{C2B7F62D-0288-44F0-8A1C-817F8135EB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5407" name="Imagem 5406">
          <a:extLst>
            <a:ext uri="{FF2B5EF4-FFF2-40B4-BE49-F238E27FC236}">
              <a16:creationId xmlns:a16="http://schemas.microsoft.com/office/drawing/2014/main" xmlns="" id="{4DC4BD08-BA70-4947-99F8-1F3A7992719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08" name="Imagem 5407">
          <a:extLst>
            <a:ext uri="{FF2B5EF4-FFF2-40B4-BE49-F238E27FC236}">
              <a16:creationId xmlns:a16="http://schemas.microsoft.com/office/drawing/2014/main" xmlns="" id="{E2A23E30-B558-48C2-BA65-544B166864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09" name="Imagem 5408">
          <a:extLst>
            <a:ext uri="{FF2B5EF4-FFF2-40B4-BE49-F238E27FC236}">
              <a16:creationId xmlns:a16="http://schemas.microsoft.com/office/drawing/2014/main" xmlns="" id="{B608C07E-6996-42B3-9147-BB2AF7367D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10" name="Imagem 5409">
          <a:extLst>
            <a:ext uri="{FF2B5EF4-FFF2-40B4-BE49-F238E27FC236}">
              <a16:creationId xmlns:a16="http://schemas.microsoft.com/office/drawing/2014/main" xmlns="" id="{0586636F-E35D-4602-8A61-45C99EDAA1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11" name="Imagem 5410">
          <a:extLst>
            <a:ext uri="{FF2B5EF4-FFF2-40B4-BE49-F238E27FC236}">
              <a16:creationId xmlns:a16="http://schemas.microsoft.com/office/drawing/2014/main" xmlns="" id="{BA8DA2DA-FC86-4C22-9CEC-8FBF3EC21C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12" name="Imagem 5411">
          <a:extLst>
            <a:ext uri="{FF2B5EF4-FFF2-40B4-BE49-F238E27FC236}">
              <a16:creationId xmlns:a16="http://schemas.microsoft.com/office/drawing/2014/main" xmlns="" id="{1A4073CA-9A2C-4B09-A834-AA5962A63A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13" name="Imagem 5412">
          <a:extLst>
            <a:ext uri="{FF2B5EF4-FFF2-40B4-BE49-F238E27FC236}">
              <a16:creationId xmlns:a16="http://schemas.microsoft.com/office/drawing/2014/main" xmlns="" id="{6D728659-A532-4786-98FC-45061B5A3F2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5414" name="Imagem 5413">
          <a:extLst>
            <a:ext uri="{FF2B5EF4-FFF2-40B4-BE49-F238E27FC236}">
              <a16:creationId xmlns:a16="http://schemas.microsoft.com/office/drawing/2014/main" xmlns="" id="{4F0D7D76-ACAE-4135-909E-83F36DC3DF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5415" name="Imagem 5414">
          <a:extLst>
            <a:ext uri="{FF2B5EF4-FFF2-40B4-BE49-F238E27FC236}">
              <a16:creationId xmlns:a16="http://schemas.microsoft.com/office/drawing/2014/main" xmlns="" id="{C9711725-7B0B-4927-8866-0869069655C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16" name="Imagem 5415">
          <a:extLst>
            <a:ext uri="{FF2B5EF4-FFF2-40B4-BE49-F238E27FC236}">
              <a16:creationId xmlns:a16="http://schemas.microsoft.com/office/drawing/2014/main" xmlns="" id="{49CFA478-1751-4AFD-9CFC-8A12DEBB34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17" name="Imagem 5416">
          <a:extLst>
            <a:ext uri="{FF2B5EF4-FFF2-40B4-BE49-F238E27FC236}">
              <a16:creationId xmlns:a16="http://schemas.microsoft.com/office/drawing/2014/main" xmlns="" id="{4F2C3E5D-8C4E-494E-AD8B-BC1F4A332D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18" name="Imagem 5417">
          <a:extLst>
            <a:ext uri="{FF2B5EF4-FFF2-40B4-BE49-F238E27FC236}">
              <a16:creationId xmlns:a16="http://schemas.microsoft.com/office/drawing/2014/main" xmlns="" id="{2EFD86B9-7EB1-4184-8E1B-37640AC622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19" name="Imagem 5418">
          <a:extLst>
            <a:ext uri="{FF2B5EF4-FFF2-40B4-BE49-F238E27FC236}">
              <a16:creationId xmlns:a16="http://schemas.microsoft.com/office/drawing/2014/main" xmlns="" id="{F44C1695-7D12-455D-B707-1E92E8D57E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20" name="Imagem 5419">
          <a:extLst>
            <a:ext uri="{FF2B5EF4-FFF2-40B4-BE49-F238E27FC236}">
              <a16:creationId xmlns:a16="http://schemas.microsoft.com/office/drawing/2014/main" xmlns="" id="{BDE0839A-3D90-43A7-9F25-5AA6EAEA1F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21" name="Imagem 5420">
          <a:extLst>
            <a:ext uri="{FF2B5EF4-FFF2-40B4-BE49-F238E27FC236}">
              <a16:creationId xmlns:a16="http://schemas.microsoft.com/office/drawing/2014/main" xmlns="" id="{DFD0533A-D5BE-401B-B199-FEB0A1A0C9B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5422" name="Imagem 5421">
          <a:extLst>
            <a:ext uri="{FF2B5EF4-FFF2-40B4-BE49-F238E27FC236}">
              <a16:creationId xmlns:a16="http://schemas.microsoft.com/office/drawing/2014/main" xmlns="" id="{BD0E7543-1A14-4830-8C4D-57C6161E46F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5423" name="Imagem 5422">
          <a:extLst>
            <a:ext uri="{FF2B5EF4-FFF2-40B4-BE49-F238E27FC236}">
              <a16:creationId xmlns:a16="http://schemas.microsoft.com/office/drawing/2014/main" xmlns="" id="{97235BCC-AEE9-4D3E-9986-044D926789C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24" name="Imagem 5423">
          <a:extLst>
            <a:ext uri="{FF2B5EF4-FFF2-40B4-BE49-F238E27FC236}">
              <a16:creationId xmlns:a16="http://schemas.microsoft.com/office/drawing/2014/main" xmlns="" id="{507242D8-BBA5-4E04-A32A-34AB333170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25" name="Imagem 5424">
          <a:extLst>
            <a:ext uri="{FF2B5EF4-FFF2-40B4-BE49-F238E27FC236}">
              <a16:creationId xmlns:a16="http://schemas.microsoft.com/office/drawing/2014/main" xmlns="" id="{E033AC27-0782-4315-BFD2-E00616C619F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26" name="Imagem 5425">
          <a:extLst>
            <a:ext uri="{FF2B5EF4-FFF2-40B4-BE49-F238E27FC236}">
              <a16:creationId xmlns:a16="http://schemas.microsoft.com/office/drawing/2014/main" xmlns="" id="{3F4647D9-29B2-45CA-BC4A-219EB8EF23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27" name="Imagem 5426">
          <a:extLst>
            <a:ext uri="{FF2B5EF4-FFF2-40B4-BE49-F238E27FC236}">
              <a16:creationId xmlns:a16="http://schemas.microsoft.com/office/drawing/2014/main" xmlns="" id="{0F9B049F-B76E-45DF-9628-3C22F971457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28" name="Imagem 5427">
          <a:extLst>
            <a:ext uri="{FF2B5EF4-FFF2-40B4-BE49-F238E27FC236}">
              <a16:creationId xmlns:a16="http://schemas.microsoft.com/office/drawing/2014/main" xmlns="" id="{C561A319-985B-4B48-9014-011B921B82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29" name="Imagem 5428">
          <a:extLst>
            <a:ext uri="{FF2B5EF4-FFF2-40B4-BE49-F238E27FC236}">
              <a16:creationId xmlns:a16="http://schemas.microsoft.com/office/drawing/2014/main" xmlns="" id="{4E5A1E94-1635-4E16-9222-1C46714FA96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5430" name="Imagem 5429">
          <a:extLst>
            <a:ext uri="{FF2B5EF4-FFF2-40B4-BE49-F238E27FC236}">
              <a16:creationId xmlns:a16="http://schemas.microsoft.com/office/drawing/2014/main" xmlns="" id="{1A82ECCD-EEB6-41C9-995B-A8D2D0649A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5431" name="Imagem 5430">
          <a:extLst>
            <a:ext uri="{FF2B5EF4-FFF2-40B4-BE49-F238E27FC236}">
              <a16:creationId xmlns:a16="http://schemas.microsoft.com/office/drawing/2014/main" xmlns="" id="{BC5F82FD-43C1-449C-9107-5D386D9C6C4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32" name="Imagem 5431">
          <a:extLst>
            <a:ext uri="{FF2B5EF4-FFF2-40B4-BE49-F238E27FC236}">
              <a16:creationId xmlns:a16="http://schemas.microsoft.com/office/drawing/2014/main" xmlns="" id="{5AD04D98-D73B-4EE5-9E43-59ACCD88AA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33" name="Imagem 5432">
          <a:extLst>
            <a:ext uri="{FF2B5EF4-FFF2-40B4-BE49-F238E27FC236}">
              <a16:creationId xmlns:a16="http://schemas.microsoft.com/office/drawing/2014/main" xmlns="" id="{8FDA2767-78D9-4B77-9C0E-9CD650D2C9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34" name="Imagem 5433">
          <a:extLst>
            <a:ext uri="{FF2B5EF4-FFF2-40B4-BE49-F238E27FC236}">
              <a16:creationId xmlns:a16="http://schemas.microsoft.com/office/drawing/2014/main" xmlns="" id="{E82C9EDC-B9AF-4140-8E0F-FFECB45F3F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35" name="Imagem 5434">
          <a:extLst>
            <a:ext uri="{FF2B5EF4-FFF2-40B4-BE49-F238E27FC236}">
              <a16:creationId xmlns:a16="http://schemas.microsoft.com/office/drawing/2014/main" xmlns="" id="{7A6A996C-FF74-43D0-B805-6E23727AD54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36" name="Imagem 5435">
          <a:extLst>
            <a:ext uri="{FF2B5EF4-FFF2-40B4-BE49-F238E27FC236}">
              <a16:creationId xmlns:a16="http://schemas.microsoft.com/office/drawing/2014/main" xmlns="" id="{7E5AFC8E-2CC7-4F93-933C-D6953B6E53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37" name="Imagem 5436">
          <a:extLst>
            <a:ext uri="{FF2B5EF4-FFF2-40B4-BE49-F238E27FC236}">
              <a16:creationId xmlns:a16="http://schemas.microsoft.com/office/drawing/2014/main" xmlns="" id="{9A9DED7E-6945-4748-BE6C-6DD4DABD4EA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5438" name="Imagem 5437">
          <a:extLst>
            <a:ext uri="{FF2B5EF4-FFF2-40B4-BE49-F238E27FC236}">
              <a16:creationId xmlns:a16="http://schemas.microsoft.com/office/drawing/2014/main" xmlns="" id="{0B8A0E58-7ADD-4B2D-81C3-8B1A39D1CB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439" name="Imagem 5438">
          <a:extLst>
            <a:ext uri="{FF2B5EF4-FFF2-40B4-BE49-F238E27FC236}">
              <a16:creationId xmlns:a16="http://schemas.microsoft.com/office/drawing/2014/main" xmlns="" id="{147231A6-0BEA-4F8A-9CB1-39E48A463FC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40" name="Imagem 5439">
          <a:extLst>
            <a:ext uri="{FF2B5EF4-FFF2-40B4-BE49-F238E27FC236}">
              <a16:creationId xmlns:a16="http://schemas.microsoft.com/office/drawing/2014/main" xmlns="" id="{8817AC2B-9212-4A62-9F82-B8C27AA64DC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41" name="Imagem 5440">
          <a:extLst>
            <a:ext uri="{FF2B5EF4-FFF2-40B4-BE49-F238E27FC236}">
              <a16:creationId xmlns:a16="http://schemas.microsoft.com/office/drawing/2014/main" xmlns="" id="{49CDBFE5-A1D6-454C-942E-41EDF1C9009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42" name="Imagem 5441">
          <a:extLst>
            <a:ext uri="{FF2B5EF4-FFF2-40B4-BE49-F238E27FC236}">
              <a16:creationId xmlns:a16="http://schemas.microsoft.com/office/drawing/2014/main" xmlns="" id="{26487EA9-D7AA-461E-A251-8F97DD4E45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43" name="Imagem 5442">
          <a:extLst>
            <a:ext uri="{FF2B5EF4-FFF2-40B4-BE49-F238E27FC236}">
              <a16:creationId xmlns:a16="http://schemas.microsoft.com/office/drawing/2014/main" xmlns="" id="{10ED9164-460A-45EC-B9D9-7513C636410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44" name="Imagem 5443">
          <a:extLst>
            <a:ext uri="{FF2B5EF4-FFF2-40B4-BE49-F238E27FC236}">
              <a16:creationId xmlns:a16="http://schemas.microsoft.com/office/drawing/2014/main" xmlns="" id="{6C09DB8D-8A88-4D50-8C50-719AAF23D15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45" name="Imagem 5444">
          <a:extLst>
            <a:ext uri="{FF2B5EF4-FFF2-40B4-BE49-F238E27FC236}">
              <a16:creationId xmlns:a16="http://schemas.microsoft.com/office/drawing/2014/main" xmlns="" id="{B58ED137-2DC8-41F9-97CE-16896B6AF7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5446" name="Imagem 5445">
          <a:extLst>
            <a:ext uri="{FF2B5EF4-FFF2-40B4-BE49-F238E27FC236}">
              <a16:creationId xmlns:a16="http://schemas.microsoft.com/office/drawing/2014/main" xmlns="" id="{FB4C51F0-F404-4EEA-B897-B27A242CB5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447" name="Imagem 5446">
          <a:extLst>
            <a:ext uri="{FF2B5EF4-FFF2-40B4-BE49-F238E27FC236}">
              <a16:creationId xmlns:a16="http://schemas.microsoft.com/office/drawing/2014/main" xmlns="" id="{DD033952-7D9F-4056-A274-48F2826A5AC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48" name="Imagem 5447">
          <a:extLst>
            <a:ext uri="{FF2B5EF4-FFF2-40B4-BE49-F238E27FC236}">
              <a16:creationId xmlns:a16="http://schemas.microsoft.com/office/drawing/2014/main" xmlns="" id="{4854CA52-EC13-4152-B5B7-618FF0FEEA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49" name="Imagem 5448">
          <a:extLst>
            <a:ext uri="{FF2B5EF4-FFF2-40B4-BE49-F238E27FC236}">
              <a16:creationId xmlns:a16="http://schemas.microsoft.com/office/drawing/2014/main" xmlns="" id="{7DCFBC21-28CC-4ACE-B6C6-6C87D4957C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50" name="Imagem 5449">
          <a:extLst>
            <a:ext uri="{FF2B5EF4-FFF2-40B4-BE49-F238E27FC236}">
              <a16:creationId xmlns:a16="http://schemas.microsoft.com/office/drawing/2014/main" xmlns="" id="{819F7833-226D-46D1-973C-D02C5DF331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51" name="Imagem 5450">
          <a:extLst>
            <a:ext uri="{FF2B5EF4-FFF2-40B4-BE49-F238E27FC236}">
              <a16:creationId xmlns:a16="http://schemas.microsoft.com/office/drawing/2014/main" xmlns="" id="{BA4B51E9-A086-4F61-AF54-8B4D21F0B7D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52" name="Imagem 5451">
          <a:extLst>
            <a:ext uri="{FF2B5EF4-FFF2-40B4-BE49-F238E27FC236}">
              <a16:creationId xmlns:a16="http://schemas.microsoft.com/office/drawing/2014/main" xmlns="" id="{5C967D6A-7D00-4BC4-82CD-2B5138A238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53" name="Imagem 5452">
          <a:extLst>
            <a:ext uri="{FF2B5EF4-FFF2-40B4-BE49-F238E27FC236}">
              <a16:creationId xmlns:a16="http://schemas.microsoft.com/office/drawing/2014/main" xmlns="" id="{247717D4-2E06-49BD-9FDC-D434B679549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5454" name="Imagem 5453">
          <a:extLst>
            <a:ext uri="{FF2B5EF4-FFF2-40B4-BE49-F238E27FC236}">
              <a16:creationId xmlns:a16="http://schemas.microsoft.com/office/drawing/2014/main" xmlns="" id="{C9574980-B67B-417F-A016-F7035E7557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455" name="Imagem 5454">
          <a:extLst>
            <a:ext uri="{FF2B5EF4-FFF2-40B4-BE49-F238E27FC236}">
              <a16:creationId xmlns:a16="http://schemas.microsoft.com/office/drawing/2014/main" xmlns="" id="{69822D45-65F6-44D3-84B1-316ACA1AF0C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56" name="Imagem 5455">
          <a:extLst>
            <a:ext uri="{FF2B5EF4-FFF2-40B4-BE49-F238E27FC236}">
              <a16:creationId xmlns:a16="http://schemas.microsoft.com/office/drawing/2014/main" xmlns="" id="{4B93205F-E56E-4B57-A0B4-DF69B78D91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57" name="Imagem 5456">
          <a:extLst>
            <a:ext uri="{FF2B5EF4-FFF2-40B4-BE49-F238E27FC236}">
              <a16:creationId xmlns:a16="http://schemas.microsoft.com/office/drawing/2014/main" xmlns="" id="{3019A47A-5F49-416C-8958-CC4B4621997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58" name="Imagem 5457">
          <a:extLst>
            <a:ext uri="{FF2B5EF4-FFF2-40B4-BE49-F238E27FC236}">
              <a16:creationId xmlns:a16="http://schemas.microsoft.com/office/drawing/2014/main" xmlns="" id="{6700BBC7-28C9-497B-BCB9-399C57F06E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59" name="Imagem 5458">
          <a:extLst>
            <a:ext uri="{FF2B5EF4-FFF2-40B4-BE49-F238E27FC236}">
              <a16:creationId xmlns:a16="http://schemas.microsoft.com/office/drawing/2014/main" xmlns="" id="{463B2840-F887-4FF6-BAB7-F75D9072AE2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60" name="Imagem 5459">
          <a:extLst>
            <a:ext uri="{FF2B5EF4-FFF2-40B4-BE49-F238E27FC236}">
              <a16:creationId xmlns:a16="http://schemas.microsoft.com/office/drawing/2014/main" xmlns="" id="{9F639B30-9056-43E3-966A-DC673CB54F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61" name="Imagem 5460">
          <a:extLst>
            <a:ext uri="{FF2B5EF4-FFF2-40B4-BE49-F238E27FC236}">
              <a16:creationId xmlns:a16="http://schemas.microsoft.com/office/drawing/2014/main" xmlns="" id="{08EA7656-0346-401C-B5D7-A29E593DE20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5462" name="Imagem 5461">
          <a:extLst>
            <a:ext uri="{FF2B5EF4-FFF2-40B4-BE49-F238E27FC236}">
              <a16:creationId xmlns:a16="http://schemas.microsoft.com/office/drawing/2014/main" xmlns="" id="{A659FEC0-BD5D-4E5D-92EF-EA506F1A01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463" name="Imagem 5462">
          <a:extLst>
            <a:ext uri="{FF2B5EF4-FFF2-40B4-BE49-F238E27FC236}">
              <a16:creationId xmlns:a16="http://schemas.microsoft.com/office/drawing/2014/main" xmlns="" id="{5EF0663E-9D26-41B5-9278-6242C69100B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64" name="Imagem 5463">
          <a:extLst>
            <a:ext uri="{FF2B5EF4-FFF2-40B4-BE49-F238E27FC236}">
              <a16:creationId xmlns:a16="http://schemas.microsoft.com/office/drawing/2014/main" xmlns="" id="{A1A6C5E6-EE61-4426-AAB2-6A7716853D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65" name="Imagem 5464">
          <a:extLst>
            <a:ext uri="{FF2B5EF4-FFF2-40B4-BE49-F238E27FC236}">
              <a16:creationId xmlns:a16="http://schemas.microsoft.com/office/drawing/2014/main" xmlns="" id="{EE0F5C05-5131-4AA9-8B3D-513A25AF914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66" name="Imagem 5465">
          <a:extLst>
            <a:ext uri="{FF2B5EF4-FFF2-40B4-BE49-F238E27FC236}">
              <a16:creationId xmlns:a16="http://schemas.microsoft.com/office/drawing/2014/main" xmlns="" id="{B175ACE1-3A8D-4518-9180-97B0EBA0CF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67" name="Imagem 5466">
          <a:extLst>
            <a:ext uri="{FF2B5EF4-FFF2-40B4-BE49-F238E27FC236}">
              <a16:creationId xmlns:a16="http://schemas.microsoft.com/office/drawing/2014/main" xmlns="" id="{A2A708ED-D575-4D9F-92B1-C2B60AE8A1B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68" name="Imagem 5467">
          <a:extLst>
            <a:ext uri="{FF2B5EF4-FFF2-40B4-BE49-F238E27FC236}">
              <a16:creationId xmlns:a16="http://schemas.microsoft.com/office/drawing/2014/main" xmlns="" id="{E55FB548-0FAA-4A56-92E7-D100B011F0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69" name="Imagem 5468">
          <a:extLst>
            <a:ext uri="{FF2B5EF4-FFF2-40B4-BE49-F238E27FC236}">
              <a16:creationId xmlns:a16="http://schemas.microsoft.com/office/drawing/2014/main" xmlns="" id="{CB0236DE-44A2-41E0-9CE6-3DABA7733C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48508</xdr:rowOff>
    </xdr:to>
    <xdr:pic>
      <xdr:nvPicPr>
        <xdr:cNvPr id="5470" name="Imagem 5469">
          <a:extLst>
            <a:ext uri="{FF2B5EF4-FFF2-40B4-BE49-F238E27FC236}">
              <a16:creationId xmlns:a16="http://schemas.microsoft.com/office/drawing/2014/main" xmlns="" id="{36998EF9-C591-4C1B-AC28-DB20C5AC1F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49456</xdr:rowOff>
    </xdr:to>
    <xdr:pic>
      <xdr:nvPicPr>
        <xdr:cNvPr id="5471" name="Imagem 5470">
          <a:extLst>
            <a:ext uri="{FF2B5EF4-FFF2-40B4-BE49-F238E27FC236}">
              <a16:creationId xmlns:a16="http://schemas.microsoft.com/office/drawing/2014/main" xmlns="" id="{2B6BA2A1-A507-4675-856E-AC208137F86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72" name="Imagem 5471">
          <a:extLst>
            <a:ext uri="{FF2B5EF4-FFF2-40B4-BE49-F238E27FC236}">
              <a16:creationId xmlns:a16="http://schemas.microsoft.com/office/drawing/2014/main" xmlns="" id="{6D03F2FC-C982-4142-80C0-6D35C91C7A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73" name="Imagem 5472">
          <a:extLst>
            <a:ext uri="{FF2B5EF4-FFF2-40B4-BE49-F238E27FC236}">
              <a16:creationId xmlns:a16="http://schemas.microsoft.com/office/drawing/2014/main" xmlns="" id="{35067869-561A-4ECD-8724-46477A5DE20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74" name="Imagem 5473">
          <a:extLst>
            <a:ext uri="{FF2B5EF4-FFF2-40B4-BE49-F238E27FC236}">
              <a16:creationId xmlns:a16="http://schemas.microsoft.com/office/drawing/2014/main" xmlns="" id="{47BA87FF-F4EB-499A-909E-79151E3B17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75" name="Imagem 5474">
          <a:extLst>
            <a:ext uri="{FF2B5EF4-FFF2-40B4-BE49-F238E27FC236}">
              <a16:creationId xmlns:a16="http://schemas.microsoft.com/office/drawing/2014/main" xmlns="" id="{5E83E199-ED5D-40FB-8469-BD79AD57F8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76" name="Imagem 5475">
          <a:extLst>
            <a:ext uri="{FF2B5EF4-FFF2-40B4-BE49-F238E27FC236}">
              <a16:creationId xmlns:a16="http://schemas.microsoft.com/office/drawing/2014/main" xmlns="" id="{498F0B5A-9021-4ADB-BC2A-93FF04D6CF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77" name="Imagem 5476">
          <a:extLst>
            <a:ext uri="{FF2B5EF4-FFF2-40B4-BE49-F238E27FC236}">
              <a16:creationId xmlns:a16="http://schemas.microsoft.com/office/drawing/2014/main" xmlns="" id="{97F4DE3B-8633-4DCF-B081-B97C648F365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48508</xdr:rowOff>
    </xdr:to>
    <xdr:pic>
      <xdr:nvPicPr>
        <xdr:cNvPr id="5478" name="Imagem 5477">
          <a:extLst>
            <a:ext uri="{FF2B5EF4-FFF2-40B4-BE49-F238E27FC236}">
              <a16:creationId xmlns:a16="http://schemas.microsoft.com/office/drawing/2014/main" xmlns="" id="{076DF3DE-11D5-4ADB-8BA0-E460E00C09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49456</xdr:rowOff>
    </xdr:to>
    <xdr:pic>
      <xdr:nvPicPr>
        <xdr:cNvPr id="5479" name="Imagem 5478">
          <a:extLst>
            <a:ext uri="{FF2B5EF4-FFF2-40B4-BE49-F238E27FC236}">
              <a16:creationId xmlns:a16="http://schemas.microsoft.com/office/drawing/2014/main" xmlns="" id="{8BBD4A89-10E9-4DCA-83D4-D314D55BFB5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80" name="Imagem 5479">
          <a:extLst>
            <a:ext uri="{FF2B5EF4-FFF2-40B4-BE49-F238E27FC236}">
              <a16:creationId xmlns:a16="http://schemas.microsoft.com/office/drawing/2014/main" xmlns="" id="{6DA800D3-93A3-4C96-BC3E-C54405FEF9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81" name="Imagem 5480">
          <a:extLst>
            <a:ext uri="{FF2B5EF4-FFF2-40B4-BE49-F238E27FC236}">
              <a16:creationId xmlns:a16="http://schemas.microsoft.com/office/drawing/2014/main" xmlns="" id="{5D1C91D6-F0D8-430B-B8E3-0D740290333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82" name="Imagem 5481">
          <a:extLst>
            <a:ext uri="{FF2B5EF4-FFF2-40B4-BE49-F238E27FC236}">
              <a16:creationId xmlns:a16="http://schemas.microsoft.com/office/drawing/2014/main" xmlns="" id="{580463F9-8D07-4137-AF3D-F9B1B775F2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83" name="Imagem 5482">
          <a:extLst>
            <a:ext uri="{FF2B5EF4-FFF2-40B4-BE49-F238E27FC236}">
              <a16:creationId xmlns:a16="http://schemas.microsoft.com/office/drawing/2014/main" xmlns="" id="{0B0D44D1-CDCF-40E2-8FE8-54CA7D2105F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84" name="Imagem 5483">
          <a:extLst>
            <a:ext uri="{FF2B5EF4-FFF2-40B4-BE49-F238E27FC236}">
              <a16:creationId xmlns:a16="http://schemas.microsoft.com/office/drawing/2014/main" xmlns="" id="{2E7336FE-0765-4F24-A639-94737DB03A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85" name="Imagem 5484">
          <a:extLst>
            <a:ext uri="{FF2B5EF4-FFF2-40B4-BE49-F238E27FC236}">
              <a16:creationId xmlns:a16="http://schemas.microsoft.com/office/drawing/2014/main" xmlns="" id="{0169553D-C251-4E44-A9B1-E732ACC200A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486" name="Imagem 5485">
          <a:extLst>
            <a:ext uri="{FF2B5EF4-FFF2-40B4-BE49-F238E27FC236}">
              <a16:creationId xmlns:a16="http://schemas.microsoft.com/office/drawing/2014/main" xmlns="" id="{307FEB92-C808-499B-8927-1CBC127C90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487" name="Imagem 5486">
          <a:extLst>
            <a:ext uri="{FF2B5EF4-FFF2-40B4-BE49-F238E27FC236}">
              <a16:creationId xmlns:a16="http://schemas.microsoft.com/office/drawing/2014/main" xmlns="" id="{115EBBC4-D4A3-463F-B6F1-8367A688FF6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88" name="Imagem 5487">
          <a:extLst>
            <a:ext uri="{FF2B5EF4-FFF2-40B4-BE49-F238E27FC236}">
              <a16:creationId xmlns:a16="http://schemas.microsoft.com/office/drawing/2014/main" xmlns="" id="{A830575F-AD85-4798-BE9D-DFB22F96B5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89" name="Imagem 5488">
          <a:extLst>
            <a:ext uri="{FF2B5EF4-FFF2-40B4-BE49-F238E27FC236}">
              <a16:creationId xmlns:a16="http://schemas.microsoft.com/office/drawing/2014/main" xmlns="" id="{B9994069-BDBF-459B-9E24-AB58BFCE394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90" name="Imagem 5489">
          <a:extLst>
            <a:ext uri="{FF2B5EF4-FFF2-40B4-BE49-F238E27FC236}">
              <a16:creationId xmlns:a16="http://schemas.microsoft.com/office/drawing/2014/main" xmlns="" id="{80DAB03F-3C5C-4163-A063-055FD7B520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91" name="Imagem 5490">
          <a:extLst>
            <a:ext uri="{FF2B5EF4-FFF2-40B4-BE49-F238E27FC236}">
              <a16:creationId xmlns:a16="http://schemas.microsoft.com/office/drawing/2014/main" xmlns="" id="{9F756B3D-CE1A-4E1A-9C87-81875B73AE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92" name="Imagem 5491">
          <a:extLst>
            <a:ext uri="{FF2B5EF4-FFF2-40B4-BE49-F238E27FC236}">
              <a16:creationId xmlns:a16="http://schemas.microsoft.com/office/drawing/2014/main" xmlns="" id="{CC16F7BF-E13F-4D29-8739-589FFEC1B0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93" name="Imagem 5492">
          <a:extLst>
            <a:ext uri="{FF2B5EF4-FFF2-40B4-BE49-F238E27FC236}">
              <a16:creationId xmlns:a16="http://schemas.microsoft.com/office/drawing/2014/main" xmlns="" id="{AF764FCD-9CBB-4D59-9E2F-35055C6034D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494" name="Imagem 5493">
          <a:extLst>
            <a:ext uri="{FF2B5EF4-FFF2-40B4-BE49-F238E27FC236}">
              <a16:creationId xmlns:a16="http://schemas.microsoft.com/office/drawing/2014/main" xmlns="" id="{57528161-6599-4619-8EBA-98034585EA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495" name="Imagem 5494">
          <a:extLst>
            <a:ext uri="{FF2B5EF4-FFF2-40B4-BE49-F238E27FC236}">
              <a16:creationId xmlns:a16="http://schemas.microsoft.com/office/drawing/2014/main" xmlns="" id="{2456BB4A-80C6-4579-847B-6AD04AC24DD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96" name="Imagem 5495">
          <a:extLst>
            <a:ext uri="{FF2B5EF4-FFF2-40B4-BE49-F238E27FC236}">
              <a16:creationId xmlns:a16="http://schemas.microsoft.com/office/drawing/2014/main" xmlns="" id="{86688495-6074-4CC7-8684-0D7E073158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97" name="Imagem 5496">
          <a:extLst>
            <a:ext uri="{FF2B5EF4-FFF2-40B4-BE49-F238E27FC236}">
              <a16:creationId xmlns:a16="http://schemas.microsoft.com/office/drawing/2014/main" xmlns="" id="{BD784BC3-2225-4D6A-A823-2A4441824F8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98" name="Imagem 5497">
          <a:extLst>
            <a:ext uri="{FF2B5EF4-FFF2-40B4-BE49-F238E27FC236}">
              <a16:creationId xmlns:a16="http://schemas.microsoft.com/office/drawing/2014/main" xmlns="" id="{9150551C-D3D6-4393-9952-89E4A86AE4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99" name="Imagem 5498">
          <a:extLst>
            <a:ext uri="{FF2B5EF4-FFF2-40B4-BE49-F238E27FC236}">
              <a16:creationId xmlns:a16="http://schemas.microsoft.com/office/drawing/2014/main" xmlns="" id="{5059BC1C-E73D-4CFD-9962-44F2EE5E70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00" name="Imagem 5499">
          <a:extLst>
            <a:ext uri="{FF2B5EF4-FFF2-40B4-BE49-F238E27FC236}">
              <a16:creationId xmlns:a16="http://schemas.microsoft.com/office/drawing/2014/main" xmlns="" id="{71C32E47-BEBE-4836-9103-CF2C4E6BFB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01" name="Imagem 5500">
          <a:extLst>
            <a:ext uri="{FF2B5EF4-FFF2-40B4-BE49-F238E27FC236}">
              <a16:creationId xmlns:a16="http://schemas.microsoft.com/office/drawing/2014/main" xmlns="" id="{E5C86CB5-8EA3-4FFA-A996-7AEE604C8A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48508</xdr:rowOff>
    </xdr:to>
    <xdr:pic>
      <xdr:nvPicPr>
        <xdr:cNvPr id="5502" name="Imagem 5501">
          <a:extLst>
            <a:ext uri="{FF2B5EF4-FFF2-40B4-BE49-F238E27FC236}">
              <a16:creationId xmlns:a16="http://schemas.microsoft.com/office/drawing/2014/main" xmlns="" id="{F0BEA4E8-469B-4F4F-B5FC-9D3A858BDC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49456</xdr:rowOff>
    </xdr:to>
    <xdr:pic>
      <xdr:nvPicPr>
        <xdr:cNvPr id="5503" name="Imagem 5502">
          <a:extLst>
            <a:ext uri="{FF2B5EF4-FFF2-40B4-BE49-F238E27FC236}">
              <a16:creationId xmlns:a16="http://schemas.microsoft.com/office/drawing/2014/main" xmlns="" id="{8360733F-20BE-47E2-A008-672A4EAFBB2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04" name="Imagem 5503">
          <a:extLst>
            <a:ext uri="{FF2B5EF4-FFF2-40B4-BE49-F238E27FC236}">
              <a16:creationId xmlns:a16="http://schemas.microsoft.com/office/drawing/2014/main" xmlns="" id="{BD82427C-51A6-44A2-BE73-3BD995A16F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05" name="Imagem 5504">
          <a:extLst>
            <a:ext uri="{FF2B5EF4-FFF2-40B4-BE49-F238E27FC236}">
              <a16:creationId xmlns:a16="http://schemas.microsoft.com/office/drawing/2014/main" xmlns="" id="{5D11056D-10E3-4128-86DF-295764688D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06" name="Imagem 5505">
          <a:extLst>
            <a:ext uri="{FF2B5EF4-FFF2-40B4-BE49-F238E27FC236}">
              <a16:creationId xmlns:a16="http://schemas.microsoft.com/office/drawing/2014/main" xmlns="" id="{D39FC592-46D9-45B9-9265-7D3F320672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07" name="Imagem 5506">
          <a:extLst>
            <a:ext uri="{FF2B5EF4-FFF2-40B4-BE49-F238E27FC236}">
              <a16:creationId xmlns:a16="http://schemas.microsoft.com/office/drawing/2014/main" xmlns="" id="{D4B59604-F55E-4503-830C-1A94B8AC9D8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08" name="Imagem 5507">
          <a:extLst>
            <a:ext uri="{FF2B5EF4-FFF2-40B4-BE49-F238E27FC236}">
              <a16:creationId xmlns:a16="http://schemas.microsoft.com/office/drawing/2014/main" xmlns="" id="{B0909E87-3312-440E-B46A-9BD95279DD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09" name="Imagem 5508">
          <a:extLst>
            <a:ext uri="{FF2B5EF4-FFF2-40B4-BE49-F238E27FC236}">
              <a16:creationId xmlns:a16="http://schemas.microsoft.com/office/drawing/2014/main" xmlns="" id="{6348F9EF-C048-459A-9EE7-B96573DF79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48508</xdr:rowOff>
    </xdr:to>
    <xdr:pic>
      <xdr:nvPicPr>
        <xdr:cNvPr id="5510" name="Imagem 5509">
          <a:extLst>
            <a:ext uri="{FF2B5EF4-FFF2-40B4-BE49-F238E27FC236}">
              <a16:creationId xmlns:a16="http://schemas.microsoft.com/office/drawing/2014/main" xmlns="" id="{142C7505-44A8-4266-84A7-7C64DBF203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49456</xdr:rowOff>
    </xdr:to>
    <xdr:pic>
      <xdr:nvPicPr>
        <xdr:cNvPr id="5511" name="Imagem 5510">
          <a:extLst>
            <a:ext uri="{FF2B5EF4-FFF2-40B4-BE49-F238E27FC236}">
              <a16:creationId xmlns:a16="http://schemas.microsoft.com/office/drawing/2014/main" xmlns="" id="{4EDE7582-2AC4-4A6F-B5B1-28FC4B63A18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12" name="Imagem 5511">
          <a:extLst>
            <a:ext uri="{FF2B5EF4-FFF2-40B4-BE49-F238E27FC236}">
              <a16:creationId xmlns:a16="http://schemas.microsoft.com/office/drawing/2014/main" xmlns="" id="{C58C2820-E730-486D-BFB9-DDC2DDAD72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13" name="Imagem 5512">
          <a:extLst>
            <a:ext uri="{FF2B5EF4-FFF2-40B4-BE49-F238E27FC236}">
              <a16:creationId xmlns:a16="http://schemas.microsoft.com/office/drawing/2014/main" xmlns="" id="{0424780A-51AE-40A8-B741-E77E0306EFD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14" name="Imagem 5513">
          <a:extLst>
            <a:ext uri="{FF2B5EF4-FFF2-40B4-BE49-F238E27FC236}">
              <a16:creationId xmlns:a16="http://schemas.microsoft.com/office/drawing/2014/main" xmlns="" id="{6C981CCC-CC3F-4303-93EE-AEDFD84C8E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15" name="Imagem 5514">
          <a:extLst>
            <a:ext uri="{FF2B5EF4-FFF2-40B4-BE49-F238E27FC236}">
              <a16:creationId xmlns:a16="http://schemas.microsoft.com/office/drawing/2014/main" xmlns="" id="{9BABFE23-CFD8-4854-9C22-533DE69FB7B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16" name="Imagem 5515">
          <a:extLst>
            <a:ext uri="{FF2B5EF4-FFF2-40B4-BE49-F238E27FC236}">
              <a16:creationId xmlns:a16="http://schemas.microsoft.com/office/drawing/2014/main" xmlns="" id="{D8EDB8A4-C02E-4603-A262-7FC851F3D2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17" name="Imagem 5516">
          <a:extLst>
            <a:ext uri="{FF2B5EF4-FFF2-40B4-BE49-F238E27FC236}">
              <a16:creationId xmlns:a16="http://schemas.microsoft.com/office/drawing/2014/main" xmlns="" id="{0450E66D-1014-4B59-8CEF-6A55827108F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518" name="Imagem 5517">
          <a:extLst>
            <a:ext uri="{FF2B5EF4-FFF2-40B4-BE49-F238E27FC236}">
              <a16:creationId xmlns:a16="http://schemas.microsoft.com/office/drawing/2014/main" xmlns="" id="{59FA7AB1-EB21-4018-AE7D-94B3DC9678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519" name="Imagem 5518">
          <a:extLst>
            <a:ext uri="{FF2B5EF4-FFF2-40B4-BE49-F238E27FC236}">
              <a16:creationId xmlns:a16="http://schemas.microsoft.com/office/drawing/2014/main" xmlns="" id="{67EBB59C-0083-49EA-BF74-E804247142A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20" name="Imagem 5519">
          <a:extLst>
            <a:ext uri="{FF2B5EF4-FFF2-40B4-BE49-F238E27FC236}">
              <a16:creationId xmlns:a16="http://schemas.microsoft.com/office/drawing/2014/main" xmlns="" id="{2C1AB05A-E607-46B3-87A3-EE95A48BF5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21" name="Imagem 5520">
          <a:extLst>
            <a:ext uri="{FF2B5EF4-FFF2-40B4-BE49-F238E27FC236}">
              <a16:creationId xmlns:a16="http://schemas.microsoft.com/office/drawing/2014/main" xmlns="" id="{DEE8ACF3-2DA4-4A22-85FD-12AD9482AA9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22" name="Imagem 5521">
          <a:extLst>
            <a:ext uri="{FF2B5EF4-FFF2-40B4-BE49-F238E27FC236}">
              <a16:creationId xmlns:a16="http://schemas.microsoft.com/office/drawing/2014/main" xmlns="" id="{27B77C5D-9BA8-4BF6-813F-6BED52B59E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23" name="Imagem 5522">
          <a:extLst>
            <a:ext uri="{FF2B5EF4-FFF2-40B4-BE49-F238E27FC236}">
              <a16:creationId xmlns:a16="http://schemas.microsoft.com/office/drawing/2014/main" xmlns="" id="{F0F6E973-8042-4D99-B702-BCC49698BE5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24" name="Imagem 5523">
          <a:extLst>
            <a:ext uri="{FF2B5EF4-FFF2-40B4-BE49-F238E27FC236}">
              <a16:creationId xmlns:a16="http://schemas.microsoft.com/office/drawing/2014/main" xmlns="" id="{44DCE53C-9009-48A8-8CB4-57EDFF132D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25" name="Imagem 5524">
          <a:extLst>
            <a:ext uri="{FF2B5EF4-FFF2-40B4-BE49-F238E27FC236}">
              <a16:creationId xmlns:a16="http://schemas.microsoft.com/office/drawing/2014/main" xmlns="" id="{F7E0027C-B6FD-47E0-9851-9CADACE293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526" name="Imagem 5525">
          <a:extLst>
            <a:ext uri="{FF2B5EF4-FFF2-40B4-BE49-F238E27FC236}">
              <a16:creationId xmlns:a16="http://schemas.microsoft.com/office/drawing/2014/main" xmlns="" id="{F8E8F11F-F184-4968-96E6-874A1F1218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527" name="Imagem 5526">
          <a:extLst>
            <a:ext uri="{FF2B5EF4-FFF2-40B4-BE49-F238E27FC236}">
              <a16:creationId xmlns:a16="http://schemas.microsoft.com/office/drawing/2014/main" xmlns="" id="{C1A72A05-222A-4C17-A15D-C30873A13A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28" name="Imagem 5527">
          <a:extLst>
            <a:ext uri="{FF2B5EF4-FFF2-40B4-BE49-F238E27FC236}">
              <a16:creationId xmlns:a16="http://schemas.microsoft.com/office/drawing/2014/main" xmlns="" id="{23261C5B-C40D-435C-9A2F-8141B90AE3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29" name="Imagem 5528">
          <a:extLst>
            <a:ext uri="{FF2B5EF4-FFF2-40B4-BE49-F238E27FC236}">
              <a16:creationId xmlns:a16="http://schemas.microsoft.com/office/drawing/2014/main" xmlns="" id="{8B8306B2-8F65-40AB-8260-33EC4DCFA8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30" name="Imagem 5529">
          <a:extLst>
            <a:ext uri="{FF2B5EF4-FFF2-40B4-BE49-F238E27FC236}">
              <a16:creationId xmlns:a16="http://schemas.microsoft.com/office/drawing/2014/main" xmlns="" id="{48F60968-406B-4644-81D4-E139DFC857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31" name="Imagem 5530">
          <a:extLst>
            <a:ext uri="{FF2B5EF4-FFF2-40B4-BE49-F238E27FC236}">
              <a16:creationId xmlns:a16="http://schemas.microsoft.com/office/drawing/2014/main" xmlns="" id="{5A255438-0043-4FAD-97D1-1B0C8124DB0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32" name="Imagem 5531">
          <a:extLst>
            <a:ext uri="{FF2B5EF4-FFF2-40B4-BE49-F238E27FC236}">
              <a16:creationId xmlns:a16="http://schemas.microsoft.com/office/drawing/2014/main" xmlns="" id="{4E3F826E-E115-4816-A742-B510EBF7A0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33" name="Imagem 5532">
          <a:extLst>
            <a:ext uri="{FF2B5EF4-FFF2-40B4-BE49-F238E27FC236}">
              <a16:creationId xmlns:a16="http://schemas.microsoft.com/office/drawing/2014/main" xmlns="" id="{3360902E-FE7D-4D20-B0A3-86811EC54B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48508</xdr:rowOff>
    </xdr:to>
    <xdr:pic>
      <xdr:nvPicPr>
        <xdr:cNvPr id="5534" name="Imagem 5533">
          <a:extLst>
            <a:ext uri="{FF2B5EF4-FFF2-40B4-BE49-F238E27FC236}">
              <a16:creationId xmlns:a16="http://schemas.microsoft.com/office/drawing/2014/main" xmlns="" id="{F040421C-D5E9-498E-AF59-195E3779DC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49456</xdr:rowOff>
    </xdr:to>
    <xdr:pic>
      <xdr:nvPicPr>
        <xdr:cNvPr id="5535" name="Imagem 5534">
          <a:extLst>
            <a:ext uri="{FF2B5EF4-FFF2-40B4-BE49-F238E27FC236}">
              <a16:creationId xmlns:a16="http://schemas.microsoft.com/office/drawing/2014/main" xmlns="" id="{E3DB8473-AE75-49F8-897D-C9E83FE5030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36" name="Imagem 5535">
          <a:extLst>
            <a:ext uri="{FF2B5EF4-FFF2-40B4-BE49-F238E27FC236}">
              <a16:creationId xmlns:a16="http://schemas.microsoft.com/office/drawing/2014/main" xmlns="" id="{7F122941-B886-4782-9EE2-27B2C3C056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37" name="Imagem 5536">
          <a:extLst>
            <a:ext uri="{FF2B5EF4-FFF2-40B4-BE49-F238E27FC236}">
              <a16:creationId xmlns:a16="http://schemas.microsoft.com/office/drawing/2014/main" xmlns="" id="{4F1F5BCF-BCD0-48BE-9772-7E9BC85C877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38" name="Imagem 5537">
          <a:extLst>
            <a:ext uri="{FF2B5EF4-FFF2-40B4-BE49-F238E27FC236}">
              <a16:creationId xmlns:a16="http://schemas.microsoft.com/office/drawing/2014/main" xmlns="" id="{46AC3324-3E01-49E3-8036-8B07DE37D7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39" name="Imagem 5538">
          <a:extLst>
            <a:ext uri="{FF2B5EF4-FFF2-40B4-BE49-F238E27FC236}">
              <a16:creationId xmlns:a16="http://schemas.microsoft.com/office/drawing/2014/main" xmlns="" id="{A3D021C1-C261-4E33-9094-96FC27E495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40" name="Imagem 5539">
          <a:extLst>
            <a:ext uri="{FF2B5EF4-FFF2-40B4-BE49-F238E27FC236}">
              <a16:creationId xmlns:a16="http://schemas.microsoft.com/office/drawing/2014/main" xmlns="" id="{07F573B9-069E-4933-A9F2-C5BE6E44BA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41" name="Imagem 5540">
          <a:extLst>
            <a:ext uri="{FF2B5EF4-FFF2-40B4-BE49-F238E27FC236}">
              <a16:creationId xmlns:a16="http://schemas.microsoft.com/office/drawing/2014/main" xmlns="" id="{16BBE0C3-3A91-432A-9DED-AF0253870BA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48508</xdr:rowOff>
    </xdr:to>
    <xdr:pic>
      <xdr:nvPicPr>
        <xdr:cNvPr id="5542" name="Imagem 5541">
          <a:extLst>
            <a:ext uri="{FF2B5EF4-FFF2-40B4-BE49-F238E27FC236}">
              <a16:creationId xmlns:a16="http://schemas.microsoft.com/office/drawing/2014/main" xmlns="" id="{4F5927E3-1702-484E-934E-7973739432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49456</xdr:rowOff>
    </xdr:to>
    <xdr:pic>
      <xdr:nvPicPr>
        <xdr:cNvPr id="5543" name="Imagem 5542">
          <a:extLst>
            <a:ext uri="{FF2B5EF4-FFF2-40B4-BE49-F238E27FC236}">
              <a16:creationId xmlns:a16="http://schemas.microsoft.com/office/drawing/2014/main" xmlns="" id="{F50C9238-3CD1-45F3-B896-C7BA8FA9D38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44" name="Imagem 5543">
          <a:extLst>
            <a:ext uri="{FF2B5EF4-FFF2-40B4-BE49-F238E27FC236}">
              <a16:creationId xmlns:a16="http://schemas.microsoft.com/office/drawing/2014/main" xmlns="" id="{F72F80AB-9132-4E01-80A3-77A412CD72E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45" name="Imagem 5544">
          <a:extLst>
            <a:ext uri="{FF2B5EF4-FFF2-40B4-BE49-F238E27FC236}">
              <a16:creationId xmlns:a16="http://schemas.microsoft.com/office/drawing/2014/main" xmlns="" id="{B8420694-0153-432F-A9CD-3751FB5C477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46" name="Imagem 5545">
          <a:extLst>
            <a:ext uri="{FF2B5EF4-FFF2-40B4-BE49-F238E27FC236}">
              <a16:creationId xmlns:a16="http://schemas.microsoft.com/office/drawing/2014/main" xmlns="" id="{C112C0DD-E4FA-4FE6-81B9-53DCB3A7BC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47" name="Imagem 5546">
          <a:extLst>
            <a:ext uri="{FF2B5EF4-FFF2-40B4-BE49-F238E27FC236}">
              <a16:creationId xmlns:a16="http://schemas.microsoft.com/office/drawing/2014/main" xmlns="" id="{EF28E33A-5EFE-4AAA-8218-393FC478E02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48" name="Imagem 5547">
          <a:extLst>
            <a:ext uri="{FF2B5EF4-FFF2-40B4-BE49-F238E27FC236}">
              <a16:creationId xmlns:a16="http://schemas.microsoft.com/office/drawing/2014/main" xmlns="" id="{DAD4447F-5926-4CEE-90C6-BD4407AE6A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49" name="Imagem 5548">
          <a:extLst>
            <a:ext uri="{FF2B5EF4-FFF2-40B4-BE49-F238E27FC236}">
              <a16:creationId xmlns:a16="http://schemas.microsoft.com/office/drawing/2014/main" xmlns="" id="{4055DABE-B2C1-4877-8117-8BAB8BD8363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550" name="Imagem 5549">
          <a:extLst>
            <a:ext uri="{FF2B5EF4-FFF2-40B4-BE49-F238E27FC236}">
              <a16:creationId xmlns:a16="http://schemas.microsoft.com/office/drawing/2014/main" xmlns="" id="{3230A5B2-9867-4303-9C0E-BE83B1C7E8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551" name="Imagem 5550">
          <a:extLst>
            <a:ext uri="{FF2B5EF4-FFF2-40B4-BE49-F238E27FC236}">
              <a16:creationId xmlns:a16="http://schemas.microsoft.com/office/drawing/2014/main" xmlns="" id="{73A52976-A19D-4E7E-B364-93E260D8024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52" name="Imagem 5551">
          <a:extLst>
            <a:ext uri="{FF2B5EF4-FFF2-40B4-BE49-F238E27FC236}">
              <a16:creationId xmlns:a16="http://schemas.microsoft.com/office/drawing/2014/main" xmlns="" id="{7194AA43-A425-4217-AB1B-3627B87320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53" name="Imagem 5552">
          <a:extLst>
            <a:ext uri="{FF2B5EF4-FFF2-40B4-BE49-F238E27FC236}">
              <a16:creationId xmlns:a16="http://schemas.microsoft.com/office/drawing/2014/main" xmlns="" id="{E4B4E9D5-9E8D-40A9-AA44-B0D051F0DAC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54" name="Imagem 5553">
          <a:extLst>
            <a:ext uri="{FF2B5EF4-FFF2-40B4-BE49-F238E27FC236}">
              <a16:creationId xmlns:a16="http://schemas.microsoft.com/office/drawing/2014/main" xmlns="" id="{5C8AC09C-1838-4DF3-9BF1-0F7AAC4AA1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55" name="Imagem 5554">
          <a:extLst>
            <a:ext uri="{FF2B5EF4-FFF2-40B4-BE49-F238E27FC236}">
              <a16:creationId xmlns:a16="http://schemas.microsoft.com/office/drawing/2014/main" xmlns="" id="{74EB8575-B64D-4D57-9476-EA2379D40DA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56" name="Imagem 5555">
          <a:extLst>
            <a:ext uri="{FF2B5EF4-FFF2-40B4-BE49-F238E27FC236}">
              <a16:creationId xmlns:a16="http://schemas.microsoft.com/office/drawing/2014/main" xmlns="" id="{5D94E04A-403B-4E4D-B80F-DB18478303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57" name="Imagem 5556">
          <a:extLst>
            <a:ext uri="{FF2B5EF4-FFF2-40B4-BE49-F238E27FC236}">
              <a16:creationId xmlns:a16="http://schemas.microsoft.com/office/drawing/2014/main" xmlns="" id="{BD25F145-698C-4718-A6B9-E1686355AB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558" name="Imagem 5557">
          <a:extLst>
            <a:ext uri="{FF2B5EF4-FFF2-40B4-BE49-F238E27FC236}">
              <a16:creationId xmlns:a16="http://schemas.microsoft.com/office/drawing/2014/main" xmlns="" id="{DFBC5D85-F62C-4293-B342-F90E2F5739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559" name="Imagem 5558">
          <a:extLst>
            <a:ext uri="{FF2B5EF4-FFF2-40B4-BE49-F238E27FC236}">
              <a16:creationId xmlns:a16="http://schemas.microsoft.com/office/drawing/2014/main" xmlns="" id="{368A5F16-B4EA-4A2B-AA73-E1C172A3591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60" name="Imagem 5559">
          <a:extLst>
            <a:ext uri="{FF2B5EF4-FFF2-40B4-BE49-F238E27FC236}">
              <a16:creationId xmlns:a16="http://schemas.microsoft.com/office/drawing/2014/main" xmlns="" id="{AF16E3D4-3A84-4B69-9F05-99267A1D2C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61" name="Imagem 5560">
          <a:extLst>
            <a:ext uri="{FF2B5EF4-FFF2-40B4-BE49-F238E27FC236}">
              <a16:creationId xmlns:a16="http://schemas.microsoft.com/office/drawing/2014/main" xmlns="" id="{C6CA82CC-D213-41EF-BEF0-0EE5EF17F7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62" name="Imagem 5561">
          <a:extLst>
            <a:ext uri="{FF2B5EF4-FFF2-40B4-BE49-F238E27FC236}">
              <a16:creationId xmlns:a16="http://schemas.microsoft.com/office/drawing/2014/main" xmlns="" id="{D686B929-FF2E-455A-877A-B32AB8A5A0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63" name="Imagem 5562">
          <a:extLst>
            <a:ext uri="{FF2B5EF4-FFF2-40B4-BE49-F238E27FC236}">
              <a16:creationId xmlns:a16="http://schemas.microsoft.com/office/drawing/2014/main" xmlns="" id="{4BE48C32-6F7E-472E-94CB-BF53C63E4E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64" name="Imagem 5563">
          <a:extLst>
            <a:ext uri="{FF2B5EF4-FFF2-40B4-BE49-F238E27FC236}">
              <a16:creationId xmlns:a16="http://schemas.microsoft.com/office/drawing/2014/main" xmlns="" id="{4AC78B2A-5872-4530-9236-6A98CF6C36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65" name="Imagem 5564">
          <a:extLst>
            <a:ext uri="{FF2B5EF4-FFF2-40B4-BE49-F238E27FC236}">
              <a16:creationId xmlns:a16="http://schemas.microsoft.com/office/drawing/2014/main" xmlns="" id="{FD20500D-6A2D-4C7C-8C89-65D1611434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47671</xdr:rowOff>
    </xdr:to>
    <xdr:pic>
      <xdr:nvPicPr>
        <xdr:cNvPr id="5566" name="Imagem 5565">
          <a:extLst>
            <a:ext uri="{FF2B5EF4-FFF2-40B4-BE49-F238E27FC236}">
              <a16:creationId xmlns:a16="http://schemas.microsoft.com/office/drawing/2014/main" xmlns="" id="{8F7BC5DF-75B8-45E3-8CB6-CF6BBA49C2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48619</xdr:rowOff>
    </xdr:to>
    <xdr:pic>
      <xdr:nvPicPr>
        <xdr:cNvPr id="5567" name="Imagem 5566">
          <a:extLst>
            <a:ext uri="{FF2B5EF4-FFF2-40B4-BE49-F238E27FC236}">
              <a16:creationId xmlns:a16="http://schemas.microsoft.com/office/drawing/2014/main" xmlns="" id="{5411965B-8E6D-4B09-99DA-1D0586F2B1B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68" name="Imagem 5567">
          <a:extLst>
            <a:ext uri="{FF2B5EF4-FFF2-40B4-BE49-F238E27FC236}">
              <a16:creationId xmlns:a16="http://schemas.microsoft.com/office/drawing/2014/main" xmlns="" id="{C78CE3ED-1657-4E73-9F29-A388C12D9F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69" name="Imagem 5568">
          <a:extLst>
            <a:ext uri="{FF2B5EF4-FFF2-40B4-BE49-F238E27FC236}">
              <a16:creationId xmlns:a16="http://schemas.microsoft.com/office/drawing/2014/main" xmlns="" id="{AE415335-3215-49B6-8ED0-CB22650511C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70" name="Imagem 5569">
          <a:extLst>
            <a:ext uri="{FF2B5EF4-FFF2-40B4-BE49-F238E27FC236}">
              <a16:creationId xmlns:a16="http://schemas.microsoft.com/office/drawing/2014/main" xmlns="" id="{01F21951-C7E6-4A7E-9A68-3371D05463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71" name="Imagem 5570">
          <a:extLst>
            <a:ext uri="{FF2B5EF4-FFF2-40B4-BE49-F238E27FC236}">
              <a16:creationId xmlns:a16="http://schemas.microsoft.com/office/drawing/2014/main" xmlns="" id="{AC0C339D-7D58-4023-8484-3F8322F67E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72" name="Imagem 5571">
          <a:extLst>
            <a:ext uri="{FF2B5EF4-FFF2-40B4-BE49-F238E27FC236}">
              <a16:creationId xmlns:a16="http://schemas.microsoft.com/office/drawing/2014/main" xmlns="" id="{4DF7184B-8A8E-49A1-864F-EEA6E1CF71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73" name="Imagem 5572">
          <a:extLst>
            <a:ext uri="{FF2B5EF4-FFF2-40B4-BE49-F238E27FC236}">
              <a16:creationId xmlns:a16="http://schemas.microsoft.com/office/drawing/2014/main" xmlns="" id="{29E74218-DFC1-4FAB-AAF5-B5F7786C1B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47671</xdr:rowOff>
    </xdr:to>
    <xdr:pic>
      <xdr:nvPicPr>
        <xdr:cNvPr id="5574" name="Imagem 5573">
          <a:extLst>
            <a:ext uri="{FF2B5EF4-FFF2-40B4-BE49-F238E27FC236}">
              <a16:creationId xmlns:a16="http://schemas.microsoft.com/office/drawing/2014/main" xmlns="" id="{2A7706A4-7984-42C2-9B3F-146A5E6693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48619</xdr:rowOff>
    </xdr:to>
    <xdr:pic>
      <xdr:nvPicPr>
        <xdr:cNvPr id="5575" name="Imagem 5574">
          <a:extLst>
            <a:ext uri="{FF2B5EF4-FFF2-40B4-BE49-F238E27FC236}">
              <a16:creationId xmlns:a16="http://schemas.microsoft.com/office/drawing/2014/main" xmlns="" id="{15F368E7-8D83-4563-A417-7B5971B0E04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76" name="Imagem 5575">
          <a:extLst>
            <a:ext uri="{FF2B5EF4-FFF2-40B4-BE49-F238E27FC236}">
              <a16:creationId xmlns:a16="http://schemas.microsoft.com/office/drawing/2014/main" xmlns="" id="{DB255E1E-1161-4770-95C2-3D3F29BCE7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77" name="Imagem 5576">
          <a:extLst>
            <a:ext uri="{FF2B5EF4-FFF2-40B4-BE49-F238E27FC236}">
              <a16:creationId xmlns:a16="http://schemas.microsoft.com/office/drawing/2014/main" xmlns="" id="{21D4ABF5-68C5-40BA-91C0-1DD17EDB52F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78" name="Imagem 5577">
          <a:extLst>
            <a:ext uri="{FF2B5EF4-FFF2-40B4-BE49-F238E27FC236}">
              <a16:creationId xmlns:a16="http://schemas.microsoft.com/office/drawing/2014/main" xmlns="" id="{08A03E65-5FA2-48A2-B18B-57B1173708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79" name="Imagem 5578">
          <a:extLst>
            <a:ext uri="{FF2B5EF4-FFF2-40B4-BE49-F238E27FC236}">
              <a16:creationId xmlns:a16="http://schemas.microsoft.com/office/drawing/2014/main" xmlns="" id="{3981BA6A-15FF-427C-9105-32526D3E97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80" name="Imagem 5579">
          <a:extLst>
            <a:ext uri="{FF2B5EF4-FFF2-40B4-BE49-F238E27FC236}">
              <a16:creationId xmlns:a16="http://schemas.microsoft.com/office/drawing/2014/main" xmlns="" id="{488C36C0-3672-4EB0-BD9E-0C93D44C97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81" name="Imagem 5580">
          <a:extLst>
            <a:ext uri="{FF2B5EF4-FFF2-40B4-BE49-F238E27FC236}">
              <a16:creationId xmlns:a16="http://schemas.microsoft.com/office/drawing/2014/main" xmlns="" id="{DD53F6E7-D5A1-4F94-ADC8-AF7478D4E54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47671</xdr:rowOff>
    </xdr:to>
    <xdr:pic>
      <xdr:nvPicPr>
        <xdr:cNvPr id="5582" name="Imagem 5581">
          <a:extLst>
            <a:ext uri="{FF2B5EF4-FFF2-40B4-BE49-F238E27FC236}">
              <a16:creationId xmlns:a16="http://schemas.microsoft.com/office/drawing/2014/main" xmlns="" id="{3D8EED1B-E7DA-4E9A-B013-2E75831D6A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48619</xdr:rowOff>
    </xdr:to>
    <xdr:pic>
      <xdr:nvPicPr>
        <xdr:cNvPr id="5583" name="Imagem 5582">
          <a:extLst>
            <a:ext uri="{FF2B5EF4-FFF2-40B4-BE49-F238E27FC236}">
              <a16:creationId xmlns:a16="http://schemas.microsoft.com/office/drawing/2014/main" xmlns="" id="{8BBEF1CF-C8E1-41DA-8973-A0BEE943247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84" name="Imagem 5583">
          <a:extLst>
            <a:ext uri="{FF2B5EF4-FFF2-40B4-BE49-F238E27FC236}">
              <a16:creationId xmlns:a16="http://schemas.microsoft.com/office/drawing/2014/main" xmlns="" id="{8A248C0F-D714-473C-89C0-1B6BA6427DE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85" name="Imagem 5584">
          <a:extLst>
            <a:ext uri="{FF2B5EF4-FFF2-40B4-BE49-F238E27FC236}">
              <a16:creationId xmlns:a16="http://schemas.microsoft.com/office/drawing/2014/main" xmlns="" id="{AC67E816-1B21-4AAB-A15C-DB683DF5E63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86" name="Imagem 5585">
          <a:extLst>
            <a:ext uri="{FF2B5EF4-FFF2-40B4-BE49-F238E27FC236}">
              <a16:creationId xmlns:a16="http://schemas.microsoft.com/office/drawing/2014/main" xmlns="" id="{0BBA3D2E-CC95-42B0-A485-CAE1D4AB27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87" name="Imagem 5586">
          <a:extLst>
            <a:ext uri="{FF2B5EF4-FFF2-40B4-BE49-F238E27FC236}">
              <a16:creationId xmlns:a16="http://schemas.microsoft.com/office/drawing/2014/main" xmlns="" id="{F9E4E814-321B-4E29-8F9C-8465F9743C7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88" name="Imagem 5587">
          <a:extLst>
            <a:ext uri="{FF2B5EF4-FFF2-40B4-BE49-F238E27FC236}">
              <a16:creationId xmlns:a16="http://schemas.microsoft.com/office/drawing/2014/main" xmlns="" id="{7671D871-2113-4C63-BD06-307B751082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89" name="Imagem 5588">
          <a:extLst>
            <a:ext uri="{FF2B5EF4-FFF2-40B4-BE49-F238E27FC236}">
              <a16:creationId xmlns:a16="http://schemas.microsoft.com/office/drawing/2014/main" xmlns="" id="{E7878516-D60D-4307-AAE6-8CDB31E8423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47671</xdr:rowOff>
    </xdr:to>
    <xdr:pic>
      <xdr:nvPicPr>
        <xdr:cNvPr id="5590" name="Imagem 5589">
          <a:extLst>
            <a:ext uri="{FF2B5EF4-FFF2-40B4-BE49-F238E27FC236}">
              <a16:creationId xmlns:a16="http://schemas.microsoft.com/office/drawing/2014/main" xmlns="" id="{A8E4D292-12CA-42D3-BA3E-816CB1B77D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48619</xdr:rowOff>
    </xdr:to>
    <xdr:pic>
      <xdr:nvPicPr>
        <xdr:cNvPr id="5591" name="Imagem 5590">
          <a:extLst>
            <a:ext uri="{FF2B5EF4-FFF2-40B4-BE49-F238E27FC236}">
              <a16:creationId xmlns:a16="http://schemas.microsoft.com/office/drawing/2014/main" xmlns="" id="{6E5A43B6-B8FD-4DCD-BEAA-558AC52BFF2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92" name="Imagem 5591">
          <a:extLst>
            <a:ext uri="{FF2B5EF4-FFF2-40B4-BE49-F238E27FC236}">
              <a16:creationId xmlns:a16="http://schemas.microsoft.com/office/drawing/2014/main" xmlns="" id="{CD77C25F-764A-42A5-BCAC-10D12DB41E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93" name="Imagem 5592">
          <a:extLst>
            <a:ext uri="{FF2B5EF4-FFF2-40B4-BE49-F238E27FC236}">
              <a16:creationId xmlns:a16="http://schemas.microsoft.com/office/drawing/2014/main" xmlns="" id="{3699D3B8-EFB3-4548-929A-884329F7C6E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94" name="Imagem 5593">
          <a:extLst>
            <a:ext uri="{FF2B5EF4-FFF2-40B4-BE49-F238E27FC236}">
              <a16:creationId xmlns:a16="http://schemas.microsoft.com/office/drawing/2014/main" xmlns="" id="{2CFFB8EA-11B1-484F-B66A-B48F6E08E1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95" name="Imagem 5594">
          <a:extLst>
            <a:ext uri="{FF2B5EF4-FFF2-40B4-BE49-F238E27FC236}">
              <a16:creationId xmlns:a16="http://schemas.microsoft.com/office/drawing/2014/main" xmlns="" id="{9BC1EC39-A61A-422B-B3D8-B1314648A44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96" name="Imagem 5595">
          <a:extLst>
            <a:ext uri="{FF2B5EF4-FFF2-40B4-BE49-F238E27FC236}">
              <a16:creationId xmlns:a16="http://schemas.microsoft.com/office/drawing/2014/main" xmlns="" id="{B28883F5-3753-41C8-BC6E-3486760B51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97" name="Imagem 5596">
          <a:extLst>
            <a:ext uri="{FF2B5EF4-FFF2-40B4-BE49-F238E27FC236}">
              <a16:creationId xmlns:a16="http://schemas.microsoft.com/office/drawing/2014/main" xmlns="" id="{2D87AA3D-9A40-4E32-B9B5-7C6C83BE62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5598" name="Imagem 5597">
          <a:extLst>
            <a:ext uri="{FF2B5EF4-FFF2-40B4-BE49-F238E27FC236}">
              <a16:creationId xmlns:a16="http://schemas.microsoft.com/office/drawing/2014/main" xmlns="" id="{768A2ABA-41AB-4B75-ABF6-C547E2F00A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599" name="Imagem 5598">
          <a:extLst>
            <a:ext uri="{FF2B5EF4-FFF2-40B4-BE49-F238E27FC236}">
              <a16:creationId xmlns:a16="http://schemas.microsoft.com/office/drawing/2014/main" xmlns="" id="{07AC56FC-8BE9-4D2D-929A-4DE0B407A25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00" name="Imagem 5599">
          <a:extLst>
            <a:ext uri="{FF2B5EF4-FFF2-40B4-BE49-F238E27FC236}">
              <a16:creationId xmlns:a16="http://schemas.microsoft.com/office/drawing/2014/main" xmlns="" id="{B4154AB8-E8C4-4FCA-959E-BDFE0D58BD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01" name="Imagem 5600">
          <a:extLst>
            <a:ext uri="{FF2B5EF4-FFF2-40B4-BE49-F238E27FC236}">
              <a16:creationId xmlns:a16="http://schemas.microsoft.com/office/drawing/2014/main" xmlns="" id="{F33CFC15-7D13-434C-BB2A-69D8C053E13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02" name="Imagem 5601">
          <a:extLst>
            <a:ext uri="{FF2B5EF4-FFF2-40B4-BE49-F238E27FC236}">
              <a16:creationId xmlns:a16="http://schemas.microsoft.com/office/drawing/2014/main" xmlns="" id="{1A2233CC-586B-4071-9526-163189176F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03" name="Imagem 5602">
          <a:extLst>
            <a:ext uri="{FF2B5EF4-FFF2-40B4-BE49-F238E27FC236}">
              <a16:creationId xmlns:a16="http://schemas.microsoft.com/office/drawing/2014/main" xmlns="" id="{80EBEEA0-CF62-4849-B0B2-A66300DECD4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04" name="Imagem 5603">
          <a:extLst>
            <a:ext uri="{FF2B5EF4-FFF2-40B4-BE49-F238E27FC236}">
              <a16:creationId xmlns:a16="http://schemas.microsoft.com/office/drawing/2014/main" xmlns="" id="{48C360FF-1944-4561-A546-CB6CB48123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05" name="Imagem 5604">
          <a:extLst>
            <a:ext uri="{FF2B5EF4-FFF2-40B4-BE49-F238E27FC236}">
              <a16:creationId xmlns:a16="http://schemas.microsoft.com/office/drawing/2014/main" xmlns="" id="{A02DEAB2-4903-4A26-B19F-6DF33F81E1F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5606" name="Imagem 5605">
          <a:extLst>
            <a:ext uri="{FF2B5EF4-FFF2-40B4-BE49-F238E27FC236}">
              <a16:creationId xmlns:a16="http://schemas.microsoft.com/office/drawing/2014/main" xmlns="" id="{46A22D1F-2C3D-4726-A9CA-32BAE37AAE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07" name="Imagem 5606">
          <a:extLst>
            <a:ext uri="{FF2B5EF4-FFF2-40B4-BE49-F238E27FC236}">
              <a16:creationId xmlns:a16="http://schemas.microsoft.com/office/drawing/2014/main" xmlns="" id="{9AA4E7BA-1C78-465D-821F-60C5B53A8CE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08" name="Imagem 5607">
          <a:extLst>
            <a:ext uri="{FF2B5EF4-FFF2-40B4-BE49-F238E27FC236}">
              <a16:creationId xmlns:a16="http://schemas.microsoft.com/office/drawing/2014/main" xmlns="" id="{CAFD66D3-975D-4CBC-A464-D6B2B7C98C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09" name="Imagem 5608">
          <a:extLst>
            <a:ext uri="{FF2B5EF4-FFF2-40B4-BE49-F238E27FC236}">
              <a16:creationId xmlns:a16="http://schemas.microsoft.com/office/drawing/2014/main" xmlns="" id="{495216FD-E6CE-4498-8D68-54CFA258676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10" name="Imagem 5609">
          <a:extLst>
            <a:ext uri="{FF2B5EF4-FFF2-40B4-BE49-F238E27FC236}">
              <a16:creationId xmlns:a16="http://schemas.microsoft.com/office/drawing/2014/main" xmlns="" id="{BFEB5B35-635C-4F60-8FBB-CBAEDBC800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11" name="Imagem 5610">
          <a:extLst>
            <a:ext uri="{FF2B5EF4-FFF2-40B4-BE49-F238E27FC236}">
              <a16:creationId xmlns:a16="http://schemas.microsoft.com/office/drawing/2014/main" xmlns="" id="{667769BC-7F02-46BD-B94C-CBFFC30A152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12" name="Imagem 5611">
          <a:extLst>
            <a:ext uri="{FF2B5EF4-FFF2-40B4-BE49-F238E27FC236}">
              <a16:creationId xmlns:a16="http://schemas.microsoft.com/office/drawing/2014/main" xmlns="" id="{24497A68-6C5E-4C98-82D1-4BEFD5EABA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13" name="Imagem 5612">
          <a:extLst>
            <a:ext uri="{FF2B5EF4-FFF2-40B4-BE49-F238E27FC236}">
              <a16:creationId xmlns:a16="http://schemas.microsoft.com/office/drawing/2014/main" xmlns="" id="{742FCFF3-B7FD-40C9-9C62-4C95D1A0CA0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5614" name="Imagem 5613">
          <a:extLst>
            <a:ext uri="{FF2B5EF4-FFF2-40B4-BE49-F238E27FC236}">
              <a16:creationId xmlns:a16="http://schemas.microsoft.com/office/drawing/2014/main" xmlns="" id="{09BD6654-F1E5-49E7-9A97-856465D62B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15" name="Imagem 5614">
          <a:extLst>
            <a:ext uri="{FF2B5EF4-FFF2-40B4-BE49-F238E27FC236}">
              <a16:creationId xmlns:a16="http://schemas.microsoft.com/office/drawing/2014/main" xmlns="" id="{C3D3D8B5-4549-457C-A0FA-457FBF5E696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16" name="Imagem 5615">
          <a:extLst>
            <a:ext uri="{FF2B5EF4-FFF2-40B4-BE49-F238E27FC236}">
              <a16:creationId xmlns:a16="http://schemas.microsoft.com/office/drawing/2014/main" xmlns="" id="{20259369-6D22-4F5B-A7FD-68C92CAF67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17" name="Imagem 5616">
          <a:extLst>
            <a:ext uri="{FF2B5EF4-FFF2-40B4-BE49-F238E27FC236}">
              <a16:creationId xmlns:a16="http://schemas.microsoft.com/office/drawing/2014/main" xmlns="" id="{0B213A63-F205-403C-A8E7-4CA5041D130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18" name="Imagem 5617">
          <a:extLst>
            <a:ext uri="{FF2B5EF4-FFF2-40B4-BE49-F238E27FC236}">
              <a16:creationId xmlns:a16="http://schemas.microsoft.com/office/drawing/2014/main" xmlns="" id="{C09397BE-5FFA-44AB-83BE-FC4C87BA6F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19" name="Imagem 5618">
          <a:extLst>
            <a:ext uri="{FF2B5EF4-FFF2-40B4-BE49-F238E27FC236}">
              <a16:creationId xmlns:a16="http://schemas.microsoft.com/office/drawing/2014/main" xmlns="" id="{3D304F00-958F-4B67-A4F2-E8D52259096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20" name="Imagem 5619">
          <a:extLst>
            <a:ext uri="{FF2B5EF4-FFF2-40B4-BE49-F238E27FC236}">
              <a16:creationId xmlns:a16="http://schemas.microsoft.com/office/drawing/2014/main" xmlns="" id="{56257A36-916D-47AD-9033-D3CF49B5B9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21" name="Imagem 5620">
          <a:extLst>
            <a:ext uri="{FF2B5EF4-FFF2-40B4-BE49-F238E27FC236}">
              <a16:creationId xmlns:a16="http://schemas.microsoft.com/office/drawing/2014/main" xmlns="" id="{FE2CF3B9-B6FF-4FBE-8581-9A304A68EEB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5622" name="Imagem 5621">
          <a:extLst>
            <a:ext uri="{FF2B5EF4-FFF2-40B4-BE49-F238E27FC236}">
              <a16:creationId xmlns:a16="http://schemas.microsoft.com/office/drawing/2014/main" xmlns="" id="{B60C15D6-2D73-45D3-9256-A2283561F5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23" name="Imagem 5622">
          <a:extLst>
            <a:ext uri="{FF2B5EF4-FFF2-40B4-BE49-F238E27FC236}">
              <a16:creationId xmlns:a16="http://schemas.microsoft.com/office/drawing/2014/main" xmlns="" id="{74A46434-E30F-4CC9-9E68-EC27BD8715D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24" name="Imagem 5623">
          <a:extLst>
            <a:ext uri="{FF2B5EF4-FFF2-40B4-BE49-F238E27FC236}">
              <a16:creationId xmlns:a16="http://schemas.microsoft.com/office/drawing/2014/main" xmlns="" id="{E79BB4D8-BB98-4A39-A61E-952F371FD9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25" name="Imagem 5624">
          <a:extLst>
            <a:ext uri="{FF2B5EF4-FFF2-40B4-BE49-F238E27FC236}">
              <a16:creationId xmlns:a16="http://schemas.microsoft.com/office/drawing/2014/main" xmlns="" id="{0773C58D-15C9-463F-BD7F-D2DBA6DD452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26" name="Imagem 5625">
          <a:extLst>
            <a:ext uri="{FF2B5EF4-FFF2-40B4-BE49-F238E27FC236}">
              <a16:creationId xmlns:a16="http://schemas.microsoft.com/office/drawing/2014/main" xmlns="" id="{1074438A-C32B-4EAD-8E22-FDB6678371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27" name="Imagem 5626">
          <a:extLst>
            <a:ext uri="{FF2B5EF4-FFF2-40B4-BE49-F238E27FC236}">
              <a16:creationId xmlns:a16="http://schemas.microsoft.com/office/drawing/2014/main" xmlns="" id="{41C8F991-5D68-43E9-B817-2942FF512BB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28" name="Imagem 5627">
          <a:extLst>
            <a:ext uri="{FF2B5EF4-FFF2-40B4-BE49-F238E27FC236}">
              <a16:creationId xmlns:a16="http://schemas.microsoft.com/office/drawing/2014/main" xmlns="" id="{FC0C7F78-6571-4397-A003-3F515AD89A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29" name="Imagem 5628">
          <a:extLst>
            <a:ext uri="{FF2B5EF4-FFF2-40B4-BE49-F238E27FC236}">
              <a16:creationId xmlns:a16="http://schemas.microsoft.com/office/drawing/2014/main" xmlns="" id="{FEC46DD0-AABB-4C32-BAB7-AAE8FD1B742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5630" name="Imagem 5629">
          <a:extLst>
            <a:ext uri="{FF2B5EF4-FFF2-40B4-BE49-F238E27FC236}">
              <a16:creationId xmlns:a16="http://schemas.microsoft.com/office/drawing/2014/main" xmlns="" id="{AA4F009B-5E4F-49E9-A8E7-FFF97903D9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31" name="Imagem 5630">
          <a:extLst>
            <a:ext uri="{FF2B5EF4-FFF2-40B4-BE49-F238E27FC236}">
              <a16:creationId xmlns:a16="http://schemas.microsoft.com/office/drawing/2014/main" xmlns="" id="{B56A8F99-9AAB-41DF-BF3D-E394457102F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32" name="Imagem 5631">
          <a:extLst>
            <a:ext uri="{FF2B5EF4-FFF2-40B4-BE49-F238E27FC236}">
              <a16:creationId xmlns:a16="http://schemas.microsoft.com/office/drawing/2014/main" xmlns="" id="{941841F8-71CC-47D0-A219-403B338820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33" name="Imagem 5632">
          <a:extLst>
            <a:ext uri="{FF2B5EF4-FFF2-40B4-BE49-F238E27FC236}">
              <a16:creationId xmlns:a16="http://schemas.microsoft.com/office/drawing/2014/main" xmlns="" id="{3D1FD1B7-2B3A-45AF-920F-A6C153A1511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34" name="Imagem 5633">
          <a:extLst>
            <a:ext uri="{FF2B5EF4-FFF2-40B4-BE49-F238E27FC236}">
              <a16:creationId xmlns:a16="http://schemas.microsoft.com/office/drawing/2014/main" xmlns="" id="{6FFE8231-F8B4-4C0D-87BB-4B6D77D19C0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35" name="Imagem 5634">
          <a:extLst>
            <a:ext uri="{FF2B5EF4-FFF2-40B4-BE49-F238E27FC236}">
              <a16:creationId xmlns:a16="http://schemas.microsoft.com/office/drawing/2014/main" xmlns="" id="{1B6647E3-E6F1-4E3B-AA8E-9743E5A863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36" name="Imagem 5635">
          <a:extLst>
            <a:ext uri="{FF2B5EF4-FFF2-40B4-BE49-F238E27FC236}">
              <a16:creationId xmlns:a16="http://schemas.microsoft.com/office/drawing/2014/main" xmlns="" id="{6C9D2C4B-D5E2-4B68-829C-27975B1921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37" name="Imagem 5636">
          <a:extLst>
            <a:ext uri="{FF2B5EF4-FFF2-40B4-BE49-F238E27FC236}">
              <a16:creationId xmlns:a16="http://schemas.microsoft.com/office/drawing/2014/main" xmlns="" id="{307B111D-0B45-4CA9-BE9F-51D3B7F917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5638" name="Imagem 5637">
          <a:extLst>
            <a:ext uri="{FF2B5EF4-FFF2-40B4-BE49-F238E27FC236}">
              <a16:creationId xmlns:a16="http://schemas.microsoft.com/office/drawing/2014/main" xmlns="" id="{55127B62-0BBB-4902-866B-2EB50068AC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39" name="Imagem 5638">
          <a:extLst>
            <a:ext uri="{FF2B5EF4-FFF2-40B4-BE49-F238E27FC236}">
              <a16:creationId xmlns:a16="http://schemas.microsoft.com/office/drawing/2014/main" xmlns="" id="{44BDE0A5-EF29-4055-B90E-3E3CD2E19E3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40" name="Imagem 5639">
          <a:extLst>
            <a:ext uri="{FF2B5EF4-FFF2-40B4-BE49-F238E27FC236}">
              <a16:creationId xmlns:a16="http://schemas.microsoft.com/office/drawing/2014/main" xmlns="" id="{A17BECAE-294D-44B0-B6D2-7710695854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41" name="Imagem 5640">
          <a:extLst>
            <a:ext uri="{FF2B5EF4-FFF2-40B4-BE49-F238E27FC236}">
              <a16:creationId xmlns:a16="http://schemas.microsoft.com/office/drawing/2014/main" xmlns="" id="{A425F8D1-2904-4F4D-8564-D0478D12E11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42" name="Imagem 5641">
          <a:extLst>
            <a:ext uri="{FF2B5EF4-FFF2-40B4-BE49-F238E27FC236}">
              <a16:creationId xmlns:a16="http://schemas.microsoft.com/office/drawing/2014/main" xmlns="" id="{22B5F146-1ABA-4B37-AEAE-F4FA99DFD6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43" name="Imagem 5642">
          <a:extLst>
            <a:ext uri="{FF2B5EF4-FFF2-40B4-BE49-F238E27FC236}">
              <a16:creationId xmlns:a16="http://schemas.microsoft.com/office/drawing/2014/main" xmlns="" id="{B1704588-0C06-4C6E-BAA0-B1489494884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44" name="Imagem 5643">
          <a:extLst>
            <a:ext uri="{FF2B5EF4-FFF2-40B4-BE49-F238E27FC236}">
              <a16:creationId xmlns:a16="http://schemas.microsoft.com/office/drawing/2014/main" xmlns="" id="{3CD0D88A-24D8-4804-8493-71AE3B8A1E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45" name="Imagem 5644">
          <a:extLst>
            <a:ext uri="{FF2B5EF4-FFF2-40B4-BE49-F238E27FC236}">
              <a16:creationId xmlns:a16="http://schemas.microsoft.com/office/drawing/2014/main" xmlns="" id="{0A19794D-728C-467A-8904-720BA6CC4F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5646" name="Imagem 5645">
          <a:extLst>
            <a:ext uri="{FF2B5EF4-FFF2-40B4-BE49-F238E27FC236}">
              <a16:creationId xmlns:a16="http://schemas.microsoft.com/office/drawing/2014/main" xmlns="" id="{F2BE88EE-E34E-4576-9C00-D1C215B8AC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47" name="Imagem 5646">
          <a:extLst>
            <a:ext uri="{FF2B5EF4-FFF2-40B4-BE49-F238E27FC236}">
              <a16:creationId xmlns:a16="http://schemas.microsoft.com/office/drawing/2014/main" xmlns="" id="{EDAD3E85-08E7-440E-8201-A3A1BEA2DDE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48" name="Imagem 5647">
          <a:extLst>
            <a:ext uri="{FF2B5EF4-FFF2-40B4-BE49-F238E27FC236}">
              <a16:creationId xmlns:a16="http://schemas.microsoft.com/office/drawing/2014/main" xmlns="" id="{67B58C98-8B2E-4812-BE99-30A652750D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49" name="Imagem 5648">
          <a:extLst>
            <a:ext uri="{FF2B5EF4-FFF2-40B4-BE49-F238E27FC236}">
              <a16:creationId xmlns:a16="http://schemas.microsoft.com/office/drawing/2014/main" xmlns="" id="{8D89E222-E7CE-466D-89DF-D71FA4A39E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50" name="Imagem 5649">
          <a:extLst>
            <a:ext uri="{FF2B5EF4-FFF2-40B4-BE49-F238E27FC236}">
              <a16:creationId xmlns:a16="http://schemas.microsoft.com/office/drawing/2014/main" xmlns="" id="{67AB56BB-0B2B-4BC1-8B39-3DA75DC733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51" name="Imagem 5650">
          <a:extLst>
            <a:ext uri="{FF2B5EF4-FFF2-40B4-BE49-F238E27FC236}">
              <a16:creationId xmlns:a16="http://schemas.microsoft.com/office/drawing/2014/main" xmlns="" id="{3C7304B7-CDCD-4D81-AB15-C4AB7B294B6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52" name="Imagem 5651">
          <a:extLst>
            <a:ext uri="{FF2B5EF4-FFF2-40B4-BE49-F238E27FC236}">
              <a16:creationId xmlns:a16="http://schemas.microsoft.com/office/drawing/2014/main" xmlns="" id="{3E4BDC12-AA8A-4049-89F2-D47B19FC51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53" name="Imagem 5652">
          <a:extLst>
            <a:ext uri="{FF2B5EF4-FFF2-40B4-BE49-F238E27FC236}">
              <a16:creationId xmlns:a16="http://schemas.microsoft.com/office/drawing/2014/main" xmlns="" id="{CA0C4301-2127-4A2C-9927-76E033285A2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5654" name="Imagem 5653">
          <a:extLst>
            <a:ext uri="{FF2B5EF4-FFF2-40B4-BE49-F238E27FC236}">
              <a16:creationId xmlns:a16="http://schemas.microsoft.com/office/drawing/2014/main" xmlns="" id="{089DB321-AF23-4F0A-98D9-8CF0688DA7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55" name="Imagem 5654">
          <a:extLst>
            <a:ext uri="{FF2B5EF4-FFF2-40B4-BE49-F238E27FC236}">
              <a16:creationId xmlns:a16="http://schemas.microsoft.com/office/drawing/2014/main" xmlns="" id="{0B59C10C-BC45-4A01-82C8-42EB8DED81D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56" name="Imagem 5655">
          <a:extLst>
            <a:ext uri="{FF2B5EF4-FFF2-40B4-BE49-F238E27FC236}">
              <a16:creationId xmlns:a16="http://schemas.microsoft.com/office/drawing/2014/main" xmlns="" id="{8F427CF0-3B16-414C-B782-2106084A02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57" name="Imagem 5656">
          <a:extLst>
            <a:ext uri="{FF2B5EF4-FFF2-40B4-BE49-F238E27FC236}">
              <a16:creationId xmlns:a16="http://schemas.microsoft.com/office/drawing/2014/main" xmlns="" id="{0CFF293A-459C-4A30-B859-B169037F7C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58" name="Imagem 5657">
          <a:extLst>
            <a:ext uri="{FF2B5EF4-FFF2-40B4-BE49-F238E27FC236}">
              <a16:creationId xmlns:a16="http://schemas.microsoft.com/office/drawing/2014/main" xmlns="" id="{A0845D72-D3B0-4B53-834C-C0E2FAF3F9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59" name="Imagem 5658">
          <a:extLst>
            <a:ext uri="{FF2B5EF4-FFF2-40B4-BE49-F238E27FC236}">
              <a16:creationId xmlns:a16="http://schemas.microsoft.com/office/drawing/2014/main" xmlns="" id="{98185397-7998-47ED-9E21-99C15FF9A4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60" name="Imagem 5659">
          <a:extLst>
            <a:ext uri="{FF2B5EF4-FFF2-40B4-BE49-F238E27FC236}">
              <a16:creationId xmlns:a16="http://schemas.microsoft.com/office/drawing/2014/main" xmlns="" id="{445346E6-F401-4960-8A34-D313FAE46B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61" name="Imagem 5660">
          <a:extLst>
            <a:ext uri="{FF2B5EF4-FFF2-40B4-BE49-F238E27FC236}">
              <a16:creationId xmlns:a16="http://schemas.microsoft.com/office/drawing/2014/main" xmlns="" id="{180BCE48-F504-4DF6-AFCB-E6229C61966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5662" name="Imagem 5661">
          <a:extLst>
            <a:ext uri="{FF2B5EF4-FFF2-40B4-BE49-F238E27FC236}">
              <a16:creationId xmlns:a16="http://schemas.microsoft.com/office/drawing/2014/main" xmlns="" id="{C2AFEFEB-3507-4701-B84C-3A7AD51830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63" name="Imagem 5662">
          <a:extLst>
            <a:ext uri="{FF2B5EF4-FFF2-40B4-BE49-F238E27FC236}">
              <a16:creationId xmlns:a16="http://schemas.microsoft.com/office/drawing/2014/main" xmlns="" id="{745AE1CA-DD67-477D-B0A2-4481D01256B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64" name="Imagem 5663">
          <a:extLst>
            <a:ext uri="{FF2B5EF4-FFF2-40B4-BE49-F238E27FC236}">
              <a16:creationId xmlns:a16="http://schemas.microsoft.com/office/drawing/2014/main" xmlns="" id="{B955C91C-12D4-4644-B787-A0C779F3E7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65" name="Imagem 5664">
          <a:extLst>
            <a:ext uri="{FF2B5EF4-FFF2-40B4-BE49-F238E27FC236}">
              <a16:creationId xmlns:a16="http://schemas.microsoft.com/office/drawing/2014/main" xmlns="" id="{6F595CD7-C586-48D7-91A6-B8683803BBC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66" name="Imagem 5665">
          <a:extLst>
            <a:ext uri="{FF2B5EF4-FFF2-40B4-BE49-F238E27FC236}">
              <a16:creationId xmlns:a16="http://schemas.microsoft.com/office/drawing/2014/main" xmlns="" id="{943376EC-338F-4B2A-9AD8-264E01C595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67" name="Imagem 5666">
          <a:extLst>
            <a:ext uri="{FF2B5EF4-FFF2-40B4-BE49-F238E27FC236}">
              <a16:creationId xmlns:a16="http://schemas.microsoft.com/office/drawing/2014/main" xmlns="" id="{AF8DC6C7-82ED-4827-B628-82F01321A4C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68" name="Imagem 5667">
          <a:extLst>
            <a:ext uri="{FF2B5EF4-FFF2-40B4-BE49-F238E27FC236}">
              <a16:creationId xmlns:a16="http://schemas.microsoft.com/office/drawing/2014/main" xmlns="" id="{1D942B9C-B0FE-43DB-9D47-BF4745EFA8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69" name="Imagem 5668">
          <a:extLst>
            <a:ext uri="{FF2B5EF4-FFF2-40B4-BE49-F238E27FC236}">
              <a16:creationId xmlns:a16="http://schemas.microsoft.com/office/drawing/2014/main" xmlns="" id="{34906AE4-4734-44DB-A8C7-CB945C6428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5670" name="Imagem 5669">
          <a:extLst>
            <a:ext uri="{FF2B5EF4-FFF2-40B4-BE49-F238E27FC236}">
              <a16:creationId xmlns:a16="http://schemas.microsoft.com/office/drawing/2014/main" xmlns="" id="{698022CE-9BD0-4D09-942D-20B6DBF4B1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71" name="Imagem 5670">
          <a:extLst>
            <a:ext uri="{FF2B5EF4-FFF2-40B4-BE49-F238E27FC236}">
              <a16:creationId xmlns:a16="http://schemas.microsoft.com/office/drawing/2014/main" xmlns="" id="{ADB3D552-CFC9-4988-A28D-5F662341A3C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72" name="Imagem 5671">
          <a:extLst>
            <a:ext uri="{FF2B5EF4-FFF2-40B4-BE49-F238E27FC236}">
              <a16:creationId xmlns:a16="http://schemas.microsoft.com/office/drawing/2014/main" xmlns="" id="{A1153298-7F71-46C2-9F51-FE8B1D87A55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73" name="Imagem 5672">
          <a:extLst>
            <a:ext uri="{FF2B5EF4-FFF2-40B4-BE49-F238E27FC236}">
              <a16:creationId xmlns:a16="http://schemas.microsoft.com/office/drawing/2014/main" xmlns="" id="{D1AF1E73-CBE3-439B-B7CE-B6727D564AB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74" name="Imagem 5673">
          <a:extLst>
            <a:ext uri="{FF2B5EF4-FFF2-40B4-BE49-F238E27FC236}">
              <a16:creationId xmlns:a16="http://schemas.microsoft.com/office/drawing/2014/main" xmlns="" id="{D26E2803-A237-42BF-AF1D-1682605DD6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75" name="Imagem 5674">
          <a:extLst>
            <a:ext uri="{FF2B5EF4-FFF2-40B4-BE49-F238E27FC236}">
              <a16:creationId xmlns:a16="http://schemas.microsoft.com/office/drawing/2014/main" xmlns="" id="{39378DFF-9558-48BC-9959-A7E4EAC271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76" name="Imagem 5675">
          <a:extLst>
            <a:ext uri="{FF2B5EF4-FFF2-40B4-BE49-F238E27FC236}">
              <a16:creationId xmlns:a16="http://schemas.microsoft.com/office/drawing/2014/main" xmlns="" id="{C04E248A-C4D4-432B-9FF7-F8BE508ED5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77" name="Imagem 5676">
          <a:extLst>
            <a:ext uri="{FF2B5EF4-FFF2-40B4-BE49-F238E27FC236}">
              <a16:creationId xmlns:a16="http://schemas.microsoft.com/office/drawing/2014/main" xmlns="" id="{00F27B71-D538-4CA0-B0F3-6A475CC505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5678" name="Imagem 5677">
          <a:extLst>
            <a:ext uri="{FF2B5EF4-FFF2-40B4-BE49-F238E27FC236}">
              <a16:creationId xmlns:a16="http://schemas.microsoft.com/office/drawing/2014/main" xmlns="" id="{4974B281-6826-4008-A57A-7CB561FB49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79" name="Imagem 5678">
          <a:extLst>
            <a:ext uri="{FF2B5EF4-FFF2-40B4-BE49-F238E27FC236}">
              <a16:creationId xmlns:a16="http://schemas.microsoft.com/office/drawing/2014/main" xmlns="" id="{ADFA440B-C892-4E34-A297-A0F7F47C6F6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80" name="Imagem 5679">
          <a:extLst>
            <a:ext uri="{FF2B5EF4-FFF2-40B4-BE49-F238E27FC236}">
              <a16:creationId xmlns:a16="http://schemas.microsoft.com/office/drawing/2014/main" xmlns="" id="{FB8066E4-9E6C-4F6D-B004-BB44CBDC5B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81" name="Imagem 5680">
          <a:extLst>
            <a:ext uri="{FF2B5EF4-FFF2-40B4-BE49-F238E27FC236}">
              <a16:creationId xmlns:a16="http://schemas.microsoft.com/office/drawing/2014/main" xmlns="" id="{1BE259F4-FE21-49AC-A0F6-37DBFB5B9E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82" name="Imagem 5681">
          <a:extLst>
            <a:ext uri="{FF2B5EF4-FFF2-40B4-BE49-F238E27FC236}">
              <a16:creationId xmlns:a16="http://schemas.microsoft.com/office/drawing/2014/main" xmlns="" id="{81B4133D-39B7-44EA-B26C-7ABAC49A0D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83" name="Imagem 5682">
          <a:extLst>
            <a:ext uri="{FF2B5EF4-FFF2-40B4-BE49-F238E27FC236}">
              <a16:creationId xmlns:a16="http://schemas.microsoft.com/office/drawing/2014/main" xmlns="" id="{527AD72B-7656-4DAE-89D9-1483E683AE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84" name="Imagem 5683">
          <a:extLst>
            <a:ext uri="{FF2B5EF4-FFF2-40B4-BE49-F238E27FC236}">
              <a16:creationId xmlns:a16="http://schemas.microsoft.com/office/drawing/2014/main" xmlns="" id="{F2E3906F-25B3-410C-80B0-91D6068B10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85" name="Imagem 5684">
          <a:extLst>
            <a:ext uri="{FF2B5EF4-FFF2-40B4-BE49-F238E27FC236}">
              <a16:creationId xmlns:a16="http://schemas.microsoft.com/office/drawing/2014/main" xmlns="" id="{F40E12ED-35BF-4B89-BBAA-09C0E290B1C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5686" name="Imagem 5685">
          <a:extLst>
            <a:ext uri="{FF2B5EF4-FFF2-40B4-BE49-F238E27FC236}">
              <a16:creationId xmlns:a16="http://schemas.microsoft.com/office/drawing/2014/main" xmlns="" id="{B911B281-4DAC-4E92-AE2C-DA148EB115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87" name="Imagem 5686">
          <a:extLst>
            <a:ext uri="{FF2B5EF4-FFF2-40B4-BE49-F238E27FC236}">
              <a16:creationId xmlns:a16="http://schemas.microsoft.com/office/drawing/2014/main" xmlns="" id="{CA80CCC1-F170-406E-AE12-781C7BC1B35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88" name="Imagem 5687">
          <a:extLst>
            <a:ext uri="{FF2B5EF4-FFF2-40B4-BE49-F238E27FC236}">
              <a16:creationId xmlns:a16="http://schemas.microsoft.com/office/drawing/2014/main" xmlns="" id="{6C778462-B538-4BB8-B7F0-D55F98DA40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89" name="Imagem 5688">
          <a:extLst>
            <a:ext uri="{FF2B5EF4-FFF2-40B4-BE49-F238E27FC236}">
              <a16:creationId xmlns:a16="http://schemas.microsoft.com/office/drawing/2014/main" xmlns="" id="{B06DFB82-16EA-48A2-8F01-403800D0D0E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90" name="Imagem 5689">
          <a:extLst>
            <a:ext uri="{FF2B5EF4-FFF2-40B4-BE49-F238E27FC236}">
              <a16:creationId xmlns:a16="http://schemas.microsoft.com/office/drawing/2014/main" xmlns="" id="{28710320-CC8D-4C71-A305-03B0536B780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91" name="Imagem 5690">
          <a:extLst>
            <a:ext uri="{FF2B5EF4-FFF2-40B4-BE49-F238E27FC236}">
              <a16:creationId xmlns:a16="http://schemas.microsoft.com/office/drawing/2014/main" xmlns="" id="{178F81AB-571C-4071-8642-48D09E4692A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92" name="Imagem 5691">
          <a:extLst>
            <a:ext uri="{FF2B5EF4-FFF2-40B4-BE49-F238E27FC236}">
              <a16:creationId xmlns:a16="http://schemas.microsoft.com/office/drawing/2014/main" xmlns="" id="{587BD8C7-2B17-4D68-8835-1D950BCC94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93" name="Imagem 5692">
          <a:extLst>
            <a:ext uri="{FF2B5EF4-FFF2-40B4-BE49-F238E27FC236}">
              <a16:creationId xmlns:a16="http://schemas.microsoft.com/office/drawing/2014/main" xmlns="" id="{A545F325-8F17-4A42-BD34-F5550ECF90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5694" name="Imagem 5693">
          <a:extLst>
            <a:ext uri="{FF2B5EF4-FFF2-40B4-BE49-F238E27FC236}">
              <a16:creationId xmlns:a16="http://schemas.microsoft.com/office/drawing/2014/main" xmlns="" id="{649AACFB-6D94-4A4B-B6CA-D2B1851D63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695" name="Imagem 5694">
          <a:extLst>
            <a:ext uri="{FF2B5EF4-FFF2-40B4-BE49-F238E27FC236}">
              <a16:creationId xmlns:a16="http://schemas.microsoft.com/office/drawing/2014/main" xmlns="" id="{4FA65527-624A-4B4E-84E2-15FA74F38F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696" name="Imagem 5695">
          <a:extLst>
            <a:ext uri="{FF2B5EF4-FFF2-40B4-BE49-F238E27FC236}">
              <a16:creationId xmlns:a16="http://schemas.microsoft.com/office/drawing/2014/main" xmlns="" id="{7B10E9F1-ACF2-4D6D-992B-BE18E10235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697" name="Imagem 5696">
          <a:extLst>
            <a:ext uri="{FF2B5EF4-FFF2-40B4-BE49-F238E27FC236}">
              <a16:creationId xmlns:a16="http://schemas.microsoft.com/office/drawing/2014/main" xmlns="" id="{6FC78F73-AD6E-41C3-A1A1-09493323C4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5698" name="Imagem 5697">
          <a:extLst>
            <a:ext uri="{FF2B5EF4-FFF2-40B4-BE49-F238E27FC236}">
              <a16:creationId xmlns:a16="http://schemas.microsoft.com/office/drawing/2014/main" xmlns="" id="{E1E2FF2C-C64A-43B6-AB19-DA2DD24A7B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699" name="Imagem 5698">
          <a:extLst>
            <a:ext uri="{FF2B5EF4-FFF2-40B4-BE49-F238E27FC236}">
              <a16:creationId xmlns:a16="http://schemas.microsoft.com/office/drawing/2014/main" xmlns="" id="{AB6AEB0E-8B88-46F4-8618-15EBC44328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00" name="Imagem 5699">
          <a:extLst>
            <a:ext uri="{FF2B5EF4-FFF2-40B4-BE49-F238E27FC236}">
              <a16:creationId xmlns:a16="http://schemas.microsoft.com/office/drawing/2014/main" xmlns="" id="{707C5710-7A18-4FA6-B9F5-0114FC8B6E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01" name="Imagem 5700">
          <a:extLst>
            <a:ext uri="{FF2B5EF4-FFF2-40B4-BE49-F238E27FC236}">
              <a16:creationId xmlns:a16="http://schemas.microsoft.com/office/drawing/2014/main" xmlns="" id="{8FE0F44C-AFD0-4B51-81AE-5581B311C5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5702" name="Imagem 5701">
          <a:extLst>
            <a:ext uri="{FF2B5EF4-FFF2-40B4-BE49-F238E27FC236}">
              <a16:creationId xmlns:a16="http://schemas.microsoft.com/office/drawing/2014/main" xmlns="" id="{4FA2AEB4-95E5-44D3-9752-E19D8AEACF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03" name="Imagem 5702">
          <a:extLst>
            <a:ext uri="{FF2B5EF4-FFF2-40B4-BE49-F238E27FC236}">
              <a16:creationId xmlns:a16="http://schemas.microsoft.com/office/drawing/2014/main" xmlns="" id="{A719B64D-8659-495C-83E9-FF4B94A544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04" name="Imagem 5703">
          <a:extLst>
            <a:ext uri="{FF2B5EF4-FFF2-40B4-BE49-F238E27FC236}">
              <a16:creationId xmlns:a16="http://schemas.microsoft.com/office/drawing/2014/main" xmlns="" id="{BD761204-7740-49E4-8814-17BFDA18C4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05" name="Imagem 5704">
          <a:extLst>
            <a:ext uri="{FF2B5EF4-FFF2-40B4-BE49-F238E27FC236}">
              <a16:creationId xmlns:a16="http://schemas.microsoft.com/office/drawing/2014/main" xmlns="" id="{D49F0C99-82F5-4BDF-A20E-3ED3BDD864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5706" name="Imagem 5705">
          <a:extLst>
            <a:ext uri="{FF2B5EF4-FFF2-40B4-BE49-F238E27FC236}">
              <a16:creationId xmlns:a16="http://schemas.microsoft.com/office/drawing/2014/main" xmlns="" id="{E3A35808-4971-4D4D-892A-797F14B328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07" name="Imagem 5706">
          <a:extLst>
            <a:ext uri="{FF2B5EF4-FFF2-40B4-BE49-F238E27FC236}">
              <a16:creationId xmlns:a16="http://schemas.microsoft.com/office/drawing/2014/main" xmlns="" id="{095EA6CD-0BAD-4289-BFB2-A71F6B95C5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08" name="Imagem 5707">
          <a:extLst>
            <a:ext uri="{FF2B5EF4-FFF2-40B4-BE49-F238E27FC236}">
              <a16:creationId xmlns:a16="http://schemas.microsoft.com/office/drawing/2014/main" xmlns="" id="{F462B4F1-69E5-471E-B89F-E2812E40E9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09" name="Imagem 5708">
          <a:extLst>
            <a:ext uri="{FF2B5EF4-FFF2-40B4-BE49-F238E27FC236}">
              <a16:creationId xmlns:a16="http://schemas.microsoft.com/office/drawing/2014/main" xmlns="" id="{32995749-490F-455C-92A1-B34A1B5725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10" name="Imagem 5709">
          <a:extLst>
            <a:ext uri="{FF2B5EF4-FFF2-40B4-BE49-F238E27FC236}">
              <a16:creationId xmlns:a16="http://schemas.microsoft.com/office/drawing/2014/main" xmlns="" id="{354043F1-CC1A-4EB6-A043-9E253FA6FC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11" name="Imagem 5710">
          <a:extLst>
            <a:ext uri="{FF2B5EF4-FFF2-40B4-BE49-F238E27FC236}">
              <a16:creationId xmlns:a16="http://schemas.microsoft.com/office/drawing/2014/main" xmlns="" id="{0E0EF2FC-E038-40BB-8419-8D474A09AA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12" name="Imagem 5711">
          <a:extLst>
            <a:ext uri="{FF2B5EF4-FFF2-40B4-BE49-F238E27FC236}">
              <a16:creationId xmlns:a16="http://schemas.microsoft.com/office/drawing/2014/main" xmlns="" id="{A7D33778-3757-46DC-9ECC-52801CBD4B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13" name="Imagem 5712">
          <a:extLst>
            <a:ext uri="{FF2B5EF4-FFF2-40B4-BE49-F238E27FC236}">
              <a16:creationId xmlns:a16="http://schemas.microsoft.com/office/drawing/2014/main" xmlns="" id="{3BE3AD6C-FD6D-4A9F-8EA7-C696EBB052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14" name="Imagem 5713">
          <a:extLst>
            <a:ext uri="{FF2B5EF4-FFF2-40B4-BE49-F238E27FC236}">
              <a16:creationId xmlns:a16="http://schemas.microsoft.com/office/drawing/2014/main" xmlns="" id="{DB9ACFA9-45B5-4E55-86E5-2CBA691012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15" name="Imagem 5714">
          <a:extLst>
            <a:ext uri="{FF2B5EF4-FFF2-40B4-BE49-F238E27FC236}">
              <a16:creationId xmlns:a16="http://schemas.microsoft.com/office/drawing/2014/main" xmlns="" id="{DC3CAAD5-05A7-496F-91FF-A18E7F9145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16" name="Imagem 5715">
          <a:extLst>
            <a:ext uri="{FF2B5EF4-FFF2-40B4-BE49-F238E27FC236}">
              <a16:creationId xmlns:a16="http://schemas.microsoft.com/office/drawing/2014/main" xmlns="" id="{67BDE6D0-28C1-4CFE-963E-02EC32DAD9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17" name="Imagem 5716">
          <a:extLst>
            <a:ext uri="{FF2B5EF4-FFF2-40B4-BE49-F238E27FC236}">
              <a16:creationId xmlns:a16="http://schemas.microsoft.com/office/drawing/2014/main" xmlns="" id="{FF68DED9-B0D1-4DBA-9669-58079A070D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18" name="Imagem 5717">
          <a:extLst>
            <a:ext uri="{FF2B5EF4-FFF2-40B4-BE49-F238E27FC236}">
              <a16:creationId xmlns:a16="http://schemas.microsoft.com/office/drawing/2014/main" xmlns="" id="{DD1B5FB9-CAA6-4198-AD6C-BC9DC142F6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19" name="Imagem 5718">
          <a:extLst>
            <a:ext uri="{FF2B5EF4-FFF2-40B4-BE49-F238E27FC236}">
              <a16:creationId xmlns:a16="http://schemas.microsoft.com/office/drawing/2014/main" xmlns="" id="{2D58B082-63D7-4C09-BC2D-EE58682EF3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20" name="Imagem 5719">
          <a:extLst>
            <a:ext uri="{FF2B5EF4-FFF2-40B4-BE49-F238E27FC236}">
              <a16:creationId xmlns:a16="http://schemas.microsoft.com/office/drawing/2014/main" xmlns="" id="{848B435E-F9EA-4299-8561-538408555D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21" name="Imagem 5720">
          <a:extLst>
            <a:ext uri="{FF2B5EF4-FFF2-40B4-BE49-F238E27FC236}">
              <a16:creationId xmlns:a16="http://schemas.microsoft.com/office/drawing/2014/main" xmlns="" id="{CBED7048-6418-499F-AAAA-BD23C322D7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22" name="Imagem 5721">
          <a:extLst>
            <a:ext uri="{FF2B5EF4-FFF2-40B4-BE49-F238E27FC236}">
              <a16:creationId xmlns:a16="http://schemas.microsoft.com/office/drawing/2014/main" xmlns="" id="{4F3E3463-1237-4AFB-AC86-823EBCE804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23" name="Imagem 5722">
          <a:extLst>
            <a:ext uri="{FF2B5EF4-FFF2-40B4-BE49-F238E27FC236}">
              <a16:creationId xmlns:a16="http://schemas.microsoft.com/office/drawing/2014/main" xmlns="" id="{887123A9-D980-456E-97A8-8BE195D0E8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24" name="Imagem 5723">
          <a:extLst>
            <a:ext uri="{FF2B5EF4-FFF2-40B4-BE49-F238E27FC236}">
              <a16:creationId xmlns:a16="http://schemas.microsoft.com/office/drawing/2014/main" xmlns="" id="{7913BEE8-C5AD-4C4B-9725-DB66B27AA1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25" name="Imagem 5724">
          <a:extLst>
            <a:ext uri="{FF2B5EF4-FFF2-40B4-BE49-F238E27FC236}">
              <a16:creationId xmlns:a16="http://schemas.microsoft.com/office/drawing/2014/main" xmlns="" id="{71A5379B-164B-4980-AE8D-D56137CC2F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26" name="Imagem 5725">
          <a:extLst>
            <a:ext uri="{FF2B5EF4-FFF2-40B4-BE49-F238E27FC236}">
              <a16:creationId xmlns:a16="http://schemas.microsoft.com/office/drawing/2014/main" xmlns="" id="{DB8E6CF9-48EB-4FF6-A1A4-A0DE21F059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27" name="Imagem 5726">
          <a:extLst>
            <a:ext uri="{FF2B5EF4-FFF2-40B4-BE49-F238E27FC236}">
              <a16:creationId xmlns:a16="http://schemas.microsoft.com/office/drawing/2014/main" xmlns="" id="{143B5892-229E-47AD-829F-B6907FD5AE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728" name="Imagem 5727">
          <a:extLst>
            <a:ext uri="{FF2B5EF4-FFF2-40B4-BE49-F238E27FC236}">
              <a16:creationId xmlns:a16="http://schemas.microsoft.com/office/drawing/2014/main" xmlns="" id="{E674E27B-223D-4040-A519-22666959D2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29" name="Imagem 5728">
          <a:extLst>
            <a:ext uri="{FF2B5EF4-FFF2-40B4-BE49-F238E27FC236}">
              <a16:creationId xmlns:a16="http://schemas.microsoft.com/office/drawing/2014/main" xmlns="" id="{3F41EEA7-7D9A-4699-AAA7-1F6778F6E6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30" name="Imagem 5729">
          <a:extLst>
            <a:ext uri="{FF2B5EF4-FFF2-40B4-BE49-F238E27FC236}">
              <a16:creationId xmlns:a16="http://schemas.microsoft.com/office/drawing/2014/main" xmlns="" id="{6D8C6EE2-63FE-4037-BBC4-6C39D3F1E8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31" name="Imagem 5730">
          <a:extLst>
            <a:ext uri="{FF2B5EF4-FFF2-40B4-BE49-F238E27FC236}">
              <a16:creationId xmlns:a16="http://schemas.microsoft.com/office/drawing/2014/main" xmlns="" id="{57518519-0B8D-45CF-A03A-56E0FABDE4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732" name="Imagem 5731">
          <a:extLst>
            <a:ext uri="{FF2B5EF4-FFF2-40B4-BE49-F238E27FC236}">
              <a16:creationId xmlns:a16="http://schemas.microsoft.com/office/drawing/2014/main" xmlns="" id="{3433DD8D-01EB-4C30-BA71-E14874AD02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33" name="Imagem 5732">
          <a:extLst>
            <a:ext uri="{FF2B5EF4-FFF2-40B4-BE49-F238E27FC236}">
              <a16:creationId xmlns:a16="http://schemas.microsoft.com/office/drawing/2014/main" xmlns="" id="{EC4096C6-7134-4EBC-8A73-532AFF6AAE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34" name="Imagem 5733">
          <a:extLst>
            <a:ext uri="{FF2B5EF4-FFF2-40B4-BE49-F238E27FC236}">
              <a16:creationId xmlns:a16="http://schemas.microsoft.com/office/drawing/2014/main" xmlns="" id="{13F281F6-58BF-47F3-9A08-3B827B6FAEA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35" name="Imagem 5734">
          <a:extLst>
            <a:ext uri="{FF2B5EF4-FFF2-40B4-BE49-F238E27FC236}">
              <a16:creationId xmlns:a16="http://schemas.microsoft.com/office/drawing/2014/main" xmlns="" id="{ECAACF4C-FF1C-4DC0-B245-3F60D7FE7E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36" name="Imagem 5735">
          <a:extLst>
            <a:ext uri="{FF2B5EF4-FFF2-40B4-BE49-F238E27FC236}">
              <a16:creationId xmlns:a16="http://schemas.microsoft.com/office/drawing/2014/main" xmlns="" id="{808D5478-C807-4FEE-909C-E5A9AC10ED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37" name="Imagem 5736">
          <a:extLst>
            <a:ext uri="{FF2B5EF4-FFF2-40B4-BE49-F238E27FC236}">
              <a16:creationId xmlns:a16="http://schemas.microsoft.com/office/drawing/2014/main" xmlns="" id="{62ABB3DC-6309-4440-8B21-4E5BF8C9A4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38" name="Imagem 5737">
          <a:extLst>
            <a:ext uri="{FF2B5EF4-FFF2-40B4-BE49-F238E27FC236}">
              <a16:creationId xmlns:a16="http://schemas.microsoft.com/office/drawing/2014/main" xmlns="" id="{91F40785-6233-49D9-B339-9904F9FE96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39" name="Imagem 5738">
          <a:extLst>
            <a:ext uri="{FF2B5EF4-FFF2-40B4-BE49-F238E27FC236}">
              <a16:creationId xmlns:a16="http://schemas.microsoft.com/office/drawing/2014/main" xmlns="" id="{5486B0B8-7102-4B84-8516-FD781CB4C4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40" name="Imagem 5739">
          <a:extLst>
            <a:ext uri="{FF2B5EF4-FFF2-40B4-BE49-F238E27FC236}">
              <a16:creationId xmlns:a16="http://schemas.microsoft.com/office/drawing/2014/main" xmlns="" id="{3917C57B-8A34-4E76-9839-AC69E1AC7E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41" name="Imagem 5740">
          <a:extLst>
            <a:ext uri="{FF2B5EF4-FFF2-40B4-BE49-F238E27FC236}">
              <a16:creationId xmlns:a16="http://schemas.microsoft.com/office/drawing/2014/main" xmlns="" id="{8048A10F-0E90-43CD-B8E2-65BE57C7B8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742" name="Imagem 5741">
          <a:extLst>
            <a:ext uri="{FF2B5EF4-FFF2-40B4-BE49-F238E27FC236}">
              <a16:creationId xmlns:a16="http://schemas.microsoft.com/office/drawing/2014/main" xmlns="" id="{F52E30FE-4F66-4CA2-BCE4-9517C4890D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43" name="Imagem 5742">
          <a:extLst>
            <a:ext uri="{FF2B5EF4-FFF2-40B4-BE49-F238E27FC236}">
              <a16:creationId xmlns:a16="http://schemas.microsoft.com/office/drawing/2014/main" xmlns="" id="{04A0289D-F8B3-49FB-A096-2B0B73CFE8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44" name="Imagem 5743">
          <a:extLst>
            <a:ext uri="{FF2B5EF4-FFF2-40B4-BE49-F238E27FC236}">
              <a16:creationId xmlns:a16="http://schemas.microsoft.com/office/drawing/2014/main" xmlns="" id="{C26F6A80-9A8A-4689-9ECC-9AAC9D1CA8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45" name="Imagem 5744">
          <a:extLst>
            <a:ext uri="{FF2B5EF4-FFF2-40B4-BE49-F238E27FC236}">
              <a16:creationId xmlns:a16="http://schemas.microsoft.com/office/drawing/2014/main" xmlns="" id="{B2871493-158B-41CB-B311-5465B5446C5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746" name="Imagem 5745">
          <a:extLst>
            <a:ext uri="{FF2B5EF4-FFF2-40B4-BE49-F238E27FC236}">
              <a16:creationId xmlns:a16="http://schemas.microsoft.com/office/drawing/2014/main" xmlns="" id="{52CA5B5C-3E47-4A74-AB7C-F86ED817FC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47" name="Imagem 5746">
          <a:extLst>
            <a:ext uri="{FF2B5EF4-FFF2-40B4-BE49-F238E27FC236}">
              <a16:creationId xmlns:a16="http://schemas.microsoft.com/office/drawing/2014/main" xmlns="" id="{34C5396C-A6F2-48B2-9FB7-6C1253A909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48" name="Imagem 5747">
          <a:extLst>
            <a:ext uri="{FF2B5EF4-FFF2-40B4-BE49-F238E27FC236}">
              <a16:creationId xmlns:a16="http://schemas.microsoft.com/office/drawing/2014/main" xmlns="" id="{73114771-A270-4B80-B207-22EAC1F2A9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49" name="Imagem 5748">
          <a:extLst>
            <a:ext uri="{FF2B5EF4-FFF2-40B4-BE49-F238E27FC236}">
              <a16:creationId xmlns:a16="http://schemas.microsoft.com/office/drawing/2014/main" xmlns="" id="{1059B246-356B-4F72-9165-E0745EC131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50" name="Imagem 5749">
          <a:extLst>
            <a:ext uri="{FF2B5EF4-FFF2-40B4-BE49-F238E27FC236}">
              <a16:creationId xmlns:a16="http://schemas.microsoft.com/office/drawing/2014/main" xmlns="" id="{7096BC62-398F-427D-9948-1D1653EE7E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51" name="Imagem 5750">
          <a:extLst>
            <a:ext uri="{FF2B5EF4-FFF2-40B4-BE49-F238E27FC236}">
              <a16:creationId xmlns:a16="http://schemas.microsoft.com/office/drawing/2014/main" xmlns="" id="{80860C12-1FE7-44A8-A92C-DE851FF512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52" name="Imagem 5751">
          <a:extLst>
            <a:ext uri="{FF2B5EF4-FFF2-40B4-BE49-F238E27FC236}">
              <a16:creationId xmlns:a16="http://schemas.microsoft.com/office/drawing/2014/main" xmlns="" id="{859D8C8B-A0BE-40D4-A91E-92616670D8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53" name="Imagem 5752">
          <a:extLst>
            <a:ext uri="{FF2B5EF4-FFF2-40B4-BE49-F238E27FC236}">
              <a16:creationId xmlns:a16="http://schemas.microsoft.com/office/drawing/2014/main" xmlns="" id="{4CB4805E-7079-4E22-8B8F-079BEFDA31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54" name="Imagem 5753">
          <a:extLst>
            <a:ext uri="{FF2B5EF4-FFF2-40B4-BE49-F238E27FC236}">
              <a16:creationId xmlns:a16="http://schemas.microsoft.com/office/drawing/2014/main" xmlns="" id="{007D9770-2BE9-439F-9C2E-89022D8DF0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55" name="Imagem 5754">
          <a:extLst>
            <a:ext uri="{FF2B5EF4-FFF2-40B4-BE49-F238E27FC236}">
              <a16:creationId xmlns:a16="http://schemas.microsoft.com/office/drawing/2014/main" xmlns="" id="{84836054-2B7F-41E9-A55C-97700B70F4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756" name="Imagem 5755">
          <a:extLst>
            <a:ext uri="{FF2B5EF4-FFF2-40B4-BE49-F238E27FC236}">
              <a16:creationId xmlns:a16="http://schemas.microsoft.com/office/drawing/2014/main" xmlns="" id="{CFF1EE95-1A0F-4A14-ABEC-708AEFEEBB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57" name="Imagem 5756">
          <a:extLst>
            <a:ext uri="{FF2B5EF4-FFF2-40B4-BE49-F238E27FC236}">
              <a16:creationId xmlns:a16="http://schemas.microsoft.com/office/drawing/2014/main" xmlns="" id="{D3098BC8-6217-4961-8C14-DC950405B6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58" name="Imagem 5757">
          <a:extLst>
            <a:ext uri="{FF2B5EF4-FFF2-40B4-BE49-F238E27FC236}">
              <a16:creationId xmlns:a16="http://schemas.microsoft.com/office/drawing/2014/main" xmlns="" id="{F3CA1B42-E376-4FB5-8732-EC69CB5BE9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59" name="Imagem 5758">
          <a:extLst>
            <a:ext uri="{FF2B5EF4-FFF2-40B4-BE49-F238E27FC236}">
              <a16:creationId xmlns:a16="http://schemas.microsoft.com/office/drawing/2014/main" xmlns="" id="{FE369993-90F4-4E16-B87F-1B3D81B996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760" name="Imagem 5759">
          <a:extLst>
            <a:ext uri="{FF2B5EF4-FFF2-40B4-BE49-F238E27FC236}">
              <a16:creationId xmlns:a16="http://schemas.microsoft.com/office/drawing/2014/main" xmlns="" id="{8DCE21A4-5DF7-497B-BCEB-020E2BD626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61" name="Imagem 5760">
          <a:extLst>
            <a:ext uri="{FF2B5EF4-FFF2-40B4-BE49-F238E27FC236}">
              <a16:creationId xmlns:a16="http://schemas.microsoft.com/office/drawing/2014/main" xmlns="" id="{306303F1-3668-452A-BB36-95D075F6F8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62" name="Imagem 5761">
          <a:extLst>
            <a:ext uri="{FF2B5EF4-FFF2-40B4-BE49-F238E27FC236}">
              <a16:creationId xmlns:a16="http://schemas.microsoft.com/office/drawing/2014/main" xmlns="" id="{858A5021-7A28-49BB-9F7A-6AD1100E11B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63" name="Imagem 5762">
          <a:extLst>
            <a:ext uri="{FF2B5EF4-FFF2-40B4-BE49-F238E27FC236}">
              <a16:creationId xmlns:a16="http://schemas.microsoft.com/office/drawing/2014/main" xmlns="" id="{5C974889-55D2-4869-B451-2B8F6CE174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764" name="Imagem 5763">
          <a:extLst>
            <a:ext uri="{FF2B5EF4-FFF2-40B4-BE49-F238E27FC236}">
              <a16:creationId xmlns:a16="http://schemas.microsoft.com/office/drawing/2014/main" xmlns="" id="{98D3E207-28AE-476B-B02A-ED4C394E59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65" name="Imagem 5764">
          <a:extLst>
            <a:ext uri="{FF2B5EF4-FFF2-40B4-BE49-F238E27FC236}">
              <a16:creationId xmlns:a16="http://schemas.microsoft.com/office/drawing/2014/main" xmlns="" id="{904EFFC8-4CFE-4135-BC2B-2501272264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66" name="Imagem 5765">
          <a:extLst>
            <a:ext uri="{FF2B5EF4-FFF2-40B4-BE49-F238E27FC236}">
              <a16:creationId xmlns:a16="http://schemas.microsoft.com/office/drawing/2014/main" xmlns="" id="{B03DEFF1-3E6C-46D1-B99A-FB26F25DD6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67" name="Imagem 5766">
          <a:extLst>
            <a:ext uri="{FF2B5EF4-FFF2-40B4-BE49-F238E27FC236}">
              <a16:creationId xmlns:a16="http://schemas.microsoft.com/office/drawing/2014/main" xmlns="" id="{787D7135-4787-4F76-93C9-B00B89F2FE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768" name="Imagem 5767">
          <a:extLst>
            <a:ext uri="{FF2B5EF4-FFF2-40B4-BE49-F238E27FC236}">
              <a16:creationId xmlns:a16="http://schemas.microsoft.com/office/drawing/2014/main" xmlns="" id="{63692F94-8447-4B95-8EC7-9CEFADC916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69" name="Imagem 5768">
          <a:extLst>
            <a:ext uri="{FF2B5EF4-FFF2-40B4-BE49-F238E27FC236}">
              <a16:creationId xmlns:a16="http://schemas.microsoft.com/office/drawing/2014/main" xmlns="" id="{2376C58A-EDDD-4EB4-B249-1915884A56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70" name="Imagem 5769">
          <a:extLst>
            <a:ext uri="{FF2B5EF4-FFF2-40B4-BE49-F238E27FC236}">
              <a16:creationId xmlns:a16="http://schemas.microsoft.com/office/drawing/2014/main" xmlns="" id="{B1B64605-9126-41F1-849E-731B5D2454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71" name="Imagem 5770">
          <a:extLst>
            <a:ext uri="{FF2B5EF4-FFF2-40B4-BE49-F238E27FC236}">
              <a16:creationId xmlns:a16="http://schemas.microsoft.com/office/drawing/2014/main" xmlns="" id="{40054DF7-B8D6-4111-BBA9-35447A72F2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772" name="Imagem 5771">
          <a:extLst>
            <a:ext uri="{FF2B5EF4-FFF2-40B4-BE49-F238E27FC236}">
              <a16:creationId xmlns:a16="http://schemas.microsoft.com/office/drawing/2014/main" xmlns="" id="{DF3FDCF7-AFFD-4C90-9C04-5AFC31468D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73" name="Imagem 5772">
          <a:extLst>
            <a:ext uri="{FF2B5EF4-FFF2-40B4-BE49-F238E27FC236}">
              <a16:creationId xmlns:a16="http://schemas.microsoft.com/office/drawing/2014/main" xmlns="" id="{DE10270B-6ED4-4568-BEAD-C0913A195E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74" name="Imagem 5773">
          <a:extLst>
            <a:ext uri="{FF2B5EF4-FFF2-40B4-BE49-F238E27FC236}">
              <a16:creationId xmlns:a16="http://schemas.microsoft.com/office/drawing/2014/main" xmlns="" id="{688BFAD5-72CD-4AFF-8EF8-C5ABE26623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75" name="Imagem 5774">
          <a:extLst>
            <a:ext uri="{FF2B5EF4-FFF2-40B4-BE49-F238E27FC236}">
              <a16:creationId xmlns:a16="http://schemas.microsoft.com/office/drawing/2014/main" xmlns="" id="{162B62B8-0C92-4044-933A-143C7C08FF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776" name="Imagem 5775">
          <a:extLst>
            <a:ext uri="{FF2B5EF4-FFF2-40B4-BE49-F238E27FC236}">
              <a16:creationId xmlns:a16="http://schemas.microsoft.com/office/drawing/2014/main" xmlns="" id="{3E17A779-79C6-432C-BB48-D0A34699C2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77" name="Imagem 5776">
          <a:extLst>
            <a:ext uri="{FF2B5EF4-FFF2-40B4-BE49-F238E27FC236}">
              <a16:creationId xmlns:a16="http://schemas.microsoft.com/office/drawing/2014/main" xmlns="" id="{B249B19F-800A-4096-B584-A3CD870954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78" name="Imagem 5777">
          <a:extLst>
            <a:ext uri="{FF2B5EF4-FFF2-40B4-BE49-F238E27FC236}">
              <a16:creationId xmlns:a16="http://schemas.microsoft.com/office/drawing/2014/main" xmlns="" id="{613184C5-A1B5-4ADC-A064-201E5886F4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79" name="Imagem 5778">
          <a:extLst>
            <a:ext uri="{FF2B5EF4-FFF2-40B4-BE49-F238E27FC236}">
              <a16:creationId xmlns:a16="http://schemas.microsoft.com/office/drawing/2014/main" xmlns="" id="{3F886A16-14AA-438E-80DE-AD796551AF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80" name="Imagem 5779">
          <a:extLst>
            <a:ext uri="{FF2B5EF4-FFF2-40B4-BE49-F238E27FC236}">
              <a16:creationId xmlns:a16="http://schemas.microsoft.com/office/drawing/2014/main" xmlns="" id="{B2FBD6C0-04A2-4A12-ACF4-C7F4348A61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81" name="Imagem 5780">
          <a:extLst>
            <a:ext uri="{FF2B5EF4-FFF2-40B4-BE49-F238E27FC236}">
              <a16:creationId xmlns:a16="http://schemas.microsoft.com/office/drawing/2014/main" xmlns="" id="{641EFD3A-1C75-49C7-A7B6-393FE31BF9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82" name="Imagem 5781">
          <a:extLst>
            <a:ext uri="{FF2B5EF4-FFF2-40B4-BE49-F238E27FC236}">
              <a16:creationId xmlns:a16="http://schemas.microsoft.com/office/drawing/2014/main" xmlns="" id="{923C6EC9-FEA4-497C-9370-30D22C3589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83" name="Imagem 5782">
          <a:extLst>
            <a:ext uri="{FF2B5EF4-FFF2-40B4-BE49-F238E27FC236}">
              <a16:creationId xmlns:a16="http://schemas.microsoft.com/office/drawing/2014/main" xmlns="" id="{BEDBF647-83A6-4F36-8527-ACC993F253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84" name="Imagem 5783">
          <a:extLst>
            <a:ext uri="{FF2B5EF4-FFF2-40B4-BE49-F238E27FC236}">
              <a16:creationId xmlns:a16="http://schemas.microsoft.com/office/drawing/2014/main" xmlns="" id="{8C2DBEF8-BA62-438A-A049-70B8A1DE32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85" name="Imagem 5784">
          <a:extLst>
            <a:ext uri="{FF2B5EF4-FFF2-40B4-BE49-F238E27FC236}">
              <a16:creationId xmlns:a16="http://schemas.microsoft.com/office/drawing/2014/main" xmlns="" id="{05249E93-84E6-433E-B5AF-94B69ECCC5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86" name="Imagem 5785">
          <a:extLst>
            <a:ext uri="{FF2B5EF4-FFF2-40B4-BE49-F238E27FC236}">
              <a16:creationId xmlns:a16="http://schemas.microsoft.com/office/drawing/2014/main" xmlns="" id="{2634ED3F-7DDB-4C92-A26D-BBA3128CA1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87" name="Imagem 5786">
          <a:extLst>
            <a:ext uri="{FF2B5EF4-FFF2-40B4-BE49-F238E27FC236}">
              <a16:creationId xmlns:a16="http://schemas.microsoft.com/office/drawing/2014/main" xmlns="" id="{C217193E-DE55-4E24-952D-37188E057B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88" name="Imagem 5787">
          <a:extLst>
            <a:ext uri="{FF2B5EF4-FFF2-40B4-BE49-F238E27FC236}">
              <a16:creationId xmlns:a16="http://schemas.microsoft.com/office/drawing/2014/main" xmlns="" id="{E29145E2-36A5-408E-91A4-7C267A6C1B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89" name="Imagem 5788">
          <a:extLst>
            <a:ext uri="{FF2B5EF4-FFF2-40B4-BE49-F238E27FC236}">
              <a16:creationId xmlns:a16="http://schemas.microsoft.com/office/drawing/2014/main" xmlns="" id="{00E3AB4B-219C-454A-9F66-38CA1BE12F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90" name="Imagem 5789">
          <a:extLst>
            <a:ext uri="{FF2B5EF4-FFF2-40B4-BE49-F238E27FC236}">
              <a16:creationId xmlns:a16="http://schemas.microsoft.com/office/drawing/2014/main" xmlns="" id="{59923A3A-7015-4E6E-B4DC-E2F1097D0D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91" name="Imagem 5790">
          <a:extLst>
            <a:ext uri="{FF2B5EF4-FFF2-40B4-BE49-F238E27FC236}">
              <a16:creationId xmlns:a16="http://schemas.microsoft.com/office/drawing/2014/main" xmlns="" id="{46FD8A27-5312-4F69-94DC-AD6F3682BD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92" name="Imagem 5791">
          <a:extLst>
            <a:ext uri="{FF2B5EF4-FFF2-40B4-BE49-F238E27FC236}">
              <a16:creationId xmlns:a16="http://schemas.microsoft.com/office/drawing/2014/main" xmlns="" id="{46021D37-B73E-4DDA-BAA7-68C32B9D24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93" name="Imagem 5792">
          <a:extLst>
            <a:ext uri="{FF2B5EF4-FFF2-40B4-BE49-F238E27FC236}">
              <a16:creationId xmlns:a16="http://schemas.microsoft.com/office/drawing/2014/main" xmlns="" id="{4A3271EB-7EAD-425E-93F1-E6AC1A19DC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94" name="Imagem 5793">
          <a:extLst>
            <a:ext uri="{FF2B5EF4-FFF2-40B4-BE49-F238E27FC236}">
              <a16:creationId xmlns:a16="http://schemas.microsoft.com/office/drawing/2014/main" xmlns="" id="{CF9BCB99-ADAF-489A-8BD0-EE6C48702F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95" name="Imagem 5794">
          <a:extLst>
            <a:ext uri="{FF2B5EF4-FFF2-40B4-BE49-F238E27FC236}">
              <a16:creationId xmlns:a16="http://schemas.microsoft.com/office/drawing/2014/main" xmlns="" id="{65C47AA5-F1C6-4E6D-8F52-62E15EE32D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96" name="Imagem 5795">
          <a:extLst>
            <a:ext uri="{FF2B5EF4-FFF2-40B4-BE49-F238E27FC236}">
              <a16:creationId xmlns:a16="http://schemas.microsoft.com/office/drawing/2014/main" xmlns="" id="{73A9741F-2054-437F-B8F5-784BC58DAA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97" name="Imagem 5796">
          <a:extLst>
            <a:ext uri="{FF2B5EF4-FFF2-40B4-BE49-F238E27FC236}">
              <a16:creationId xmlns:a16="http://schemas.microsoft.com/office/drawing/2014/main" xmlns="" id="{5722AB0D-58CA-4CCD-8EF3-8B8BF3BF5C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98" name="Imagem 5797">
          <a:extLst>
            <a:ext uri="{FF2B5EF4-FFF2-40B4-BE49-F238E27FC236}">
              <a16:creationId xmlns:a16="http://schemas.microsoft.com/office/drawing/2014/main" xmlns="" id="{5DD9A4CF-E08A-4FEC-B453-51C7B5E3C1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99" name="Imagem 5798">
          <a:extLst>
            <a:ext uri="{FF2B5EF4-FFF2-40B4-BE49-F238E27FC236}">
              <a16:creationId xmlns:a16="http://schemas.microsoft.com/office/drawing/2014/main" xmlns="" id="{993226B6-2CB9-4AE6-90E2-74529C4249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00" name="Imagem 5799">
          <a:extLst>
            <a:ext uri="{FF2B5EF4-FFF2-40B4-BE49-F238E27FC236}">
              <a16:creationId xmlns:a16="http://schemas.microsoft.com/office/drawing/2014/main" xmlns="" id="{F861FB26-2C17-40C6-A890-E3D3824FA0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01" name="Imagem 5800">
          <a:extLst>
            <a:ext uri="{FF2B5EF4-FFF2-40B4-BE49-F238E27FC236}">
              <a16:creationId xmlns:a16="http://schemas.microsoft.com/office/drawing/2014/main" xmlns="" id="{D8D1490F-AD89-4282-BA08-DBDE917AE0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02" name="Imagem 5801">
          <a:extLst>
            <a:ext uri="{FF2B5EF4-FFF2-40B4-BE49-F238E27FC236}">
              <a16:creationId xmlns:a16="http://schemas.microsoft.com/office/drawing/2014/main" xmlns="" id="{B482C88B-86CC-4AA3-B51D-E5C354179B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03" name="Imagem 5802">
          <a:extLst>
            <a:ext uri="{FF2B5EF4-FFF2-40B4-BE49-F238E27FC236}">
              <a16:creationId xmlns:a16="http://schemas.microsoft.com/office/drawing/2014/main" xmlns="" id="{869FACFB-03CB-475F-B963-0FCADCB30E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04" name="Imagem 5803">
          <a:extLst>
            <a:ext uri="{FF2B5EF4-FFF2-40B4-BE49-F238E27FC236}">
              <a16:creationId xmlns:a16="http://schemas.microsoft.com/office/drawing/2014/main" xmlns="" id="{57F145AE-BB5F-49E9-9D29-0482E1D819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05" name="Imagem 5804">
          <a:extLst>
            <a:ext uri="{FF2B5EF4-FFF2-40B4-BE49-F238E27FC236}">
              <a16:creationId xmlns:a16="http://schemas.microsoft.com/office/drawing/2014/main" xmlns="" id="{FDAE6100-9F38-458A-806B-0FB95E9C02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06" name="Imagem 5805">
          <a:extLst>
            <a:ext uri="{FF2B5EF4-FFF2-40B4-BE49-F238E27FC236}">
              <a16:creationId xmlns:a16="http://schemas.microsoft.com/office/drawing/2014/main" xmlns="" id="{4F6F350D-733E-4E73-ACBA-9F426B3ECE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07" name="Imagem 5806">
          <a:extLst>
            <a:ext uri="{FF2B5EF4-FFF2-40B4-BE49-F238E27FC236}">
              <a16:creationId xmlns:a16="http://schemas.microsoft.com/office/drawing/2014/main" xmlns="" id="{A68B16D1-A5BF-4230-B0C2-B5DFF1811A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08" name="Imagem 5807">
          <a:extLst>
            <a:ext uri="{FF2B5EF4-FFF2-40B4-BE49-F238E27FC236}">
              <a16:creationId xmlns:a16="http://schemas.microsoft.com/office/drawing/2014/main" xmlns="" id="{A930A146-73DC-455C-89E7-45303F3C544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09" name="Imagem 5808">
          <a:extLst>
            <a:ext uri="{FF2B5EF4-FFF2-40B4-BE49-F238E27FC236}">
              <a16:creationId xmlns:a16="http://schemas.microsoft.com/office/drawing/2014/main" xmlns="" id="{82FB286E-8623-4D22-A180-13E4FC36C9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10" name="Imagem 5809">
          <a:extLst>
            <a:ext uri="{FF2B5EF4-FFF2-40B4-BE49-F238E27FC236}">
              <a16:creationId xmlns:a16="http://schemas.microsoft.com/office/drawing/2014/main" xmlns="" id="{ECB78936-84FF-4314-82BE-2C7EFFB87D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11" name="Imagem 5810">
          <a:extLst>
            <a:ext uri="{FF2B5EF4-FFF2-40B4-BE49-F238E27FC236}">
              <a16:creationId xmlns:a16="http://schemas.microsoft.com/office/drawing/2014/main" xmlns="" id="{41DE230A-9C53-4529-8D39-9F37C01912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12" name="Imagem 5811">
          <a:extLst>
            <a:ext uri="{FF2B5EF4-FFF2-40B4-BE49-F238E27FC236}">
              <a16:creationId xmlns:a16="http://schemas.microsoft.com/office/drawing/2014/main" xmlns="" id="{007CB073-8A69-4657-9279-EBC413524C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13" name="Imagem 5812">
          <a:extLst>
            <a:ext uri="{FF2B5EF4-FFF2-40B4-BE49-F238E27FC236}">
              <a16:creationId xmlns:a16="http://schemas.microsoft.com/office/drawing/2014/main" xmlns="" id="{740F740B-5766-492B-9BA2-63B9C954A4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14" name="Imagem 5813">
          <a:extLst>
            <a:ext uri="{FF2B5EF4-FFF2-40B4-BE49-F238E27FC236}">
              <a16:creationId xmlns:a16="http://schemas.microsoft.com/office/drawing/2014/main" xmlns="" id="{E0B33AE3-E320-4645-9046-AFAB4266F3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15" name="Imagem 5814">
          <a:extLst>
            <a:ext uri="{FF2B5EF4-FFF2-40B4-BE49-F238E27FC236}">
              <a16:creationId xmlns:a16="http://schemas.microsoft.com/office/drawing/2014/main" xmlns="" id="{EE9B2F31-A5D0-49BB-899F-8C8735131C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5816" name="Imagem 5815">
          <a:extLst>
            <a:ext uri="{FF2B5EF4-FFF2-40B4-BE49-F238E27FC236}">
              <a16:creationId xmlns:a16="http://schemas.microsoft.com/office/drawing/2014/main" xmlns="" id="{ACFF26D2-FCC0-4268-8E98-4C1516C862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17" name="Imagem 5816">
          <a:extLst>
            <a:ext uri="{FF2B5EF4-FFF2-40B4-BE49-F238E27FC236}">
              <a16:creationId xmlns:a16="http://schemas.microsoft.com/office/drawing/2014/main" xmlns="" id="{842272B5-5510-4AF5-B8F9-DC843DFBCF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18" name="Imagem 5817">
          <a:extLst>
            <a:ext uri="{FF2B5EF4-FFF2-40B4-BE49-F238E27FC236}">
              <a16:creationId xmlns:a16="http://schemas.microsoft.com/office/drawing/2014/main" xmlns="" id="{910B17A2-F437-495F-A909-5B6662B8A2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19" name="Imagem 5818">
          <a:extLst>
            <a:ext uri="{FF2B5EF4-FFF2-40B4-BE49-F238E27FC236}">
              <a16:creationId xmlns:a16="http://schemas.microsoft.com/office/drawing/2014/main" xmlns="" id="{28ACE993-0375-4407-8AD0-7613853756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5820" name="Imagem 5819">
          <a:extLst>
            <a:ext uri="{FF2B5EF4-FFF2-40B4-BE49-F238E27FC236}">
              <a16:creationId xmlns:a16="http://schemas.microsoft.com/office/drawing/2014/main" xmlns="" id="{6D3472DA-2F6C-441A-912F-F4121FDBC3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21" name="Imagem 5820">
          <a:extLst>
            <a:ext uri="{FF2B5EF4-FFF2-40B4-BE49-F238E27FC236}">
              <a16:creationId xmlns:a16="http://schemas.microsoft.com/office/drawing/2014/main" xmlns="" id="{175AAC43-3D8F-49D5-A3BC-C89DB8EE58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22" name="Imagem 5821">
          <a:extLst>
            <a:ext uri="{FF2B5EF4-FFF2-40B4-BE49-F238E27FC236}">
              <a16:creationId xmlns:a16="http://schemas.microsoft.com/office/drawing/2014/main" xmlns="" id="{C6D20865-906C-4CE6-9964-6DD36E50FD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23" name="Imagem 5822">
          <a:extLst>
            <a:ext uri="{FF2B5EF4-FFF2-40B4-BE49-F238E27FC236}">
              <a16:creationId xmlns:a16="http://schemas.microsoft.com/office/drawing/2014/main" xmlns="" id="{D103B021-220E-4358-8C92-2E2C9FB471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5824" name="Imagem 5823">
          <a:extLst>
            <a:ext uri="{FF2B5EF4-FFF2-40B4-BE49-F238E27FC236}">
              <a16:creationId xmlns:a16="http://schemas.microsoft.com/office/drawing/2014/main" xmlns="" id="{F4401ACE-472A-4B9C-9104-5BA12DC0D8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25" name="Imagem 5824">
          <a:extLst>
            <a:ext uri="{FF2B5EF4-FFF2-40B4-BE49-F238E27FC236}">
              <a16:creationId xmlns:a16="http://schemas.microsoft.com/office/drawing/2014/main" xmlns="" id="{30554BF6-B741-4C80-8598-6BC5CC21A0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26" name="Imagem 5825">
          <a:extLst>
            <a:ext uri="{FF2B5EF4-FFF2-40B4-BE49-F238E27FC236}">
              <a16:creationId xmlns:a16="http://schemas.microsoft.com/office/drawing/2014/main" xmlns="" id="{F240AA21-6F8A-49BF-A65C-31D8867B6A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27" name="Imagem 5826">
          <a:extLst>
            <a:ext uri="{FF2B5EF4-FFF2-40B4-BE49-F238E27FC236}">
              <a16:creationId xmlns:a16="http://schemas.microsoft.com/office/drawing/2014/main" xmlns="" id="{0011AB75-E525-44AA-8E3D-1984009628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5828" name="Imagem 5827">
          <a:extLst>
            <a:ext uri="{FF2B5EF4-FFF2-40B4-BE49-F238E27FC236}">
              <a16:creationId xmlns:a16="http://schemas.microsoft.com/office/drawing/2014/main" xmlns="" id="{BA8E3B59-A4A8-44E5-B6FD-78895C6211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29" name="Imagem 5828">
          <a:extLst>
            <a:ext uri="{FF2B5EF4-FFF2-40B4-BE49-F238E27FC236}">
              <a16:creationId xmlns:a16="http://schemas.microsoft.com/office/drawing/2014/main" xmlns="" id="{96F9DD02-A35D-4301-BB92-7C8D94681C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30" name="Imagem 5829">
          <a:extLst>
            <a:ext uri="{FF2B5EF4-FFF2-40B4-BE49-F238E27FC236}">
              <a16:creationId xmlns:a16="http://schemas.microsoft.com/office/drawing/2014/main" xmlns="" id="{06FE277D-80C2-4B2D-9541-721D19A36E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31" name="Imagem 5830">
          <a:extLst>
            <a:ext uri="{FF2B5EF4-FFF2-40B4-BE49-F238E27FC236}">
              <a16:creationId xmlns:a16="http://schemas.microsoft.com/office/drawing/2014/main" xmlns="" id="{2684014F-2499-47EA-920F-EEE6BE1656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32" name="Imagem 5831">
          <a:extLst>
            <a:ext uri="{FF2B5EF4-FFF2-40B4-BE49-F238E27FC236}">
              <a16:creationId xmlns:a16="http://schemas.microsoft.com/office/drawing/2014/main" xmlns="" id="{A2A96299-179C-4DB6-A827-E5A216160A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33" name="Imagem 5832">
          <a:extLst>
            <a:ext uri="{FF2B5EF4-FFF2-40B4-BE49-F238E27FC236}">
              <a16:creationId xmlns:a16="http://schemas.microsoft.com/office/drawing/2014/main" xmlns="" id="{78BF9923-9C54-4C47-A858-C49F5236A4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34" name="Imagem 5833">
          <a:extLst>
            <a:ext uri="{FF2B5EF4-FFF2-40B4-BE49-F238E27FC236}">
              <a16:creationId xmlns:a16="http://schemas.microsoft.com/office/drawing/2014/main" xmlns="" id="{1B526C79-1E5D-429B-950C-35802132A8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35" name="Imagem 5834">
          <a:extLst>
            <a:ext uri="{FF2B5EF4-FFF2-40B4-BE49-F238E27FC236}">
              <a16:creationId xmlns:a16="http://schemas.microsoft.com/office/drawing/2014/main" xmlns="" id="{E4151D58-7E46-4994-8265-6F37DD8423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36" name="Imagem 5835">
          <a:extLst>
            <a:ext uri="{FF2B5EF4-FFF2-40B4-BE49-F238E27FC236}">
              <a16:creationId xmlns:a16="http://schemas.microsoft.com/office/drawing/2014/main" xmlns="" id="{FC9B3FE3-6DAC-464B-ABBD-139FDA9769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37" name="Imagem 5836">
          <a:extLst>
            <a:ext uri="{FF2B5EF4-FFF2-40B4-BE49-F238E27FC236}">
              <a16:creationId xmlns:a16="http://schemas.microsoft.com/office/drawing/2014/main" xmlns="" id="{963953F0-6D3E-4499-85B3-8A038BF59C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38" name="Imagem 5837">
          <a:extLst>
            <a:ext uri="{FF2B5EF4-FFF2-40B4-BE49-F238E27FC236}">
              <a16:creationId xmlns:a16="http://schemas.microsoft.com/office/drawing/2014/main" xmlns="" id="{41FBD59F-9DC1-4983-8F7D-2F173C45A6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39" name="Imagem 5838">
          <a:extLst>
            <a:ext uri="{FF2B5EF4-FFF2-40B4-BE49-F238E27FC236}">
              <a16:creationId xmlns:a16="http://schemas.microsoft.com/office/drawing/2014/main" xmlns="" id="{0F7EF3D3-29ED-4963-8360-B72F14CBB3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40" name="Imagem 5839">
          <a:extLst>
            <a:ext uri="{FF2B5EF4-FFF2-40B4-BE49-F238E27FC236}">
              <a16:creationId xmlns:a16="http://schemas.microsoft.com/office/drawing/2014/main" xmlns="" id="{2FCDFE98-502A-4108-83FC-1A72F25904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41" name="Imagem 5840">
          <a:extLst>
            <a:ext uri="{FF2B5EF4-FFF2-40B4-BE49-F238E27FC236}">
              <a16:creationId xmlns:a16="http://schemas.microsoft.com/office/drawing/2014/main" xmlns="" id="{3B44CDDF-445A-406C-9B98-E7EA825CFE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42" name="Imagem 5841">
          <a:extLst>
            <a:ext uri="{FF2B5EF4-FFF2-40B4-BE49-F238E27FC236}">
              <a16:creationId xmlns:a16="http://schemas.microsoft.com/office/drawing/2014/main" xmlns="" id="{487A9CAF-EA03-44A0-8E0A-39588E1F07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43" name="Imagem 5842">
          <a:extLst>
            <a:ext uri="{FF2B5EF4-FFF2-40B4-BE49-F238E27FC236}">
              <a16:creationId xmlns:a16="http://schemas.microsoft.com/office/drawing/2014/main" xmlns="" id="{085D254B-96FE-477E-A056-23A27833C8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44" name="Imagem 5843">
          <a:extLst>
            <a:ext uri="{FF2B5EF4-FFF2-40B4-BE49-F238E27FC236}">
              <a16:creationId xmlns:a16="http://schemas.microsoft.com/office/drawing/2014/main" xmlns="" id="{BD563951-39FF-4C38-86D8-E6208C0BB8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45" name="Imagem 5844">
          <a:extLst>
            <a:ext uri="{FF2B5EF4-FFF2-40B4-BE49-F238E27FC236}">
              <a16:creationId xmlns:a16="http://schemas.microsoft.com/office/drawing/2014/main" xmlns="" id="{1272A5F1-8DCC-4A21-93FA-0550D164FD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46" name="Imagem 5845">
          <a:extLst>
            <a:ext uri="{FF2B5EF4-FFF2-40B4-BE49-F238E27FC236}">
              <a16:creationId xmlns:a16="http://schemas.microsoft.com/office/drawing/2014/main" xmlns="" id="{5203785B-EFC5-42A8-A11E-E04B995CB9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47" name="Imagem 5846">
          <a:extLst>
            <a:ext uri="{FF2B5EF4-FFF2-40B4-BE49-F238E27FC236}">
              <a16:creationId xmlns:a16="http://schemas.microsoft.com/office/drawing/2014/main" xmlns="" id="{7EA59413-0F46-4DE1-B6DB-0542507218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48" name="Imagem 5847">
          <a:extLst>
            <a:ext uri="{FF2B5EF4-FFF2-40B4-BE49-F238E27FC236}">
              <a16:creationId xmlns:a16="http://schemas.microsoft.com/office/drawing/2014/main" xmlns="" id="{0759036D-255F-417F-A590-FB3A099C2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49" name="Imagem 5848">
          <a:extLst>
            <a:ext uri="{FF2B5EF4-FFF2-40B4-BE49-F238E27FC236}">
              <a16:creationId xmlns:a16="http://schemas.microsoft.com/office/drawing/2014/main" xmlns="" id="{C97AB9FC-7A28-4E19-9868-00932E83B2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850" name="Imagem 5849">
          <a:extLst>
            <a:ext uri="{FF2B5EF4-FFF2-40B4-BE49-F238E27FC236}">
              <a16:creationId xmlns:a16="http://schemas.microsoft.com/office/drawing/2014/main" xmlns="" id="{48BC37AC-8879-4294-997B-3497B7C781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51" name="Imagem 5850">
          <a:extLst>
            <a:ext uri="{FF2B5EF4-FFF2-40B4-BE49-F238E27FC236}">
              <a16:creationId xmlns:a16="http://schemas.microsoft.com/office/drawing/2014/main" xmlns="" id="{F9D5283F-45D9-48A0-ACDC-F8B3F18C9E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52" name="Imagem 5851">
          <a:extLst>
            <a:ext uri="{FF2B5EF4-FFF2-40B4-BE49-F238E27FC236}">
              <a16:creationId xmlns:a16="http://schemas.microsoft.com/office/drawing/2014/main" xmlns="" id="{11B35602-926C-49E9-AFE5-BF7CB98C6B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53" name="Imagem 5852">
          <a:extLst>
            <a:ext uri="{FF2B5EF4-FFF2-40B4-BE49-F238E27FC236}">
              <a16:creationId xmlns:a16="http://schemas.microsoft.com/office/drawing/2014/main" xmlns="" id="{E5FB425F-A156-424D-9B07-FA7A3A8DB9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854" name="Imagem 5853">
          <a:extLst>
            <a:ext uri="{FF2B5EF4-FFF2-40B4-BE49-F238E27FC236}">
              <a16:creationId xmlns:a16="http://schemas.microsoft.com/office/drawing/2014/main" xmlns="" id="{16CCC851-86F3-4DC9-A571-E51F2631C6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55" name="Imagem 5854">
          <a:extLst>
            <a:ext uri="{FF2B5EF4-FFF2-40B4-BE49-F238E27FC236}">
              <a16:creationId xmlns:a16="http://schemas.microsoft.com/office/drawing/2014/main" xmlns="" id="{F7A847AC-7195-4A15-9563-DE492871C1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56" name="Imagem 5855">
          <a:extLst>
            <a:ext uri="{FF2B5EF4-FFF2-40B4-BE49-F238E27FC236}">
              <a16:creationId xmlns:a16="http://schemas.microsoft.com/office/drawing/2014/main" xmlns="" id="{1103B5E5-15FB-4113-972A-98FA71FC36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57" name="Imagem 5856">
          <a:extLst>
            <a:ext uri="{FF2B5EF4-FFF2-40B4-BE49-F238E27FC236}">
              <a16:creationId xmlns:a16="http://schemas.microsoft.com/office/drawing/2014/main" xmlns="" id="{EFF68736-30D3-48AB-8038-C7E0DAB214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58" name="Imagem 5857">
          <a:extLst>
            <a:ext uri="{FF2B5EF4-FFF2-40B4-BE49-F238E27FC236}">
              <a16:creationId xmlns:a16="http://schemas.microsoft.com/office/drawing/2014/main" xmlns="" id="{7FE866A5-278C-4CAC-BEE7-4AE8722739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59" name="Imagem 5858">
          <a:extLst>
            <a:ext uri="{FF2B5EF4-FFF2-40B4-BE49-F238E27FC236}">
              <a16:creationId xmlns:a16="http://schemas.microsoft.com/office/drawing/2014/main" xmlns="" id="{6B179A2B-3C09-4B35-B9A6-D04A2BF31C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60" name="Imagem 5859">
          <a:extLst>
            <a:ext uri="{FF2B5EF4-FFF2-40B4-BE49-F238E27FC236}">
              <a16:creationId xmlns:a16="http://schemas.microsoft.com/office/drawing/2014/main" xmlns="" id="{CF19E849-BF7B-4682-A9E6-137D85DDB0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61" name="Imagem 5860">
          <a:extLst>
            <a:ext uri="{FF2B5EF4-FFF2-40B4-BE49-F238E27FC236}">
              <a16:creationId xmlns:a16="http://schemas.microsoft.com/office/drawing/2014/main" xmlns="" id="{0CBD70C0-2B53-4DB2-9539-F4E48A66A1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62" name="Imagem 5861">
          <a:extLst>
            <a:ext uri="{FF2B5EF4-FFF2-40B4-BE49-F238E27FC236}">
              <a16:creationId xmlns:a16="http://schemas.microsoft.com/office/drawing/2014/main" xmlns="" id="{796D7A2D-8124-4F45-BA5F-0F2B520976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63" name="Imagem 5862">
          <a:extLst>
            <a:ext uri="{FF2B5EF4-FFF2-40B4-BE49-F238E27FC236}">
              <a16:creationId xmlns:a16="http://schemas.microsoft.com/office/drawing/2014/main" xmlns="" id="{6BC00B66-CB79-419A-B1DC-DD56875157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864" name="Imagem 5863">
          <a:extLst>
            <a:ext uri="{FF2B5EF4-FFF2-40B4-BE49-F238E27FC236}">
              <a16:creationId xmlns:a16="http://schemas.microsoft.com/office/drawing/2014/main" xmlns="" id="{7341A895-4A54-4D51-BFA1-F011006757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65" name="Imagem 5864">
          <a:extLst>
            <a:ext uri="{FF2B5EF4-FFF2-40B4-BE49-F238E27FC236}">
              <a16:creationId xmlns:a16="http://schemas.microsoft.com/office/drawing/2014/main" xmlns="" id="{D0C21D04-DBBD-4FEC-AB2E-05FD9BC976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66" name="Imagem 5865">
          <a:extLst>
            <a:ext uri="{FF2B5EF4-FFF2-40B4-BE49-F238E27FC236}">
              <a16:creationId xmlns:a16="http://schemas.microsoft.com/office/drawing/2014/main" xmlns="" id="{C5713C10-314A-4DA6-B277-AE6B19D920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67" name="Imagem 5866">
          <a:extLst>
            <a:ext uri="{FF2B5EF4-FFF2-40B4-BE49-F238E27FC236}">
              <a16:creationId xmlns:a16="http://schemas.microsoft.com/office/drawing/2014/main" xmlns="" id="{99D34B43-7054-4C1F-897E-92EA524E2D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868" name="Imagem 5867">
          <a:extLst>
            <a:ext uri="{FF2B5EF4-FFF2-40B4-BE49-F238E27FC236}">
              <a16:creationId xmlns:a16="http://schemas.microsoft.com/office/drawing/2014/main" xmlns="" id="{3B7A4F2D-26DB-437D-9352-60A8FD13D9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69" name="Imagem 5868">
          <a:extLst>
            <a:ext uri="{FF2B5EF4-FFF2-40B4-BE49-F238E27FC236}">
              <a16:creationId xmlns:a16="http://schemas.microsoft.com/office/drawing/2014/main" xmlns="" id="{96388EF6-D63F-444E-8D01-C05E7B4D2B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70" name="Imagem 5869">
          <a:extLst>
            <a:ext uri="{FF2B5EF4-FFF2-40B4-BE49-F238E27FC236}">
              <a16:creationId xmlns:a16="http://schemas.microsoft.com/office/drawing/2014/main" xmlns="" id="{12768D49-6034-4ABD-85FB-4E3F33CA9F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71" name="Imagem 5870">
          <a:extLst>
            <a:ext uri="{FF2B5EF4-FFF2-40B4-BE49-F238E27FC236}">
              <a16:creationId xmlns:a16="http://schemas.microsoft.com/office/drawing/2014/main" xmlns="" id="{8082E3A9-6674-4D17-9C05-A376F8A8F6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72" name="Imagem 5871">
          <a:extLst>
            <a:ext uri="{FF2B5EF4-FFF2-40B4-BE49-F238E27FC236}">
              <a16:creationId xmlns:a16="http://schemas.microsoft.com/office/drawing/2014/main" xmlns="" id="{55E4BC4F-8E06-482E-B8F2-8596233B24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73" name="Imagem 5872">
          <a:extLst>
            <a:ext uri="{FF2B5EF4-FFF2-40B4-BE49-F238E27FC236}">
              <a16:creationId xmlns:a16="http://schemas.microsoft.com/office/drawing/2014/main" xmlns="" id="{4E829E27-F7EF-46AD-B4E0-596B3E78C4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74" name="Imagem 5873">
          <a:extLst>
            <a:ext uri="{FF2B5EF4-FFF2-40B4-BE49-F238E27FC236}">
              <a16:creationId xmlns:a16="http://schemas.microsoft.com/office/drawing/2014/main" xmlns="" id="{E599BD6C-6E02-4F84-84B4-4BEFEA1A2C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75" name="Imagem 5874">
          <a:extLst>
            <a:ext uri="{FF2B5EF4-FFF2-40B4-BE49-F238E27FC236}">
              <a16:creationId xmlns:a16="http://schemas.microsoft.com/office/drawing/2014/main" xmlns="" id="{6FE31D92-F86A-43C1-BF4C-C27ED6438C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76" name="Imagem 5875">
          <a:extLst>
            <a:ext uri="{FF2B5EF4-FFF2-40B4-BE49-F238E27FC236}">
              <a16:creationId xmlns:a16="http://schemas.microsoft.com/office/drawing/2014/main" xmlns="" id="{0E701E65-BE7B-42B4-BF36-CD1E5C77255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77" name="Imagem 5876">
          <a:extLst>
            <a:ext uri="{FF2B5EF4-FFF2-40B4-BE49-F238E27FC236}">
              <a16:creationId xmlns:a16="http://schemas.microsoft.com/office/drawing/2014/main" xmlns="" id="{DAE8A135-FE4A-4719-974E-E036BEA137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878" name="Imagem 5877">
          <a:extLst>
            <a:ext uri="{FF2B5EF4-FFF2-40B4-BE49-F238E27FC236}">
              <a16:creationId xmlns:a16="http://schemas.microsoft.com/office/drawing/2014/main" xmlns="" id="{1523BCE9-B399-4CA9-92C0-80AC5ADFD7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79" name="Imagem 5878">
          <a:extLst>
            <a:ext uri="{FF2B5EF4-FFF2-40B4-BE49-F238E27FC236}">
              <a16:creationId xmlns:a16="http://schemas.microsoft.com/office/drawing/2014/main" xmlns="" id="{B5DD88A0-37BC-4CD9-99AA-1A5835902CE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80" name="Imagem 5879">
          <a:extLst>
            <a:ext uri="{FF2B5EF4-FFF2-40B4-BE49-F238E27FC236}">
              <a16:creationId xmlns:a16="http://schemas.microsoft.com/office/drawing/2014/main" xmlns="" id="{4452AF03-107B-4744-A4D2-4DB7AB5E14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81" name="Imagem 5880">
          <a:extLst>
            <a:ext uri="{FF2B5EF4-FFF2-40B4-BE49-F238E27FC236}">
              <a16:creationId xmlns:a16="http://schemas.microsoft.com/office/drawing/2014/main" xmlns="" id="{DCFBBB14-23FF-4817-A7B0-87A8B14422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882" name="Imagem 5881">
          <a:extLst>
            <a:ext uri="{FF2B5EF4-FFF2-40B4-BE49-F238E27FC236}">
              <a16:creationId xmlns:a16="http://schemas.microsoft.com/office/drawing/2014/main" xmlns="" id="{48D57248-1DDF-47B6-A26D-F811ADFC11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83" name="Imagem 5882">
          <a:extLst>
            <a:ext uri="{FF2B5EF4-FFF2-40B4-BE49-F238E27FC236}">
              <a16:creationId xmlns:a16="http://schemas.microsoft.com/office/drawing/2014/main" xmlns="" id="{B7CEEA85-4E79-44E9-98EF-C6E8A88983B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84" name="Imagem 5883">
          <a:extLst>
            <a:ext uri="{FF2B5EF4-FFF2-40B4-BE49-F238E27FC236}">
              <a16:creationId xmlns:a16="http://schemas.microsoft.com/office/drawing/2014/main" xmlns="" id="{A96DB390-9637-4F55-AEAF-9EA0E0CFF7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85" name="Imagem 5884">
          <a:extLst>
            <a:ext uri="{FF2B5EF4-FFF2-40B4-BE49-F238E27FC236}">
              <a16:creationId xmlns:a16="http://schemas.microsoft.com/office/drawing/2014/main" xmlns="" id="{3EDA4A0E-D8CD-421C-A6C1-3403A2B2CA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886" name="Imagem 5885">
          <a:extLst>
            <a:ext uri="{FF2B5EF4-FFF2-40B4-BE49-F238E27FC236}">
              <a16:creationId xmlns:a16="http://schemas.microsoft.com/office/drawing/2014/main" xmlns="" id="{38884E0E-57ED-4D43-8CD4-01B5FA0B920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87" name="Imagem 5886">
          <a:extLst>
            <a:ext uri="{FF2B5EF4-FFF2-40B4-BE49-F238E27FC236}">
              <a16:creationId xmlns:a16="http://schemas.microsoft.com/office/drawing/2014/main" xmlns="" id="{8C98E412-A2B6-4B0A-B115-C9B2704B3A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88" name="Imagem 5887">
          <a:extLst>
            <a:ext uri="{FF2B5EF4-FFF2-40B4-BE49-F238E27FC236}">
              <a16:creationId xmlns:a16="http://schemas.microsoft.com/office/drawing/2014/main" xmlns="" id="{F241B094-EFFD-4986-8114-D5031DB07B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89" name="Imagem 5888">
          <a:extLst>
            <a:ext uri="{FF2B5EF4-FFF2-40B4-BE49-F238E27FC236}">
              <a16:creationId xmlns:a16="http://schemas.microsoft.com/office/drawing/2014/main" xmlns="" id="{62E9129B-934A-4731-B0DE-FE7ABDA0F7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890" name="Imagem 5889">
          <a:extLst>
            <a:ext uri="{FF2B5EF4-FFF2-40B4-BE49-F238E27FC236}">
              <a16:creationId xmlns:a16="http://schemas.microsoft.com/office/drawing/2014/main" xmlns="" id="{488A0CBC-873C-428D-B106-D86B4E8438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91" name="Imagem 5890">
          <a:extLst>
            <a:ext uri="{FF2B5EF4-FFF2-40B4-BE49-F238E27FC236}">
              <a16:creationId xmlns:a16="http://schemas.microsoft.com/office/drawing/2014/main" xmlns="" id="{8B4A8A08-D0C4-4521-88B9-687F99AA06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92" name="Imagem 5891">
          <a:extLst>
            <a:ext uri="{FF2B5EF4-FFF2-40B4-BE49-F238E27FC236}">
              <a16:creationId xmlns:a16="http://schemas.microsoft.com/office/drawing/2014/main" xmlns="" id="{AF2763F8-BA28-4BA0-8A9D-29FCB8E565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93" name="Imagem 5892">
          <a:extLst>
            <a:ext uri="{FF2B5EF4-FFF2-40B4-BE49-F238E27FC236}">
              <a16:creationId xmlns:a16="http://schemas.microsoft.com/office/drawing/2014/main" xmlns="" id="{2240B0B1-C973-400E-AB0B-1AC12B2E303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894" name="Imagem 5893">
          <a:extLst>
            <a:ext uri="{FF2B5EF4-FFF2-40B4-BE49-F238E27FC236}">
              <a16:creationId xmlns:a16="http://schemas.microsoft.com/office/drawing/2014/main" xmlns="" id="{896CE380-EF7A-41AB-911C-C6D568CDC8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95" name="Imagem 5894">
          <a:extLst>
            <a:ext uri="{FF2B5EF4-FFF2-40B4-BE49-F238E27FC236}">
              <a16:creationId xmlns:a16="http://schemas.microsoft.com/office/drawing/2014/main" xmlns="" id="{50A40509-43EE-49E8-881C-798CF83F14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96" name="Imagem 5895">
          <a:extLst>
            <a:ext uri="{FF2B5EF4-FFF2-40B4-BE49-F238E27FC236}">
              <a16:creationId xmlns:a16="http://schemas.microsoft.com/office/drawing/2014/main" xmlns="" id="{CFB98EDF-EE12-4360-847D-B5926F4F06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97" name="Imagem 5896">
          <a:extLst>
            <a:ext uri="{FF2B5EF4-FFF2-40B4-BE49-F238E27FC236}">
              <a16:creationId xmlns:a16="http://schemas.microsoft.com/office/drawing/2014/main" xmlns="" id="{F4D27660-5A97-4C38-984A-2E43B8B8AE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898" name="Imagem 5897">
          <a:extLst>
            <a:ext uri="{FF2B5EF4-FFF2-40B4-BE49-F238E27FC236}">
              <a16:creationId xmlns:a16="http://schemas.microsoft.com/office/drawing/2014/main" xmlns="" id="{FAF889CF-0431-4D2F-92A6-98E29D74A7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99" name="Imagem 5898">
          <a:extLst>
            <a:ext uri="{FF2B5EF4-FFF2-40B4-BE49-F238E27FC236}">
              <a16:creationId xmlns:a16="http://schemas.microsoft.com/office/drawing/2014/main" xmlns="" id="{60FF4C30-2467-4C8B-8349-F0682D095A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00" name="Imagem 5899">
          <a:extLst>
            <a:ext uri="{FF2B5EF4-FFF2-40B4-BE49-F238E27FC236}">
              <a16:creationId xmlns:a16="http://schemas.microsoft.com/office/drawing/2014/main" xmlns="" id="{D2486770-84C8-4C1E-A8AC-04D0A14C66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01" name="Imagem 5900">
          <a:extLst>
            <a:ext uri="{FF2B5EF4-FFF2-40B4-BE49-F238E27FC236}">
              <a16:creationId xmlns:a16="http://schemas.microsoft.com/office/drawing/2014/main" xmlns="" id="{DB2E785B-B550-4296-81EB-876BA233F6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02" name="Imagem 5901">
          <a:extLst>
            <a:ext uri="{FF2B5EF4-FFF2-40B4-BE49-F238E27FC236}">
              <a16:creationId xmlns:a16="http://schemas.microsoft.com/office/drawing/2014/main" xmlns="" id="{6E36D877-306C-4FBD-A412-87C24BF9DC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03" name="Imagem 5902">
          <a:extLst>
            <a:ext uri="{FF2B5EF4-FFF2-40B4-BE49-F238E27FC236}">
              <a16:creationId xmlns:a16="http://schemas.microsoft.com/office/drawing/2014/main" xmlns="" id="{E37CE0B3-4A4E-4DF8-B9B9-0D2FAD42FA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04" name="Imagem 5903">
          <a:extLst>
            <a:ext uri="{FF2B5EF4-FFF2-40B4-BE49-F238E27FC236}">
              <a16:creationId xmlns:a16="http://schemas.microsoft.com/office/drawing/2014/main" xmlns="" id="{B4FC59C9-B733-4C6C-910B-BEDAF822DE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05" name="Imagem 5904">
          <a:extLst>
            <a:ext uri="{FF2B5EF4-FFF2-40B4-BE49-F238E27FC236}">
              <a16:creationId xmlns:a16="http://schemas.microsoft.com/office/drawing/2014/main" xmlns="" id="{2C4FE691-BA00-4BBB-8AAA-6BB1EC91EC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06" name="Imagem 5905">
          <a:extLst>
            <a:ext uri="{FF2B5EF4-FFF2-40B4-BE49-F238E27FC236}">
              <a16:creationId xmlns:a16="http://schemas.microsoft.com/office/drawing/2014/main" xmlns="" id="{777DC3FD-6B8C-4B76-ACC3-DDD0151B5B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07" name="Imagem 5906">
          <a:extLst>
            <a:ext uri="{FF2B5EF4-FFF2-40B4-BE49-F238E27FC236}">
              <a16:creationId xmlns:a16="http://schemas.microsoft.com/office/drawing/2014/main" xmlns="" id="{AD76E4F6-0A0F-4C1E-93E7-2CC0559D6A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08" name="Imagem 5907">
          <a:extLst>
            <a:ext uri="{FF2B5EF4-FFF2-40B4-BE49-F238E27FC236}">
              <a16:creationId xmlns:a16="http://schemas.microsoft.com/office/drawing/2014/main" xmlns="" id="{2F147495-7A86-4153-8879-31F39B991C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09" name="Imagem 5908">
          <a:extLst>
            <a:ext uri="{FF2B5EF4-FFF2-40B4-BE49-F238E27FC236}">
              <a16:creationId xmlns:a16="http://schemas.microsoft.com/office/drawing/2014/main" xmlns="" id="{B2E6AF7B-9E4F-42A9-AE2B-150316E464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10" name="Imagem 5909">
          <a:extLst>
            <a:ext uri="{FF2B5EF4-FFF2-40B4-BE49-F238E27FC236}">
              <a16:creationId xmlns:a16="http://schemas.microsoft.com/office/drawing/2014/main" xmlns="" id="{3294274F-215B-4422-820B-90D91E2D69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11" name="Imagem 5910">
          <a:extLst>
            <a:ext uri="{FF2B5EF4-FFF2-40B4-BE49-F238E27FC236}">
              <a16:creationId xmlns:a16="http://schemas.microsoft.com/office/drawing/2014/main" xmlns="" id="{22459389-327B-40CD-A87B-B7D77002AD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12" name="Imagem 5911">
          <a:extLst>
            <a:ext uri="{FF2B5EF4-FFF2-40B4-BE49-F238E27FC236}">
              <a16:creationId xmlns:a16="http://schemas.microsoft.com/office/drawing/2014/main" xmlns="" id="{23DF892B-335D-4F2C-9FCC-EBCC7DEB6C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13" name="Imagem 5912">
          <a:extLst>
            <a:ext uri="{FF2B5EF4-FFF2-40B4-BE49-F238E27FC236}">
              <a16:creationId xmlns:a16="http://schemas.microsoft.com/office/drawing/2014/main" xmlns="" id="{BB822B1D-54DA-4AAB-947F-67AF4EF4D1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14" name="Imagem 5913">
          <a:extLst>
            <a:ext uri="{FF2B5EF4-FFF2-40B4-BE49-F238E27FC236}">
              <a16:creationId xmlns:a16="http://schemas.microsoft.com/office/drawing/2014/main" xmlns="" id="{2B38B8C7-6D3F-4A7F-80E3-AD3AA51AD3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15" name="Imagem 5914">
          <a:extLst>
            <a:ext uri="{FF2B5EF4-FFF2-40B4-BE49-F238E27FC236}">
              <a16:creationId xmlns:a16="http://schemas.microsoft.com/office/drawing/2014/main" xmlns="" id="{7BC19772-CFB9-4105-91B7-1A7AAE0009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16" name="Imagem 5915">
          <a:extLst>
            <a:ext uri="{FF2B5EF4-FFF2-40B4-BE49-F238E27FC236}">
              <a16:creationId xmlns:a16="http://schemas.microsoft.com/office/drawing/2014/main" xmlns="" id="{41B54D7C-B461-4189-8C6F-AC10C3BF99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17" name="Imagem 5916">
          <a:extLst>
            <a:ext uri="{FF2B5EF4-FFF2-40B4-BE49-F238E27FC236}">
              <a16:creationId xmlns:a16="http://schemas.microsoft.com/office/drawing/2014/main" xmlns="" id="{8567DF56-E20D-41AF-99E4-C44FA84034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18" name="Imagem 5917">
          <a:extLst>
            <a:ext uri="{FF2B5EF4-FFF2-40B4-BE49-F238E27FC236}">
              <a16:creationId xmlns:a16="http://schemas.microsoft.com/office/drawing/2014/main" xmlns="" id="{4ABECB4E-FE4A-480A-A97F-D497B25D92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19" name="Imagem 5918">
          <a:extLst>
            <a:ext uri="{FF2B5EF4-FFF2-40B4-BE49-F238E27FC236}">
              <a16:creationId xmlns:a16="http://schemas.microsoft.com/office/drawing/2014/main" xmlns="" id="{00F2D6D8-9DCA-49AF-9A68-82EBF4A71B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20" name="Imagem 5919">
          <a:extLst>
            <a:ext uri="{FF2B5EF4-FFF2-40B4-BE49-F238E27FC236}">
              <a16:creationId xmlns:a16="http://schemas.microsoft.com/office/drawing/2014/main" xmlns="" id="{711A4811-560E-4FE8-9528-CD4B4007CF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21" name="Imagem 5920">
          <a:extLst>
            <a:ext uri="{FF2B5EF4-FFF2-40B4-BE49-F238E27FC236}">
              <a16:creationId xmlns:a16="http://schemas.microsoft.com/office/drawing/2014/main" xmlns="" id="{1E2BF6B4-41B5-4F7F-9CD7-7F19A6652D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22" name="Imagem 5921">
          <a:extLst>
            <a:ext uri="{FF2B5EF4-FFF2-40B4-BE49-F238E27FC236}">
              <a16:creationId xmlns:a16="http://schemas.microsoft.com/office/drawing/2014/main" xmlns="" id="{413A7743-585A-4708-8873-815A6D0E98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23" name="Imagem 5922">
          <a:extLst>
            <a:ext uri="{FF2B5EF4-FFF2-40B4-BE49-F238E27FC236}">
              <a16:creationId xmlns:a16="http://schemas.microsoft.com/office/drawing/2014/main" xmlns="" id="{A866A474-CBDD-43A4-8511-B002C04EDF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24" name="Imagem 5923">
          <a:extLst>
            <a:ext uri="{FF2B5EF4-FFF2-40B4-BE49-F238E27FC236}">
              <a16:creationId xmlns:a16="http://schemas.microsoft.com/office/drawing/2014/main" xmlns="" id="{E38265CA-99DA-4E7F-8441-65A5F55001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25" name="Imagem 5924">
          <a:extLst>
            <a:ext uri="{FF2B5EF4-FFF2-40B4-BE49-F238E27FC236}">
              <a16:creationId xmlns:a16="http://schemas.microsoft.com/office/drawing/2014/main" xmlns="" id="{4930F93B-3EC2-4FCC-9E4D-398154C2F5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26" name="Imagem 5925">
          <a:extLst>
            <a:ext uri="{FF2B5EF4-FFF2-40B4-BE49-F238E27FC236}">
              <a16:creationId xmlns:a16="http://schemas.microsoft.com/office/drawing/2014/main" xmlns="" id="{85EFCC9F-A9E8-4E6E-AAB1-72DF2365D7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27" name="Imagem 5926">
          <a:extLst>
            <a:ext uri="{FF2B5EF4-FFF2-40B4-BE49-F238E27FC236}">
              <a16:creationId xmlns:a16="http://schemas.microsoft.com/office/drawing/2014/main" xmlns="" id="{D3AE24B5-F420-4B54-80BA-7B8C67ECF1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28" name="Imagem 5927">
          <a:extLst>
            <a:ext uri="{FF2B5EF4-FFF2-40B4-BE49-F238E27FC236}">
              <a16:creationId xmlns:a16="http://schemas.microsoft.com/office/drawing/2014/main" xmlns="" id="{ECFE2E5C-A837-4890-9C88-474013706B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29" name="Imagem 5928">
          <a:extLst>
            <a:ext uri="{FF2B5EF4-FFF2-40B4-BE49-F238E27FC236}">
              <a16:creationId xmlns:a16="http://schemas.microsoft.com/office/drawing/2014/main" xmlns="" id="{F0527692-6120-4BF8-BF3C-71CD588B76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30" name="Imagem 5929">
          <a:extLst>
            <a:ext uri="{FF2B5EF4-FFF2-40B4-BE49-F238E27FC236}">
              <a16:creationId xmlns:a16="http://schemas.microsoft.com/office/drawing/2014/main" xmlns="" id="{330E9E60-44CF-4652-AB3A-780A679041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31" name="Imagem 5930">
          <a:extLst>
            <a:ext uri="{FF2B5EF4-FFF2-40B4-BE49-F238E27FC236}">
              <a16:creationId xmlns:a16="http://schemas.microsoft.com/office/drawing/2014/main" xmlns="" id="{A4373D42-856D-437E-BABE-505542975F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32" name="Imagem 5931">
          <a:extLst>
            <a:ext uri="{FF2B5EF4-FFF2-40B4-BE49-F238E27FC236}">
              <a16:creationId xmlns:a16="http://schemas.microsoft.com/office/drawing/2014/main" xmlns="" id="{1124DCD8-5CFD-4038-9C69-B109E28086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33" name="Imagem 5932">
          <a:extLst>
            <a:ext uri="{FF2B5EF4-FFF2-40B4-BE49-F238E27FC236}">
              <a16:creationId xmlns:a16="http://schemas.microsoft.com/office/drawing/2014/main" xmlns="" id="{92115D94-0786-4026-A82A-D202AD4E69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34" name="Imagem 5933">
          <a:extLst>
            <a:ext uri="{FF2B5EF4-FFF2-40B4-BE49-F238E27FC236}">
              <a16:creationId xmlns:a16="http://schemas.microsoft.com/office/drawing/2014/main" xmlns="" id="{D6336B88-2B8E-451E-A79D-4965CC9CFAA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35" name="Imagem 5934">
          <a:extLst>
            <a:ext uri="{FF2B5EF4-FFF2-40B4-BE49-F238E27FC236}">
              <a16:creationId xmlns:a16="http://schemas.microsoft.com/office/drawing/2014/main" xmlns="" id="{D043D358-E530-438C-AA41-BA2F547457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36" name="Imagem 5935">
          <a:extLst>
            <a:ext uri="{FF2B5EF4-FFF2-40B4-BE49-F238E27FC236}">
              <a16:creationId xmlns:a16="http://schemas.microsoft.com/office/drawing/2014/main" xmlns="" id="{8F540A5B-24E4-42D9-A010-D840942074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37" name="Imagem 5936">
          <a:extLst>
            <a:ext uri="{FF2B5EF4-FFF2-40B4-BE49-F238E27FC236}">
              <a16:creationId xmlns:a16="http://schemas.microsoft.com/office/drawing/2014/main" xmlns="" id="{B8B63181-0A9C-4023-975A-8FD7CFDA0B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46415</xdr:rowOff>
    </xdr:to>
    <xdr:pic>
      <xdr:nvPicPr>
        <xdr:cNvPr id="5938" name="Imagem 5937">
          <a:extLst>
            <a:ext uri="{FF2B5EF4-FFF2-40B4-BE49-F238E27FC236}">
              <a16:creationId xmlns:a16="http://schemas.microsoft.com/office/drawing/2014/main" xmlns="" id="{61B9C889-1D42-4C2B-8B6F-D9727D3C94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42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102396</xdr:rowOff>
    </xdr:to>
    <xdr:pic>
      <xdr:nvPicPr>
        <xdr:cNvPr id="5939" name="Imagem 5938">
          <a:extLst>
            <a:ext uri="{FF2B5EF4-FFF2-40B4-BE49-F238E27FC236}">
              <a16:creationId xmlns:a16="http://schemas.microsoft.com/office/drawing/2014/main" xmlns="" id="{B2D75905-F90A-4C14-9EE2-A8F00788EE5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8813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40" name="Imagem 5939">
          <a:extLst>
            <a:ext uri="{FF2B5EF4-FFF2-40B4-BE49-F238E27FC236}">
              <a16:creationId xmlns:a16="http://schemas.microsoft.com/office/drawing/2014/main" xmlns="" id="{115EAEFA-E0CD-4773-93D3-BFC253E720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41" name="Imagem 5940">
          <a:extLst>
            <a:ext uri="{FF2B5EF4-FFF2-40B4-BE49-F238E27FC236}">
              <a16:creationId xmlns:a16="http://schemas.microsoft.com/office/drawing/2014/main" xmlns="" id="{B34C2450-876D-48E3-B86C-2B0C6FB595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42" name="Imagem 5941">
          <a:extLst>
            <a:ext uri="{FF2B5EF4-FFF2-40B4-BE49-F238E27FC236}">
              <a16:creationId xmlns:a16="http://schemas.microsoft.com/office/drawing/2014/main" xmlns="" id="{EB1B6C4F-6911-4F89-9F52-10D914E1F2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43" name="Imagem 5942">
          <a:extLst>
            <a:ext uri="{FF2B5EF4-FFF2-40B4-BE49-F238E27FC236}">
              <a16:creationId xmlns:a16="http://schemas.microsoft.com/office/drawing/2014/main" xmlns="" id="{7E954175-4F2E-47CF-A444-40E2162859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44" name="Imagem 5943">
          <a:extLst>
            <a:ext uri="{FF2B5EF4-FFF2-40B4-BE49-F238E27FC236}">
              <a16:creationId xmlns:a16="http://schemas.microsoft.com/office/drawing/2014/main" xmlns="" id="{21BCD9E6-CD88-4456-B71D-BB71FD36F8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45" name="Imagem 5944">
          <a:extLst>
            <a:ext uri="{FF2B5EF4-FFF2-40B4-BE49-F238E27FC236}">
              <a16:creationId xmlns:a16="http://schemas.microsoft.com/office/drawing/2014/main" xmlns="" id="{EEC6819F-DECC-4011-AA88-C23C53FE1F3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46415</xdr:rowOff>
    </xdr:to>
    <xdr:pic>
      <xdr:nvPicPr>
        <xdr:cNvPr id="5946" name="Imagem 5945">
          <a:extLst>
            <a:ext uri="{FF2B5EF4-FFF2-40B4-BE49-F238E27FC236}">
              <a16:creationId xmlns:a16="http://schemas.microsoft.com/office/drawing/2014/main" xmlns="" id="{5C6902C2-5864-411E-93B2-4D5CE9433A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42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102396</xdr:rowOff>
    </xdr:to>
    <xdr:pic>
      <xdr:nvPicPr>
        <xdr:cNvPr id="5947" name="Imagem 5946">
          <a:extLst>
            <a:ext uri="{FF2B5EF4-FFF2-40B4-BE49-F238E27FC236}">
              <a16:creationId xmlns:a16="http://schemas.microsoft.com/office/drawing/2014/main" xmlns="" id="{18F13C80-428C-40B5-AA88-740669E3BC6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8813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48" name="Imagem 5947">
          <a:extLst>
            <a:ext uri="{FF2B5EF4-FFF2-40B4-BE49-F238E27FC236}">
              <a16:creationId xmlns:a16="http://schemas.microsoft.com/office/drawing/2014/main" xmlns="" id="{3CC39381-60A8-4BB5-9F4A-00855C418B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49" name="Imagem 5948">
          <a:extLst>
            <a:ext uri="{FF2B5EF4-FFF2-40B4-BE49-F238E27FC236}">
              <a16:creationId xmlns:a16="http://schemas.microsoft.com/office/drawing/2014/main" xmlns="" id="{828B436D-FE86-46B0-A969-17EA7E4A3A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50" name="Imagem 5949">
          <a:extLst>
            <a:ext uri="{FF2B5EF4-FFF2-40B4-BE49-F238E27FC236}">
              <a16:creationId xmlns:a16="http://schemas.microsoft.com/office/drawing/2014/main" xmlns="" id="{EB87A400-CC06-4D2E-BFE8-B796E9AFF6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51" name="Imagem 5950">
          <a:extLst>
            <a:ext uri="{FF2B5EF4-FFF2-40B4-BE49-F238E27FC236}">
              <a16:creationId xmlns:a16="http://schemas.microsoft.com/office/drawing/2014/main" xmlns="" id="{068BCC7D-AA3D-4BCA-BB29-E68DE0D631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52" name="Imagem 5951">
          <a:extLst>
            <a:ext uri="{FF2B5EF4-FFF2-40B4-BE49-F238E27FC236}">
              <a16:creationId xmlns:a16="http://schemas.microsoft.com/office/drawing/2014/main" xmlns="" id="{107F0C98-8E1B-4C30-AF86-484E47A884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53" name="Imagem 5952">
          <a:extLst>
            <a:ext uri="{FF2B5EF4-FFF2-40B4-BE49-F238E27FC236}">
              <a16:creationId xmlns:a16="http://schemas.microsoft.com/office/drawing/2014/main" xmlns="" id="{6C8A82C4-838A-4047-A6C9-6C684973D0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168123</xdr:rowOff>
    </xdr:to>
    <xdr:pic>
      <xdr:nvPicPr>
        <xdr:cNvPr id="5954" name="Imagem 5953">
          <a:extLst>
            <a:ext uri="{FF2B5EF4-FFF2-40B4-BE49-F238E27FC236}">
              <a16:creationId xmlns:a16="http://schemas.microsoft.com/office/drawing/2014/main" xmlns="" id="{7DBE90F9-B60D-46C9-808F-0878D09BD7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94705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92871</xdr:rowOff>
    </xdr:to>
    <xdr:pic>
      <xdr:nvPicPr>
        <xdr:cNvPr id="5955" name="Imagem 5954">
          <a:extLst>
            <a:ext uri="{FF2B5EF4-FFF2-40B4-BE49-F238E27FC236}">
              <a16:creationId xmlns:a16="http://schemas.microsoft.com/office/drawing/2014/main" xmlns="" id="{B25ADE34-A63D-4BED-8750-0A5B76EE2D7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8718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56" name="Imagem 5955">
          <a:extLst>
            <a:ext uri="{FF2B5EF4-FFF2-40B4-BE49-F238E27FC236}">
              <a16:creationId xmlns:a16="http://schemas.microsoft.com/office/drawing/2014/main" xmlns="" id="{9C0D54E6-00E5-4C90-BBA0-B56BC08EA0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57" name="Imagem 5956">
          <a:extLst>
            <a:ext uri="{FF2B5EF4-FFF2-40B4-BE49-F238E27FC236}">
              <a16:creationId xmlns:a16="http://schemas.microsoft.com/office/drawing/2014/main" xmlns="" id="{7F1E8154-DC38-41EB-9E71-E1D137D1715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58" name="Imagem 5957">
          <a:extLst>
            <a:ext uri="{FF2B5EF4-FFF2-40B4-BE49-F238E27FC236}">
              <a16:creationId xmlns:a16="http://schemas.microsoft.com/office/drawing/2014/main" xmlns="" id="{66CFDEB3-5334-4207-AB1E-45DF174AF4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59" name="Imagem 5958">
          <a:extLst>
            <a:ext uri="{FF2B5EF4-FFF2-40B4-BE49-F238E27FC236}">
              <a16:creationId xmlns:a16="http://schemas.microsoft.com/office/drawing/2014/main" xmlns="" id="{5838E996-83D3-4B82-9730-2D19D0D105A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60" name="Imagem 5959">
          <a:extLst>
            <a:ext uri="{FF2B5EF4-FFF2-40B4-BE49-F238E27FC236}">
              <a16:creationId xmlns:a16="http://schemas.microsoft.com/office/drawing/2014/main" xmlns="" id="{56EBB611-1807-4335-943F-1279D40D72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61" name="Imagem 5960">
          <a:extLst>
            <a:ext uri="{FF2B5EF4-FFF2-40B4-BE49-F238E27FC236}">
              <a16:creationId xmlns:a16="http://schemas.microsoft.com/office/drawing/2014/main" xmlns="" id="{0F38E275-7D8E-4FC7-B44D-52D62153E19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168123</xdr:rowOff>
    </xdr:to>
    <xdr:pic>
      <xdr:nvPicPr>
        <xdr:cNvPr id="5962" name="Imagem 5961">
          <a:extLst>
            <a:ext uri="{FF2B5EF4-FFF2-40B4-BE49-F238E27FC236}">
              <a16:creationId xmlns:a16="http://schemas.microsoft.com/office/drawing/2014/main" xmlns="" id="{48730ED2-F421-4B32-9A63-C3A1C1DFFD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94705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92871</xdr:rowOff>
    </xdr:to>
    <xdr:pic>
      <xdr:nvPicPr>
        <xdr:cNvPr id="5963" name="Imagem 5962">
          <a:extLst>
            <a:ext uri="{FF2B5EF4-FFF2-40B4-BE49-F238E27FC236}">
              <a16:creationId xmlns:a16="http://schemas.microsoft.com/office/drawing/2014/main" xmlns="" id="{BA42683C-A2B5-4C69-A9E2-4BEF0FE92B5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8718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64" name="Imagem 5963">
          <a:extLst>
            <a:ext uri="{FF2B5EF4-FFF2-40B4-BE49-F238E27FC236}">
              <a16:creationId xmlns:a16="http://schemas.microsoft.com/office/drawing/2014/main" xmlns="" id="{2833E331-7C13-4A7A-96BB-BAE1DE69D1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65" name="Imagem 5964">
          <a:extLst>
            <a:ext uri="{FF2B5EF4-FFF2-40B4-BE49-F238E27FC236}">
              <a16:creationId xmlns:a16="http://schemas.microsoft.com/office/drawing/2014/main" xmlns="" id="{10F3809C-2475-4645-BC9F-41DAAF727A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66" name="Imagem 5965">
          <a:extLst>
            <a:ext uri="{FF2B5EF4-FFF2-40B4-BE49-F238E27FC236}">
              <a16:creationId xmlns:a16="http://schemas.microsoft.com/office/drawing/2014/main" xmlns="" id="{DDDBF869-83D2-4CB6-8F0B-D997FF06F8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67" name="Imagem 5966">
          <a:extLst>
            <a:ext uri="{FF2B5EF4-FFF2-40B4-BE49-F238E27FC236}">
              <a16:creationId xmlns:a16="http://schemas.microsoft.com/office/drawing/2014/main" xmlns="" id="{15E1F952-831C-4C32-83ED-1E349FFB76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68" name="Imagem 5967">
          <a:extLst>
            <a:ext uri="{FF2B5EF4-FFF2-40B4-BE49-F238E27FC236}">
              <a16:creationId xmlns:a16="http://schemas.microsoft.com/office/drawing/2014/main" xmlns="" id="{FFD5275A-C8BC-4BF3-9EF3-A0F61CC636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69" name="Imagem 5968">
          <a:extLst>
            <a:ext uri="{FF2B5EF4-FFF2-40B4-BE49-F238E27FC236}">
              <a16:creationId xmlns:a16="http://schemas.microsoft.com/office/drawing/2014/main" xmlns="" id="{A40CEB15-321F-4B1B-84DF-F4DA5864046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47671</xdr:rowOff>
    </xdr:to>
    <xdr:pic>
      <xdr:nvPicPr>
        <xdr:cNvPr id="5970" name="Imagem 5969">
          <a:extLst>
            <a:ext uri="{FF2B5EF4-FFF2-40B4-BE49-F238E27FC236}">
              <a16:creationId xmlns:a16="http://schemas.microsoft.com/office/drawing/2014/main" xmlns="" id="{7C79CBCD-57CA-4D41-B234-771DF2F2F4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48619</xdr:rowOff>
    </xdr:to>
    <xdr:pic>
      <xdr:nvPicPr>
        <xdr:cNvPr id="5971" name="Imagem 5970">
          <a:extLst>
            <a:ext uri="{FF2B5EF4-FFF2-40B4-BE49-F238E27FC236}">
              <a16:creationId xmlns:a16="http://schemas.microsoft.com/office/drawing/2014/main" xmlns="" id="{F1C6FEFE-58E4-4595-BF53-32E64030367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72" name="Imagem 5971">
          <a:extLst>
            <a:ext uri="{FF2B5EF4-FFF2-40B4-BE49-F238E27FC236}">
              <a16:creationId xmlns:a16="http://schemas.microsoft.com/office/drawing/2014/main" xmlns="" id="{47C78E25-4F66-443B-A50D-A798C81F84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73" name="Imagem 5972">
          <a:extLst>
            <a:ext uri="{FF2B5EF4-FFF2-40B4-BE49-F238E27FC236}">
              <a16:creationId xmlns:a16="http://schemas.microsoft.com/office/drawing/2014/main" xmlns="" id="{1E3D6E1A-4A37-41ED-BF9F-CA16A79C12A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74" name="Imagem 5973">
          <a:extLst>
            <a:ext uri="{FF2B5EF4-FFF2-40B4-BE49-F238E27FC236}">
              <a16:creationId xmlns:a16="http://schemas.microsoft.com/office/drawing/2014/main" xmlns="" id="{B06E8187-98F6-4286-9FB3-6D6D474E90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75" name="Imagem 5974">
          <a:extLst>
            <a:ext uri="{FF2B5EF4-FFF2-40B4-BE49-F238E27FC236}">
              <a16:creationId xmlns:a16="http://schemas.microsoft.com/office/drawing/2014/main" xmlns="" id="{EC1F0639-D57F-4EB3-91BF-0732CFD822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76" name="Imagem 5975">
          <a:extLst>
            <a:ext uri="{FF2B5EF4-FFF2-40B4-BE49-F238E27FC236}">
              <a16:creationId xmlns:a16="http://schemas.microsoft.com/office/drawing/2014/main" xmlns="" id="{F838C5A2-CDD6-4C3B-A45A-1A3D451EC0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77" name="Imagem 5976">
          <a:extLst>
            <a:ext uri="{FF2B5EF4-FFF2-40B4-BE49-F238E27FC236}">
              <a16:creationId xmlns:a16="http://schemas.microsoft.com/office/drawing/2014/main" xmlns="" id="{AA883CEB-225E-46E8-A1ED-DABB7D236EB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47671</xdr:rowOff>
    </xdr:to>
    <xdr:pic>
      <xdr:nvPicPr>
        <xdr:cNvPr id="5978" name="Imagem 5977">
          <a:extLst>
            <a:ext uri="{FF2B5EF4-FFF2-40B4-BE49-F238E27FC236}">
              <a16:creationId xmlns:a16="http://schemas.microsoft.com/office/drawing/2014/main" xmlns="" id="{E31FD241-B28F-4B15-899F-E2DC452311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48619</xdr:rowOff>
    </xdr:to>
    <xdr:pic>
      <xdr:nvPicPr>
        <xdr:cNvPr id="5979" name="Imagem 5978">
          <a:extLst>
            <a:ext uri="{FF2B5EF4-FFF2-40B4-BE49-F238E27FC236}">
              <a16:creationId xmlns:a16="http://schemas.microsoft.com/office/drawing/2014/main" xmlns="" id="{AA2F2CDD-C997-4660-B87F-0779C31A57E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80" name="Imagem 5979">
          <a:extLst>
            <a:ext uri="{FF2B5EF4-FFF2-40B4-BE49-F238E27FC236}">
              <a16:creationId xmlns:a16="http://schemas.microsoft.com/office/drawing/2014/main" xmlns="" id="{FDA8B3B7-4BF3-4E55-B61E-81442D92F6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81" name="Imagem 5980">
          <a:extLst>
            <a:ext uri="{FF2B5EF4-FFF2-40B4-BE49-F238E27FC236}">
              <a16:creationId xmlns:a16="http://schemas.microsoft.com/office/drawing/2014/main" xmlns="" id="{CFEFE00E-3443-44B5-B2E9-E62FC450142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82" name="Imagem 5981">
          <a:extLst>
            <a:ext uri="{FF2B5EF4-FFF2-40B4-BE49-F238E27FC236}">
              <a16:creationId xmlns:a16="http://schemas.microsoft.com/office/drawing/2014/main" xmlns="" id="{963035B9-933F-4CF2-989B-B22F108C24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83" name="Imagem 5982">
          <a:extLst>
            <a:ext uri="{FF2B5EF4-FFF2-40B4-BE49-F238E27FC236}">
              <a16:creationId xmlns:a16="http://schemas.microsoft.com/office/drawing/2014/main" xmlns="" id="{22F9C3E8-8832-4C46-940F-8A668DEAFA0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84" name="Imagem 5983">
          <a:extLst>
            <a:ext uri="{FF2B5EF4-FFF2-40B4-BE49-F238E27FC236}">
              <a16:creationId xmlns:a16="http://schemas.microsoft.com/office/drawing/2014/main" xmlns="" id="{30245272-3384-4C76-A7D0-9B55A9E6C8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85" name="Imagem 5984">
          <a:extLst>
            <a:ext uri="{FF2B5EF4-FFF2-40B4-BE49-F238E27FC236}">
              <a16:creationId xmlns:a16="http://schemas.microsoft.com/office/drawing/2014/main" xmlns="" id="{7C89CA90-876D-4FCF-8F25-0290C034C5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47671</xdr:rowOff>
    </xdr:to>
    <xdr:pic>
      <xdr:nvPicPr>
        <xdr:cNvPr id="5986" name="Imagem 5985">
          <a:extLst>
            <a:ext uri="{FF2B5EF4-FFF2-40B4-BE49-F238E27FC236}">
              <a16:creationId xmlns:a16="http://schemas.microsoft.com/office/drawing/2014/main" xmlns="" id="{939C595A-23DE-4557-834E-E04DBC01CA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48619</xdr:rowOff>
    </xdr:to>
    <xdr:pic>
      <xdr:nvPicPr>
        <xdr:cNvPr id="5987" name="Imagem 5986">
          <a:extLst>
            <a:ext uri="{FF2B5EF4-FFF2-40B4-BE49-F238E27FC236}">
              <a16:creationId xmlns:a16="http://schemas.microsoft.com/office/drawing/2014/main" xmlns="" id="{D3E19786-98F3-4BE8-B736-DDF64BC66F7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88" name="Imagem 5987">
          <a:extLst>
            <a:ext uri="{FF2B5EF4-FFF2-40B4-BE49-F238E27FC236}">
              <a16:creationId xmlns:a16="http://schemas.microsoft.com/office/drawing/2014/main" xmlns="" id="{FD80A4BF-4777-4640-AD87-493A39F6F6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89" name="Imagem 5988">
          <a:extLst>
            <a:ext uri="{FF2B5EF4-FFF2-40B4-BE49-F238E27FC236}">
              <a16:creationId xmlns:a16="http://schemas.microsoft.com/office/drawing/2014/main" xmlns="" id="{25E8F3F7-0B92-473E-96AF-97285DB23F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90" name="Imagem 5989">
          <a:extLst>
            <a:ext uri="{FF2B5EF4-FFF2-40B4-BE49-F238E27FC236}">
              <a16:creationId xmlns:a16="http://schemas.microsoft.com/office/drawing/2014/main" xmlns="" id="{367D4CAA-B87C-419B-9A2F-9EDEB2CE12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91" name="Imagem 5990">
          <a:extLst>
            <a:ext uri="{FF2B5EF4-FFF2-40B4-BE49-F238E27FC236}">
              <a16:creationId xmlns:a16="http://schemas.microsoft.com/office/drawing/2014/main" xmlns="" id="{0A3A0748-610D-4518-98F0-98FFCEB4A3B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92" name="Imagem 5991">
          <a:extLst>
            <a:ext uri="{FF2B5EF4-FFF2-40B4-BE49-F238E27FC236}">
              <a16:creationId xmlns:a16="http://schemas.microsoft.com/office/drawing/2014/main" xmlns="" id="{1A8DA636-BD6C-4B3F-8D98-AD76239B28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93" name="Imagem 5992">
          <a:extLst>
            <a:ext uri="{FF2B5EF4-FFF2-40B4-BE49-F238E27FC236}">
              <a16:creationId xmlns:a16="http://schemas.microsoft.com/office/drawing/2014/main" xmlns="" id="{CA12D48C-C928-4A50-B162-487FD418816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47671</xdr:rowOff>
    </xdr:to>
    <xdr:pic>
      <xdr:nvPicPr>
        <xdr:cNvPr id="5994" name="Imagem 5993">
          <a:extLst>
            <a:ext uri="{FF2B5EF4-FFF2-40B4-BE49-F238E27FC236}">
              <a16:creationId xmlns:a16="http://schemas.microsoft.com/office/drawing/2014/main" xmlns="" id="{E4A3AF57-CCC1-492E-ADFC-39E22C72D8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48619</xdr:rowOff>
    </xdr:to>
    <xdr:pic>
      <xdr:nvPicPr>
        <xdr:cNvPr id="5995" name="Imagem 5994">
          <a:extLst>
            <a:ext uri="{FF2B5EF4-FFF2-40B4-BE49-F238E27FC236}">
              <a16:creationId xmlns:a16="http://schemas.microsoft.com/office/drawing/2014/main" xmlns="" id="{E7A4389A-265A-4E50-96BB-BB6A5DF5231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96" name="Imagem 5995">
          <a:extLst>
            <a:ext uri="{FF2B5EF4-FFF2-40B4-BE49-F238E27FC236}">
              <a16:creationId xmlns:a16="http://schemas.microsoft.com/office/drawing/2014/main" xmlns="" id="{6268C36C-7289-4C54-A872-BBF017BE05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97" name="Imagem 5996">
          <a:extLst>
            <a:ext uri="{FF2B5EF4-FFF2-40B4-BE49-F238E27FC236}">
              <a16:creationId xmlns:a16="http://schemas.microsoft.com/office/drawing/2014/main" xmlns="" id="{D2F0590F-2433-428D-B45F-F0C410DBE70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98" name="Imagem 5997">
          <a:extLst>
            <a:ext uri="{FF2B5EF4-FFF2-40B4-BE49-F238E27FC236}">
              <a16:creationId xmlns:a16="http://schemas.microsoft.com/office/drawing/2014/main" xmlns="" id="{24829789-6D2C-45FD-B2B6-A9E842B4BC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99" name="Imagem 5998">
          <a:extLst>
            <a:ext uri="{FF2B5EF4-FFF2-40B4-BE49-F238E27FC236}">
              <a16:creationId xmlns:a16="http://schemas.microsoft.com/office/drawing/2014/main" xmlns="" id="{FE4E8174-65A5-4200-9413-9ECA0CC7969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00" name="Imagem 5999">
          <a:extLst>
            <a:ext uri="{FF2B5EF4-FFF2-40B4-BE49-F238E27FC236}">
              <a16:creationId xmlns:a16="http://schemas.microsoft.com/office/drawing/2014/main" xmlns="" id="{262BD8F0-BE29-498D-80E8-4E888B9D04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01" name="Imagem 6000">
          <a:extLst>
            <a:ext uri="{FF2B5EF4-FFF2-40B4-BE49-F238E27FC236}">
              <a16:creationId xmlns:a16="http://schemas.microsoft.com/office/drawing/2014/main" xmlns="" id="{0C348396-483E-476C-A0E9-95C56BDB21E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6002" name="Imagem 6001">
          <a:extLst>
            <a:ext uri="{FF2B5EF4-FFF2-40B4-BE49-F238E27FC236}">
              <a16:creationId xmlns:a16="http://schemas.microsoft.com/office/drawing/2014/main" xmlns="" id="{B8CA251A-5E3A-4B4B-A2C1-9E65C3C805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03" name="Imagem 6002">
          <a:extLst>
            <a:ext uri="{FF2B5EF4-FFF2-40B4-BE49-F238E27FC236}">
              <a16:creationId xmlns:a16="http://schemas.microsoft.com/office/drawing/2014/main" xmlns="" id="{ADB272F1-7B39-4DFD-B22B-607FAE6C0CF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04" name="Imagem 6003">
          <a:extLst>
            <a:ext uri="{FF2B5EF4-FFF2-40B4-BE49-F238E27FC236}">
              <a16:creationId xmlns:a16="http://schemas.microsoft.com/office/drawing/2014/main" xmlns="" id="{766C75CF-7F5D-4A60-B100-D5ACA9F270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05" name="Imagem 6004">
          <a:extLst>
            <a:ext uri="{FF2B5EF4-FFF2-40B4-BE49-F238E27FC236}">
              <a16:creationId xmlns:a16="http://schemas.microsoft.com/office/drawing/2014/main" xmlns="" id="{DB6BC396-79A1-4449-8480-DC8A7D59A9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06" name="Imagem 6005">
          <a:extLst>
            <a:ext uri="{FF2B5EF4-FFF2-40B4-BE49-F238E27FC236}">
              <a16:creationId xmlns:a16="http://schemas.microsoft.com/office/drawing/2014/main" xmlns="" id="{5E6F1A3E-A85A-476A-81DE-1051B626BB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07" name="Imagem 6006">
          <a:extLst>
            <a:ext uri="{FF2B5EF4-FFF2-40B4-BE49-F238E27FC236}">
              <a16:creationId xmlns:a16="http://schemas.microsoft.com/office/drawing/2014/main" xmlns="" id="{513AFE9B-3E2C-4437-B8FC-BF7FD0C182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08" name="Imagem 6007">
          <a:extLst>
            <a:ext uri="{FF2B5EF4-FFF2-40B4-BE49-F238E27FC236}">
              <a16:creationId xmlns:a16="http://schemas.microsoft.com/office/drawing/2014/main" xmlns="" id="{E01AA503-3564-4373-8C24-815F93CCE3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09" name="Imagem 6008">
          <a:extLst>
            <a:ext uri="{FF2B5EF4-FFF2-40B4-BE49-F238E27FC236}">
              <a16:creationId xmlns:a16="http://schemas.microsoft.com/office/drawing/2014/main" xmlns="" id="{17742E1D-2BB6-4169-84D7-68BEB7CA7E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6010" name="Imagem 6009">
          <a:extLst>
            <a:ext uri="{FF2B5EF4-FFF2-40B4-BE49-F238E27FC236}">
              <a16:creationId xmlns:a16="http://schemas.microsoft.com/office/drawing/2014/main" xmlns="" id="{CDED6D67-FAC8-4E04-AF59-7703BA04A1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11" name="Imagem 6010">
          <a:extLst>
            <a:ext uri="{FF2B5EF4-FFF2-40B4-BE49-F238E27FC236}">
              <a16:creationId xmlns:a16="http://schemas.microsoft.com/office/drawing/2014/main" xmlns="" id="{7EB6726F-914C-4C71-A858-92FE717269E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12" name="Imagem 6011">
          <a:extLst>
            <a:ext uri="{FF2B5EF4-FFF2-40B4-BE49-F238E27FC236}">
              <a16:creationId xmlns:a16="http://schemas.microsoft.com/office/drawing/2014/main" xmlns="" id="{8100F61F-E4FD-48FE-AF6E-F8009FC012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13" name="Imagem 6012">
          <a:extLst>
            <a:ext uri="{FF2B5EF4-FFF2-40B4-BE49-F238E27FC236}">
              <a16:creationId xmlns:a16="http://schemas.microsoft.com/office/drawing/2014/main" xmlns="" id="{C2A2151F-83EB-42BB-857D-47EE8CD2CC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14" name="Imagem 6013">
          <a:extLst>
            <a:ext uri="{FF2B5EF4-FFF2-40B4-BE49-F238E27FC236}">
              <a16:creationId xmlns:a16="http://schemas.microsoft.com/office/drawing/2014/main" xmlns="" id="{4CB16CC0-04D9-4B08-A1A5-645C5665D1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15" name="Imagem 6014">
          <a:extLst>
            <a:ext uri="{FF2B5EF4-FFF2-40B4-BE49-F238E27FC236}">
              <a16:creationId xmlns:a16="http://schemas.microsoft.com/office/drawing/2014/main" xmlns="" id="{0D6F9FB6-4295-4C19-907A-2ACBF0BEBE1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16" name="Imagem 6015">
          <a:extLst>
            <a:ext uri="{FF2B5EF4-FFF2-40B4-BE49-F238E27FC236}">
              <a16:creationId xmlns:a16="http://schemas.microsoft.com/office/drawing/2014/main" xmlns="" id="{1A8287B7-37F5-49A0-BD53-9ABB3EE919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17" name="Imagem 6016">
          <a:extLst>
            <a:ext uri="{FF2B5EF4-FFF2-40B4-BE49-F238E27FC236}">
              <a16:creationId xmlns:a16="http://schemas.microsoft.com/office/drawing/2014/main" xmlns="" id="{92C105F6-E814-4E0A-9BEA-298E64EC403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6018" name="Imagem 6017">
          <a:extLst>
            <a:ext uri="{FF2B5EF4-FFF2-40B4-BE49-F238E27FC236}">
              <a16:creationId xmlns:a16="http://schemas.microsoft.com/office/drawing/2014/main" xmlns="" id="{042636B8-BE4F-44A9-8FEC-4963C7BB83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19" name="Imagem 6018">
          <a:extLst>
            <a:ext uri="{FF2B5EF4-FFF2-40B4-BE49-F238E27FC236}">
              <a16:creationId xmlns:a16="http://schemas.microsoft.com/office/drawing/2014/main" xmlns="" id="{04F2145C-E954-4A48-8C06-05DCF4D3B15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20" name="Imagem 6019">
          <a:extLst>
            <a:ext uri="{FF2B5EF4-FFF2-40B4-BE49-F238E27FC236}">
              <a16:creationId xmlns:a16="http://schemas.microsoft.com/office/drawing/2014/main" xmlns="" id="{A5AEA655-7779-49C4-8F23-CA24410AA2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21" name="Imagem 6020">
          <a:extLst>
            <a:ext uri="{FF2B5EF4-FFF2-40B4-BE49-F238E27FC236}">
              <a16:creationId xmlns:a16="http://schemas.microsoft.com/office/drawing/2014/main" xmlns="" id="{54C28043-1897-4C49-801D-23C1A87847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22" name="Imagem 6021">
          <a:extLst>
            <a:ext uri="{FF2B5EF4-FFF2-40B4-BE49-F238E27FC236}">
              <a16:creationId xmlns:a16="http://schemas.microsoft.com/office/drawing/2014/main" xmlns="" id="{0F8BE8A3-03AC-4A46-82FF-891BDC1D92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23" name="Imagem 6022">
          <a:extLst>
            <a:ext uri="{FF2B5EF4-FFF2-40B4-BE49-F238E27FC236}">
              <a16:creationId xmlns:a16="http://schemas.microsoft.com/office/drawing/2014/main" xmlns="" id="{DB9566E6-199F-4C66-B3F4-448DDD04969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24" name="Imagem 6023">
          <a:extLst>
            <a:ext uri="{FF2B5EF4-FFF2-40B4-BE49-F238E27FC236}">
              <a16:creationId xmlns:a16="http://schemas.microsoft.com/office/drawing/2014/main" xmlns="" id="{260A8611-01FE-48E2-8FC7-9C4C1F874E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25" name="Imagem 6024">
          <a:extLst>
            <a:ext uri="{FF2B5EF4-FFF2-40B4-BE49-F238E27FC236}">
              <a16:creationId xmlns:a16="http://schemas.microsoft.com/office/drawing/2014/main" xmlns="" id="{708F493E-301F-4636-9DB1-F62C3E3873B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6026" name="Imagem 6025">
          <a:extLst>
            <a:ext uri="{FF2B5EF4-FFF2-40B4-BE49-F238E27FC236}">
              <a16:creationId xmlns:a16="http://schemas.microsoft.com/office/drawing/2014/main" xmlns="" id="{527176F5-F7FB-46AE-A477-47C26C068C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27" name="Imagem 6026">
          <a:extLst>
            <a:ext uri="{FF2B5EF4-FFF2-40B4-BE49-F238E27FC236}">
              <a16:creationId xmlns:a16="http://schemas.microsoft.com/office/drawing/2014/main" xmlns="" id="{3C6A9872-FE7D-47F4-94AC-2F39E736224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28" name="Imagem 6027">
          <a:extLst>
            <a:ext uri="{FF2B5EF4-FFF2-40B4-BE49-F238E27FC236}">
              <a16:creationId xmlns:a16="http://schemas.microsoft.com/office/drawing/2014/main" xmlns="" id="{51B5744E-A3D2-4614-AC31-D2F77C5739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29" name="Imagem 6028">
          <a:extLst>
            <a:ext uri="{FF2B5EF4-FFF2-40B4-BE49-F238E27FC236}">
              <a16:creationId xmlns:a16="http://schemas.microsoft.com/office/drawing/2014/main" xmlns="" id="{E60FB9C0-68A2-4A9F-9DB8-978FFC9BB21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30" name="Imagem 6029">
          <a:extLst>
            <a:ext uri="{FF2B5EF4-FFF2-40B4-BE49-F238E27FC236}">
              <a16:creationId xmlns:a16="http://schemas.microsoft.com/office/drawing/2014/main" xmlns="" id="{EC32FC94-04E1-4382-B43B-34A98418BA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31" name="Imagem 6030">
          <a:extLst>
            <a:ext uri="{FF2B5EF4-FFF2-40B4-BE49-F238E27FC236}">
              <a16:creationId xmlns:a16="http://schemas.microsoft.com/office/drawing/2014/main" xmlns="" id="{6B440E4E-2163-4E2B-BE27-E554C91B924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32" name="Imagem 6031">
          <a:extLst>
            <a:ext uri="{FF2B5EF4-FFF2-40B4-BE49-F238E27FC236}">
              <a16:creationId xmlns:a16="http://schemas.microsoft.com/office/drawing/2014/main" xmlns="" id="{6F81461B-1238-45D1-9281-3158E592ED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33" name="Imagem 6032">
          <a:extLst>
            <a:ext uri="{FF2B5EF4-FFF2-40B4-BE49-F238E27FC236}">
              <a16:creationId xmlns:a16="http://schemas.microsoft.com/office/drawing/2014/main" xmlns="" id="{57A355F4-973A-49D5-A230-7DAD6FC286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6034" name="Imagem 6033">
          <a:extLst>
            <a:ext uri="{FF2B5EF4-FFF2-40B4-BE49-F238E27FC236}">
              <a16:creationId xmlns:a16="http://schemas.microsoft.com/office/drawing/2014/main" xmlns="" id="{2D550FD1-32FB-46BA-BDC6-2122FB1DBC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35" name="Imagem 6034">
          <a:extLst>
            <a:ext uri="{FF2B5EF4-FFF2-40B4-BE49-F238E27FC236}">
              <a16:creationId xmlns:a16="http://schemas.microsoft.com/office/drawing/2014/main" xmlns="" id="{8BA13FAA-6597-47B9-9E84-03A58522235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36" name="Imagem 6035">
          <a:extLst>
            <a:ext uri="{FF2B5EF4-FFF2-40B4-BE49-F238E27FC236}">
              <a16:creationId xmlns:a16="http://schemas.microsoft.com/office/drawing/2014/main" xmlns="" id="{8754F699-C9FA-4F36-B6B4-03E537DFC8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37" name="Imagem 6036">
          <a:extLst>
            <a:ext uri="{FF2B5EF4-FFF2-40B4-BE49-F238E27FC236}">
              <a16:creationId xmlns:a16="http://schemas.microsoft.com/office/drawing/2014/main" xmlns="" id="{2DDA0A7B-3E09-4733-B25A-9860435BB15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38" name="Imagem 6037">
          <a:extLst>
            <a:ext uri="{FF2B5EF4-FFF2-40B4-BE49-F238E27FC236}">
              <a16:creationId xmlns:a16="http://schemas.microsoft.com/office/drawing/2014/main" xmlns="" id="{E111D75D-0FA8-4FB8-9387-601297FD5B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39" name="Imagem 6038">
          <a:extLst>
            <a:ext uri="{FF2B5EF4-FFF2-40B4-BE49-F238E27FC236}">
              <a16:creationId xmlns:a16="http://schemas.microsoft.com/office/drawing/2014/main" xmlns="" id="{0D81A463-54E9-4705-A7D8-702A1C50F2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40" name="Imagem 6039">
          <a:extLst>
            <a:ext uri="{FF2B5EF4-FFF2-40B4-BE49-F238E27FC236}">
              <a16:creationId xmlns:a16="http://schemas.microsoft.com/office/drawing/2014/main" xmlns="" id="{AC40FA90-7E88-4D71-ABEC-D235FB5A99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41" name="Imagem 6040">
          <a:extLst>
            <a:ext uri="{FF2B5EF4-FFF2-40B4-BE49-F238E27FC236}">
              <a16:creationId xmlns:a16="http://schemas.microsoft.com/office/drawing/2014/main" xmlns="" id="{665D78DB-FDC5-4A04-8CE0-AAA7F89041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6042" name="Imagem 6041">
          <a:extLst>
            <a:ext uri="{FF2B5EF4-FFF2-40B4-BE49-F238E27FC236}">
              <a16:creationId xmlns:a16="http://schemas.microsoft.com/office/drawing/2014/main" xmlns="" id="{149287EB-AB4D-439D-97A5-134029C399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43" name="Imagem 6042">
          <a:extLst>
            <a:ext uri="{FF2B5EF4-FFF2-40B4-BE49-F238E27FC236}">
              <a16:creationId xmlns:a16="http://schemas.microsoft.com/office/drawing/2014/main" xmlns="" id="{457169B7-81C4-449A-80A9-3E1FA905BB7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44" name="Imagem 6043">
          <a:extLst>
            <a:ext uri="{FF2B5EF4-FFF2-40B4-BE49-F238E27FC236}">
              <a16:creationId xmlns:a16="http://schemas.microsoft.com/office/drawing/2014/main" xmlns="" id="{A0275007-7EE6-40FA-9B80-0D7973E3AF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45" name="Imagem 6044">
          <a:extLst>
            <a:ext uri="{FF2B5EF4-FFF2-40B4-BE49-F238E27FC236}">
              <a16:creationId xmlns:a16="http://schemas.microsoft.com/office/drawing/2014/main" xmlns="" id="{A687BE50-F5DB-4C4E-89D4-1F83939332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46" name="Imagem 6045">
          <a:extLst>
            <a:ext uri="{FF2B5EF4-FFF2-40B4-BE49-F238E27FC236}">
              <a16:creationId xmlns:a16="http://schemas.microsoft.com/office/drawing/2014/main" xmlns="" id="{13A3C890-B0F3-40D6-8931-7D37DC3F38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47" name="Imagem 6046">
          <a:extLst>
            <a:ext uri="{FF2B5EF4-FFF2-40B4-BE49-F238E27FC236}">
              <a16:creationId xmlns:a16="http://schemas.microsoft.com/office/drawing/2014/main" xmlns="" id="{B85E1ED1-5D14-4EFD-A6B5-FB11E7BF2D8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48" name="Imagem 6047">
          <a:extLst>
            <a:ext uri="{FF2B5EF4-FFF2-40B4-BE49-F238E27FC236}">
              <a16:creationId xmlns:a16="http://schemas.microsoft.com/office/drawing/2014/main" xmlns="" id="{501C5C61-24F4-4363-9860-BD5835DD7A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49" name="Imagem 6048">
          <a:extLst>
            <a:ext uri="{FF2B5EF4-FFF2-40B4-BE49-F238E27FC236}">
              <a16:creationId xmlns:a16="http://schemas.microsoft.com/office/drawing/2014/main" xmlns="" id="{AF59644A-08BF-48AF-B0D5-733A3922017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6050" name="Imagem 6049">
          <a:extLst>
            <a:ext uri="{FF2B5EF4-FFF2-40B4-BE49-F238E27FC236}">
              <a16:creationId xmlns:a16="http://schemas.microsoft.com/office/drawing/2014/main" xmlns="" id="{8A423E3B-A4CC-487A-89D7-8A9DF61C2F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51" name="Imagem 6050">
          <a:extLst>
            <a:ext uri="{FF2B5EF4-FFF2-40B4-BE49-F238E27FC236}">
              <a16:creationId xmlns:a16="http://schemas.microsoft.com/office/drawing/2014/main" xmlns="" id="{ECA51DB9-4A66-4FEF-8677-1FEDA90CD39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52" name="Imagem 6051">
          <a:extLst>
            <a:ext uri="{FF2B5EF4-FFF2-40B4-BE49-F238E27FC236}">
              <a16:creationId xmlns:a16="http://schemas.microsoft.com/office/drawing/2014/main" xmlns="" id="{3AE11EAC-1ABD-4CF7-9724-3D6CB76626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53" name="Imagem 6052">
          <a:extLst>
            <a:ext uri="{FF2B5EF4-FFF2-40B4-BE49-F238E27FC236}">
              <a16:creationId xmlns:a16="http://schemas.microsoft.com/office/drawing/2014/main" xmlns="" id="{7C326B14-69D7-4F82-937E-60199A77BDE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54" name="Imagem 6053">
          <a:extLst>
            <a:ext uri="{FF2B5EF4-FFF2-40B4-BE49-F238E27FC236}">
              <a16:creationId xmlns:a16="http://schemas.microsoft.com/office/drawing/2014/main" xmlns="" id="{4047F5C8-711D-4F5D-BDD6-40BDE26246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55" name="Imagem 6054">
          <a:extLst>
            <a:ext uri="{FF2B5EF4-FFF2-40B4-BE49-F238E27FC236}">
              <a16:creationId xmlns:a16="http://schemas.microsoft.com/office/drawing/2014/main" xmlns="" id="{92DF5ADD-982C-454A-AD69-4BF353E9FD6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56" name="Imagem 6055">
          <a:extLst>
            <a:ext uri="{FF2B5EF4-FFF2-40B4-BE49-F238E27FC236}">
              <a16:creationId xmlns:a16="http://schemas.microsoft.com/office/drawing/2014/main" xmlns="" id="{88522818-8157-4916-AE2E-BAC54A0342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57" name="Imagem 6056">
          <a:extLst>
            <a:ext uri="{FF2B5EF4-FFF2-40B4-BE49-F238E27FC236}">
              <a16:creationId xmlns:a16="http://schemas.microsoft.com/office/drawing/2014/main" xmlns="" id="{1D30698E-2250-4489-8ED8-F59760A0A8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6058" name="Imagem 6057">
          <a:extLst>
            <a:ext uri="{FF2B5EF4-FFF2-40B4-BE49-F238E27FC236}">
              <a16:creationId xmlns:a16="http://schemas.microsoft.com/office/drawing/2014/main" xmlns="" id="{4449E592-375C-47A4-9E06-D49E19B966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59" name="Imagem 6058">
          <a:extLst>
            <a:ext uri="{FF2B5EF4-FFF2-40B4-BE49-F238E27FC236}">
              <a16:creationId xmlns:a16="http://schemas.microsoft.com/office/drawing/2014/main" xmlns="" id="{97D09DA5-E194-45CD-967D-03D61AFBC43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60" name="Imagem 6059">
          <a:extLst>
            <a:ext uri="{FF2B5EF4-FFF2-40B4-BE49-F238E27FC236}">
              <a16:creationId xmlns:a16="http://schemas.microsoft.com/office/drawing/2014/main" xmlns="" id="{33453743-50D5-4116-80FA-0D1D237EED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61" name="Imagem 6060">
          <a:extLst>
            <a:ext uri="{FF2B5EF4-FFF2-40B4-BE49-F238E27FC236}">
              <a16:creationId xmlns:a16="http://schemas.microsoft.com/office/drawing/2014/main" xmlns="" id="{7BEE0676-1C43-4A16-AF7C-BC4047C3AA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62" name="Imagem 6061">
          <a:extLst>
            <a:ext uri="{FF2B5EF4-FFF2-40B4-BE49-F238E27FC236}">
              <a16:creationId xmlns:a16="http://schemas.microsoft.com/office/drawing/2014/main" xmlns="" id="{B1B8106E-17B0-4ABA-A83D-0F3A681BB3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63" name="Imagem 6062">
          <a:extLst>
            <a:ext uri="{FF2B5EF4-FFF2-40B4-BE49-F238E27FC236}">
              <a16:creationId xmlns:a16="http://schemas.microsoft.com/office/drawing/2014/main" xmlns="" id="{1A41FF0C-BAB5-411A-8C8F-21B346EE2DB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64" name="Imagem 6063">
          <a:extLst>
            <a:ext uri="{FF2B5EF4-FFF2-40B4-BE49-F238E27FC236}">
              <a16:creationId xmlns:a16="http://schemas.microsoft.com/office/drawing/2014/main" xmlns="" id="{8A57C107-BDE5-4AFE-BC1F-BF7F5FC2BE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65" name="Imagem 6064">
          <a:extLst>
            <a:ext uri="{FF2B5EF4-FFF2-40B4-BE49-F238E27FC236}">
              <a16:creationId xmlns:a16="http://schemas.microsoft.com/office/drawing/2014/main" xmlns="" id="{48C751F7-8F62-4D6E-9D96-46BA13149EF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6066" name="Imagem 6065">
          <a:extLst>
            <a:ext uri="{FF2B5EF4-FFF2-40B4-BE49-F238E27FC236}">
              <a16:creationId xmlns:a16="http://schemas.microsoft.com/office/drawing/2014/main" xmlns="" id="{186D09F3-3471-4BF3-B059-59289D4C9B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67" name="Imagem 6066">
          <a:extLst>
            <a:ext uri="{FF2B5EF4-FFF2-40B4-BE49-F238E27FC236}">
              <a16:creationId xmlns:a16="http://schemas.microsoft.com/office/drawing/2014/main" xmlns="" id="{28513F4C-A01C-400A-B9A8-26E8F523F84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68" name="Imagem 6067">
          <a:extLst>
            <a:ext uri="{FF2B5EF4-FFF2-40B4-BE49-F238E27FC236}">
              <a16:creationId xmlns:a16="http://schemas.microsoft.com/office/drawing/2014/main" xmlns="" id="{A713EA79-4C73-45C7-8F2D-2B9DFDD046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69" name="Imagem 6068">
          <a:extLst>
            <a:ext uri="{FF2B5EF4-FFF2-40B4-BE49-F238E27FC236}">
              <a16:creationId xmlns:a16="http://schemas.microsoft.com/office/drawing/2014/main" xmlns="" id="{547D56B4-3701-46BE-9F1D-11A5CDDCAC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70" name="Imagem 6069">
          <a:extLst>
            <a:ext uri="{FF2B5EF4-FFF2-40B4-BE49-F238E27FC236}">
              <a16:creationId xmlns:a16="http://schemas.microsoft.com/office/drawing/2014/main" xmlns="" id="{4716BA4D-890F-452D-814B-52A1649189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71" name="Imagem 6070">
          <a:extLst>
            <a:ext uri="{FF2B5EF4-FFF2-40B4-BE49-F238E27FC236}">
              <a16:creationId xmlns:a16="http://schemas.microsoft.com/office/drawing/2014/main" xmlns="" id="{AB81E5B2-762E-4F79-BC97-2E49C161E9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72" name="Imagem 6071">
          <a:extLst>
            <a:ext uri="{FF2B5EF4-FFF2-40B4-BE49-F238E27FC236}">
              <a16:creationId xmlns:a16="http://schemas.microsoft.com/office/drawing/2014/main" xmlns="" id="{BC0849E3-B710-4CB7-9DB3-4D43D5DB16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73" name="Imagem 6072">
          <a:extLst>
            <a:ext uri="{FF2B5EF4-FFF2-40B4-BE49-F238E27FC236}">
              <a16:creationId xmlns:a16="http://schemas.microsoft.com/office/drawing/2014/main" xmlns="" id="{672C880E-CC3A-4FEB-AADC-A41AB013E5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6074" name="Imagem 6073">
          <a:extLst>
            <a:ext uri="{FF2B5EF4-FFF2-40B4-BE49-F238E27FC236}">
              <a16:creationId xmlns:a16="http://schemas.microsoft.com/office/drawing/2014/main" xmlns="" id="{9E0421A3-EE44-41A7-8CD5-9F41F28DB2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75" name="Imagem 6074">
          <a:extLst>
            <a:ext uri="{FF2B5EF4-FFF2-40B4-BE49-F238E27FC236}">
              <a16:creationId xmlns:a16="http://schemas.microsoft.com/office/drawing/2014/main" xmlns="" id="{6D1738A0-E142-48D1-BB1A-028ECEDF3CA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76" name="Imagem 6075">
          <a:extLst>
            <a:ext uri="{FF2B5EF4-FFF2-40B4-BE49-F238E27FC236}">
              <a16:creationId xmlns:a16="http://schemas.microsoft.com/office/drawing/2014/main" xmlns="" id="{13A6FC40-5469-4079-9E10-6CF8A324FA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77" name="Imagem 6076">
          <a:extLst>
            <a:ext uri="{FF2B5EF4-FFF2-40B4-BE49-F238E27FC236}">
              <a16:creationId xmlns:a16="http://schemas.microsoft.com/office/drawing/2014/main" xmlns="" id="{AF43EBA1-51F0-4E0C-88D3-4DBEB49286A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78" name="Imagem 6077">
          <a:extLst>
            <a:ext uri="{FF2B5EF4-FFF2-40B4-BE49-F238E27FC236}">
              <a16:creationId xmlns:a16="http://schemas.microsoft.com/office/drawing/2014/main" xmlns="" id="{87D2D2EE-A409-4E86-B399-706321030A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79" name="Imagem 6078">
          <a:extLst>
            <a:ext uri="{FF2B5EF4-FFF2-40B4-BE49-F238E27FC236}">
              <a16:creationId xmlns:a16="http://schemas.microsoft.com/office/drawing/2014/main" xmlns="" id="{6C2876D6-FE39-4465-9206-F28AD3897E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80" name="Imagem 6079">
          <a:extLst>
            <a:ext uri="{FF2B5EF4-FFF2-40B4-BE49-F238E27FC236}">
              <a16:creationId xmlns:a16="http://schemas.microsoft.com/office/drawing/2014/main" xmlns="" id="{D5526CE4-7E90-4215-AB4E-AD8E879649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81" name="Imagem 6080">
          <a:extLst>
            <a:ext uri="{FF2B5EF4-FFF2-40B4-BE49-F238E27FC236}">
              <a16:creationId xmlns:a16="http://schemas.microsoft.com/office/drawing/2014/main" xmlns="" id="{82287528-4BC9-49B3-ACBB-0DFA5850F18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6082" name="Imagem 6081">
          <a:extLst>
            <a:ext uri="{FF2B5EF4-FFF2-40B4-BE49-F238E27FC236}">
              <a16:creationId xmlns:a16="http://schemas.microsoft.com/office/drawing/2014/main" xmlns="" id="{BC80691E-60DF-40A8-B2F4-3D8054E4DC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83" name="Imagem 6082">
          <a:extLst>
            <a:ext uri="{FF2B5EF4-FFF2-40B4-BE49-F238E27FC236}">
              <a16:creationId xmlns:a16="http://schemas.microsoft.com/office/drawing/2014/main" xmlns="" id="{492A183E-AD3F-4DE6-B616-CDC4949CD93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84" name="Imagem 6083">
          <a:extLst>
            <a:ext uri="{FF2B5EF4-FFF2-40B4-BE49-F238E27FC236}">
              <a16:creationId xmlns:a16="http://schemas.microsoft.com/office/drawing/2014/main" xmlns="" id="{1D133D16-E7FF-4CCF-ABCF-61D9CC59CF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85" name="Imagem 6084">
          <a:extLst>
            <a:ext uri="{FF2B5EF4-FFF2-40B4-BE49-F238E27FC236}">
              <a16:creationId xmlns:a16="http://schemas.microsoft.com/office/drawing/2014/main" xmlns="" id="{9F92D60D-8987-4C76-A44F-F207A6EA32E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86" name="Imagem 6085">
          <a:extLst>
            <a:ext uri="{FF2B5EF4-FFF2-40B4-BE49-F238E27FC236}">
              <a16:creationId xmlns:a16="http://schemas.microsoft.com/office/drawing/2014/main" xmlns="" id="{7746B9F8-751E-48DB-B851-6FBBB13B0C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87" name="Imagem 6086">
          <a:extLst>
            <a:ext uri="{FF2B5EF4-FFF2-40B4-BE49-F238E27FC236}">
              <a16:creationId xmlns:a16="http://schemas.microsoft.com/office/drawing/2014/main" xmlns="" id="{FD778863-8B9D-46BF-864E-4D47925607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88" name="Imagem 6087">
          <a:extLst>
            <a:ext uri="{FF2B5EF4-FFF2-40B4-BE49-F238E27FC236}">
              <a16:creationId xmlns:a16="http://schemas.microsoft.com/office/drawing/2014/main" xmlns="" id="{33CC7F58-4D7E-4CD6-8B12-29B159B4ED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89" name="Imagem 6088">
          <a:extLst>
            <a:ext uri="{FF2B5EF4-FFF2-40B4-BE49-F238E27FC236}">
              <a16:creationId xmlns:a16="http://schemas.microsoft.com/office/drawing/2014/main" xmlns="" id="{41080648-F0D4-4BA4-A53B-5021C65AA4B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6090" name="Imagem 6089">
          <a:extLst>
            <a:ext uri="{FF2B5EF4-FFF2-40B4-BE49-F238E27FC236}">
              <a16:creationId xmlns:a16="http://schemas.microsoft.com/office/drawing/2014/main" xmlns="" id="{37062DE7-B29E-42DC-A178-2B9EFA2B89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91" name="Imagem 6090">
          <a:extLst>
            <a:ext uri="{FF2B5EF4-FFF2-40B4-BE49-F238E27FC236}">
              <a16:creationId xmlns:a16="http://schemas.microsoft.com/office/drawing/2014/main" xmlns="" id="{CEFB94C4-787F-4C9B-B514-56D0E6ED9BF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92" name="Imagem 6091">
          <a:extLst>
            <a:ext uri="{FF2B5EF4-FFF2-40B4-BE49-F238E27FC236}">
              <a16:creationId xmlns:a16="http://schemas.microsoft.com/office/drawing/2014/main" xmlns="" id="{37DB6A33-BF6C-43BE-9F39-5381ED39CE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93" name="Imagem 6092">
          <a:extLst>
            <a:ext uri="{FF2B5EF4-FFF2-40B4-BE49-F238E27FC236}">
              <a16:creationId xmlns:a16="http://schemas.microsoft.com/office/drawing/2014/main" xmlns="" id="{6C53D197-D0BC-45B2-BD6A-7F3A887AF0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94" name="Imagem 6093">
          <a:extLst>
            <a:ext uri="{FF2B5EF4-FFF2-40B4-BE49-F238E27FC236}">
              <a16:creationId xmlns:a16="http://schemas.microsoft.com/office/drawing/2014/main" xmlns="" id="{E72BAEC9-00DC-4555-9508-86838A9399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95" name="Imagem 6094">
          <a:extLst>
            <a:ext uri="{FF2B5EF4-FFF2-40B4-BE49-F238E27FC236}">
              <a16:creationId xmlns:a16="http://schemas.microsoft.com/office/drawing/2014/main" xmlns="" id="{6D2FE0C4-B6B4-44EA-A011-754A80717A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96" name="Imagem 6095">
          <a:extLst>
            <a:ext uri="{FF2B5EF4-FFF2-40B4-BE49-F238E27FC236}">
              <a16:creationId xmlns:a16="http://schemas.microsoft.com/office/drawing/2014/main" xmlns="" id="{63A3EAD6-AC6A-4DB4-A640-C46DA297E45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97" name="Imagem 6096">
          <a:extLst>
            <a:ext uri="{FF2B5EF4-FFF2-40B4-BE49-F238E27FC236}">
              <a16:creationId xmlns:a16="http://schemas.microsoft.com/office/drawing/2014/main" xmlns="" id="{E3DD2D16-49AF-4711-A6D2-C18D70B9328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6098" name="Imagem 6097">
          <a:extLst>
            <a:ext uri="{FF2B5EF4-FFF2-40B4-BE49-F238E27FC236}">
              <a16:creationId xmlns:a16="http://schemas.microsoft.com/office/drawing/2014/main" xmlns="" id="{EF22A848-D7B7-4444-92E1-D084481684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6099" name="Imagem 6098">
          <a:extLst>
            <a:ext uri="{FF2B5EF4-FFF2-40B4-BE49-F238E27FC236}">
              <a16:creationId xmlns:a16="http://schemas.microsoft.com/office/drawing/2014/main" xmlns="" id="{2FAABD31-F284-4857-957B-FBA18385F1E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00" name="Imagem 6099">
          <a:extLst>
            <a:ext uri="{FF2B5EF4-FFF2-40B4-BE49-F238E27FC236}">
              <a16:creationId xmlns:a16="http://schemas.microsoft.com/office/drawing/2014/main" xmlns="" id="{73AF4A50-6B78-4BDA-BF29-09AADDB125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01" name="Imagem 6100">
          <a:extLst>
            <a:ext uri="{FF2B5EF4-FFF2-40B4-BE49-F238E27FC236}">
              <a16:creationId xmlns:a16="http://schemas.microsoft.com/office/drawing/2014/main" xmlns="" id="{EC9D0A7F-1736-4C04-9D0B-CDF3AFDC389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02" name="Imagem 6101">
          <a:extLst>
            <a:ext uri="{FF2B5EF4-FFF2-40B4-BE49-F238E27FC236}">
              <a16:creationId xmlns:a16="http://schemas.microsoft.com/office/drawing/2014/main" xmlns="" id="{106CB2C8-13E2-42CF-A2FC-781DFB37ED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03" name="Imagem 6102">
          <a:extLst>
            <a:ext uri="{FF2B5EF4-FFF2-40B4-BE49-F238E27FC236}">
              <a16:creationId xmlns:a16="http://schemas.microsoft.com/office/drawing/2014/main" xmlns="" id="{DB939BD7-80E7-4FE1-AA61-9AF6BA99616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04" name="Imagem 6103">
          <a:extLst>
            <a:ext uri="{FF2B5EF4-FFF2-40B4-BE49-F238E27FC236}">
              <a16:creationId xmlns:a16="http://schemas.microsoft.com/office/drawing/2014/main" xmlns="" id="{4F50FF3B-86C9-4540-BF4F-3007FCB770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05" name="Imagem 6104">
          <a:extLst>
            <a:ext uri="{FF2B5EF4-FFF2-40B4-BE49-F238E27FC236}">
              <a16:creationId xmlns:a16="http://schemas.microsoft.com/office/drawing/2014/main" xmlns="" id="{01708D7B-2956-4BE7-B6C7-BFF17BC1C6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6106" name="Imagem 6105">
          <a:extLst>
            <a:ext uri="{FF2B5EF4-FFF2-40B4-BE49-F238E27FC236}">
              <a16:creationId xmlns:a16="http://schemas.microsoft.com/office/drawing/2014/main" xmlns="" id="{170E7DDE-DD4A-4FA6-BC54-B7CEFE0EE3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6107" name="Imagem 6106">
          <a:extLst>
            <a:ext uri="{FF2B5EF4-FFF2-40B4-BE49-F238E27FC236}">
              <a16:creationId xmlns:a16="http://schemas.microsoft.com/office/drawing/2014/main" xmlns="" id="{C9330C78-9A2B-4395-A285-9CCDEB35C95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08" name="Imagem 6107">
          <a:extLst>
            <a:ext uri="{FF2B5EF4-FFF2-40B4-BE49-F238E27FC236}">
              <a16:creationId xmlns:a16="http://schemas.microsoft.com/office/drawing/2014/main" xmlns="" id="{05103310-10E7-42E6-A688-83475E71EC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09" name="Imagem 6108">
          <a:extLst>
            <a:ext uri="{FF2B5EF4-FFF2-40B4-BE49-F238E27FC236}">
              <a16:creationId xmlns:a16="http://schemas.microsoft.com/office/drawing/2014/main" xmlns="" id="{86E6D44C-FA9A-4311-9EB5-27FF8584BBC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10" name="Imagem 6109">
          <a:extLst>
            <a:ext uri="{FF2B5EF4-FFF2-40B4-BE49-F238E27FC236}">
              <a16:creationId xmlns:a16="http://schemas.microsoft.com/office/drawing/2014/main" xmlns="" id="{D910D96C-F393-46CE-9F14-5169202F13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11" name="Imagem 6110">
          <a:extLst>
            <a:ext uri="{FF2B5EF4-FFF2-40B4-BE49-F238E27FC236}">
              <a16:creationId xmlns:a16="http://schemas.microsoft.com/office/drawing/2014/main" xmlns="" id="{57F9CD70-27D2-47BB-A51F-515D629BBA7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12" name="Imagem 6111">
          <a:extLst>
            <a:ext uri="{FF2B5EF4-FFF2-40B4-BE49-F238E27FC236}">
              <a16:creationId xmlns:a16="http://schemas.microsoft.com/office/drawing/2014/main" xmlns="" id="{9A38893B-AE4E-4E7A-A08B-C03EDF42FF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13" name="Imagem 6112">
          <a:extLst>
            <a:ext uri="{FF2B5EF4-FFF2-40B4-BE49-F238E27FC236}">
              <a16:creationId xmlns:a16="http://schemas.microsoft.com/office/drawing/2014/main" xmlns="" id="{CCD906D7-4F13-42C5-9835-7966518B058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6114" name="Imagem 6113">
          <a:extLst>
            <a:ext uri="{FF2B5EF4-FFF2-40B4-BE49-F238E27FC236}">
              <a16:creationId xmlns:a16="http://schemas.microsoft.com/office/drawing/2014/main" xmlns="" id="{D36B8F64-95CA-478A-BEAB-0098542464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6115" name="Imagem 6114">
          <a:extLst>
            <a:ext uri="{FF2B5EF4-FFF2-40B4-BE49-F238E27FC236}">
              <a16:creationId xmlns:a16="http://schemas.microsoft.com/office/drawing/2014/main" xmlns="" id="{6A462A9F-27E0-4994-BBF5-7BAEF00446E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16" name="Imagem 6115">
          <a:extLst>
            <a:ext uri="{FF2B5EF4-FFF2-40B4-BE49-F238E27FC236}">
              <a16:creationId xmlns:a16="http://schemas.microsoft.com/office/drawing/2014/main" xmlns="" id="{57A1256A-D76B-413D-BC3C-06531C1220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17" name="Imagem 6116">
          <a:extLst>
            <a:ext uri="{FF2B5EF4-FFF2-40B4-BE49-F238E27FC236}">
              <a16:creationId xmlns:a16="http://schemas.microsoft.com/office/drawing/2014/main" xmlns="" id="{02166A31-DC98-4D94-A897-3FAD02CE5A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18" name="Imagem 6117">
          <a:extLst>
            <a:ext uri="{FF2B5EF4-FFF2-40B4-BE49-F238E27FC236}">
              <a16:creationId xmlns:a16="http://schemas.microsoft.com/office/drawing/2014/main" xmlns="" id="{5BD440C5-F776-4103-AC26-BF71149FF9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19" name="Imagem 6118">
          <a:extLst>
            <a:ext uri="{FF2B5EF4-FFF2-40B4-BE49-F238E27FC236}">
              <a16:creationId xmlns:a16="http://schemas.microsoft.com/office/drawing/2014/main" xmlns="" id="{37A1E1FD-7F33-46C5-8704-8BA4EACEFA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20" name="Imagem 6119">
          <a:extLst>
            <a:ext uri="{FF2B5EF4-FFF2-40B4-BE49-F238E27FC236}">
              <a16:creationId xmlns:a16="http://schemas.microsoft.com/office/drawing/2014/main" xmlns="" id="{E26B32D4-A2B0-4F75-9701-69762255EA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21" name="Imagem 6120">
          <a:extLst>
            <a:ext uri="{FF2B5EF4-FFF2-40B4-BE49-F238E27FC236}">
              <a16:creationId xmlns:a16="http://schemas.microsoft.com/office/drawing/2014/main" xmlns="" id="{F8661D34-E9C7-4D3A-B2E6-77795B705D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6122" name="Imagem 6121">
          <a:extLst>
            <a:ext uri="{FF2B5EF4-FFF2-40B4-BE49-F238E27FC236}">
              <a16:creationId xmlns:a16="http://schemas.microsoft.com/office/drawing/2014/main" xmlns="" id="{5FD3A506-D3AA-4365-881E-9E65A4BFBA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6123" name="Imagem 6122">
          <a:extLst>
            <a:ext uri="{FF2B5EF4-FFF2-40B4-BE49-F238E27FC236}">
              <a16:creationId xmlns:a16="http://schemas.microsoft.com/office/drawing/2014/main" xmlns="" id="{22CF5D95-8F0A-4303-B70B-7B8AEF2957D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24" name="Imagem 6123">
          <a:extLst>
            <a:ext uri="{FF2B5EF4-FFF2-40B4-BE49-F238E27FC236}">
              <a16:creationId xmlns:a16="http://schemas.microsoft.com/office/drawing/2014/main" xmlns="" id="{0D440257-0270-4FFB-ABA6-016E3ABEBB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25" name="Imagem 6124">
          <a:extLst>
            <a:ext uri="{FF2B5EF4-FFF2-40B4-BE49-F238E27FC236}">
              <a16:creationId xmlns:a16="http://schemas.microsoft.com/office/drawing/2014/main" xmlns="" id="{54415DA1-2764-44A5-AB72-6D95CD8720B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26" name="Imagem 6125">
          <a:extLst>
            <a:ext uri="{FF2B5EF4-FFF2-40B4-BE49-F238E27FC236}">
              <a16:creationId xmlns:a16="http://schemas.microsoft.com/office/drawing/2014/main" xmlns="" id="{4AB840BC-78B9-4946-9AF0-ACE1DCBB49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27" name="Imagem 6126">
          <a:extLst>
            <a:ext uri="{FF2B5EF4-FFF2-40B4-BE49-F238E27FC236}">
              <a16:creationId xmlns:a16="http://schemas.microsoft.com/office/drawing/2014/main" xmlns="" id="{D6F6C220-C9C5-4BDB-AFD3-3AF55BF09E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28" name="Imagem 6127">
          <a:extLst>
            <a:ext uri="{FF2B5EF4-FFF2-40B4-BE49-F238E27FC236}">
              <a16:creationId xmlns:a16="http://schemas.microsoft.com/office/drawing/2014/main" xmlns="" id="{E78F0E09-8D8C-4ADA-B78C-B199FB17A9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29" name="Imagem 6128">
          <a:extLst>
            <a:ext uri="{FF2B5EF4-FFF2-40B4-BE49-F238E27FC236}">
              <a16:creationId xmlns:a16="http://schemas.microsoft.com/office/drawing/2014/main" xmlns="" id="{3D6DF8B5-F098-4F67-A456-2F3E8123204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6130" name="Imagem 6129">
          <a:extLst>
            <a:ext uri="{FF2B5EF4-FFF2-40B4-BE49-F238E27FC236}">
              <a16:creationId xmlns:a16="http://schemas.microsoft.com/office/drawing/2014/main" xmlns="" id="{CC8CA02F-9EA3-45B6-AC4B-3662717B17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131" name="Imagem 6130">
          <a:extLst>
            <a:ext uri="{FF2B5EF4-FFF2-40B4-BE49-F238E27FC236}">
              <a16:creationId xmlns:a16="http://schemas.microsoft.com/office/drawing/2014/main" xmlns="" id="{1430CFC8-2C14-411A-910F-6E0688CDA35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32" name="Imagem 6131">
          <a:extLst>
            <a:ext uri="{FF2B5EF4-FFF2-40B4-BE49-F238E27FC236}">
              <a16:creationId xmlns:a16="http://schemas.microsoft.com/office/drawing/2014/main" xmlns="" id="{6E799B1D-7ED7-48B8-87B4-60FE295C20B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33" name="Imagem 6132">
          <a:extLst>
            <a:ext uri="{FF2B5EF4-FFF2-40B4-BE49-F238E27FC236}">
              <a16:creationId xmlns:a16="http://schemas.microsoft.com/office/drawing/2014/main" xmlns="" id="{ADD35FAA-E0E6-45EF-89AC-95A5F85ED1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34" name="Imagem 6133">
          <a:extLst>
            <a:ext uri="{FF2B5EF4-FFF2-40B4-BE49-F238E27FC236}">
              <a16:creationId xmlns:a16="http://schemas.microsoft.com/office/drawing/2014/main" xmlns="" id="{D29ED2B8-5906-481A-A186-7FB9D51A9F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35" name="Imagem 6134">
          <a:extLst>
            <a:ext uri="{FF2B5EF4-FFF2-40B4-BE49-F238E27FC236}">
              <a16:creationId xmlns:a16="http://schemas.microsoft.com/office/drawing/2014/main" xmlns="" id="{B4776E00-7ABC-450F-8829-B846D92FB92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36" name="Imagem 6135">
          <a:extLst>
            <a:ext uri="{FF2B5EF4-FFF2-40B4-BE49-F238E27FC236}">
              <a16:creationId xmlns:a16="http://schemas.microsoft.com/office/drawing/2014/main" xmlns="" id="{33C3D012-AE56-4D8E-8995-BFB719F902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37" name="Imagem 6136">
          <a:extLst>
            <a:ext uri="{FF2B5EF4-FFF2-40B4-BE49-F238E27FC236}">
              <a16:creationId xmlns:a16="http://schemas.microsoft.com/office/drawing/2014/main" xmlns="" id="{5985BB92-12DF-4D49-8042-E57B82DD49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6138" name="Imagem 6137">
          <a:extLst>
            <a:ext uri="{FF2B5EF4-FFF2-40B4-BE49-F238E27FC236}">
              <a16:creationId xmlns:a16="http://schemas.microsoft.com/office/drawing/2014/main" xmlns="" id="{D1DD2CD2-FEF3-4B6E-9151-1B4730AFF7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139" name="Imagem 6138">
          <a:extLst>
            <a:ext uri="{FF2B5EF4-FFF2-40B4-BE49-F238E27FC236}">
              <a16:creationId xmlns:a16="http://schemas.microsoft.com/office/drawing/2014/main" xmlns="" id="{103885FE-3848-4117-9597-232CB8712AD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40" name="Imagem 6139">
          <a:extLst>
            <a:ext uri="{FF2B5EF4-FFF2-40B4-BE49-F238E27FC236}">
              <a16:creationId xmlns:a16="http://schemas.microsoft.com/office/drawing/2014/main" xmlns="" id="{9AA7BE84-C5ED-4567-BD09-EBFBFB3AAA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41" name="Imagem 6140">
          <a:extLst>
            <a:ext uri="{FF2B5EF4-FFF2-40B4-BE49-F238E27FC236}">
              <a16:creationId xmlns:a16="http://schemas.microsoft.com/office/drawing/2014/main" xmlns="" id="{82D6A072-D172-4A3F-B3B5-BB1F36B891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42" name="Imagem 6141">
          <a:extLst>
            <a:ext uri="{FF2B5EF4-FFF2-40B4-BE49-F238E27FC236}">
              <a16:creationId xmlns:a16="http://schemas.microsoft.com/office/drawing/2014/main" xmlns="" id="{078F502F-448A-4503-8207-C1282045D8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43" name="Imagem 6142">
          <a:extLst>
            <a:ext uri="{FF2B5EF4-FFF2-40B4-BE49-F238E27FC236}">
              <a16:creationId xmlns:a16="http://schemas.microsoft.com/office/drawing/2014/main" xmlns="" id="{3BA263DD-37EF-4888-A4DE-9B3EA515310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44" name="Imagem 6143">
          <a:extLst>
            <a:ext uri="{FF2B5EF4-FFF2-40B4-BE49-F238E27FC236}">
              <a16:creationId xmlns:a16="http://schemas.microsoft.com/office/drawing/2014/main" xmlns="" id="{09526D9C-7CEC-4E09-A9CD-F4859A891E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45" name="Imagem 6144">
          <a:extLst>
            <a:ext uri="{FF2B5EF4-FFF2-40B4-BE49-F238E27FC236}">
              <a16:creationId xmlns:a16="http://schemas.microsoft.com/office/drawing/2014/main" xmlns="" id="{36FF2948-EF88-48E3-B6D2-EF3AA1E7B9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6146" name="Imagem 6145">
          <a:extLst>
            <a:ext uri="{FF2B5EF4-FFF2-40B4-BE49-F238E27FC236}">
              <a16:creationId xmlns:a16="http://schemas.microsoft.com/office/drawing/2014/main" xmlns="" id="{9437B499-AE9F-40E1-AF7D-735E168E6A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147" name="Imagem 6146">
          <a:extLst>
            <a:ext uri="{FF2B5EF4-FFF2-40B4-BE49-F238E27FC236}">
              <a16:creationId xmlns:a16="http://schemas.microsoft.com/office/drawing/2014/main" xmlns="" id="{093E986E-5448-419C-8704-B7C92ABF468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48" name="Imagem 6147">
          <a:extLst>
            <a:ext uri="{FF2B5EF4-FFF2-40B4-BE49-F238E27FC236}">
              <a16:creationId xmlns:a16="http://schemas.microsoft.com/office/drawing/2014/main" xmlns="" id="{6531E38D-9697-4F94-8F0A-2E3A1DBA99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49" name="Imagem 6148">
          <a:extLst>
            <a:ext uri="{FF2B5EF4-FFF2-40B4-BE49-F238E27FC236}">
              <a16:creationId xmlns:a16="http://schemas.microsoft.com/office/drawing/2014/main" xmlns="" id="{684FCE76-5741-4BC9-B879-DFD1191405A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50" name="Imagem 6149">
          <a:extLst>
            <a:ext uri="{FF2B5EF4-FFF2-40B4-BE49-F238E27FC236}">
              <a16:creationId xmlns:a16="http://schemas.microsoft.com/office/drawing/2014/main" xmlns="" id="{63177F6B-CC8C-46DB-9E31-1D84F46A63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51" name="Imagem 6150">
          <a:extLst>
            <a:ext uri="{FF2B5EF4-FFF2-40B4-BE49-F238E27FC236}">
              <a16:creationId xmlns:a16="http://schemas.microsoft.com/office/drawing/2014/main" xmlns="" id="{F4AD1099-79CB-4C1F-9FE5-B24FFC32C1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52" name="Imagem 6151">
          <a:extLst>
            <a:ext uri="{FF2B5EF4-FFF2-40B4-BE49-F238E27FC236}">
              <a16:creationId xmlns:a16="http://schemas.microsoft.com/office/drawing/2014/main" xmlns="" id="{E6F0AFAC-85FB-4EBB-B3A9-3C70EEA897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53" name="Imagem 6152">
          <a:extLst>
            <a:ext uri="{FF2B5EF4-FFF2-40B4-BE49-F238E27FC236}">
              <a16:creationId xmlns:a16="http://schemas.microsoft.com/office/drawing/2014/main" xmlns="" id="{94758282-C932-4443-AB57-49F7A04321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6154" name="Imagem 6153">
          <a:extLst>
            <a:ext uri="{FF2B5EF4-FFF2-40B4-BE49-F238E27FC236}">
              <a16:creationId xmlns:a16="http://schemas.microsoft.com/office/drawing/2014/main" xmlns="" id="{0DFF8A80-24DF-42E1-972D-B98307754C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155" name="Imagem 6154">
          <a:extLst>
            <a:ext uri="{FF2B5EF4-FFF2-40B4-BE49-F238E27FC236}">
              <a16:creationId xmlns:a16="http://schemas.microsoft.com/office/drawing/2014/main" xmlns="" id="{A4057B30-0172-43FB-95FF-81CF76D0404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56" name="Imagem 6155">
          <a:extLst>
            <a:ext uri="{FF2B5EF4-FFF2-40B4-BE49-F238E27FC236}">
              <a16:creationId xmlns:a16="http://schemas.microsoft.com/office/drawing/2014/main" xmlns="" id="{BB59E1C5-BB91-4006-843A-8656AB9128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57" name="Imagem 6156">
          <a:extLst>
            <a:ext uri="{FF2B5EF4-FFF2-40B4-BE49-F238E27FC236}">
              <a16:creationId xmlns:a16="http://schemas.microsoft.com/office/drawing/2014/main" xmlns="" id="{6C64F425-8FD1-4ECD-AFD9-F142E163B41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58" name="Imagem 6157">
          <a:extLst>
            <a:ext uri="{FF2B5EF4-FFF2-40B4-BE49-F238E27FC236}">
              <a16:creationId xmlns:a16="http://schemas.microsoft.com/office/drawing/2014/main" xmlns="" id="{BBA5CD6E-2C17-49BB-9727-D2E211BB2F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59" name="Imagem 6158">
          <a:extLst>
            <a:ext uri="{FF2B5EF4-FFF2-40B4-BE49-F238E27FC236}">
              <a16:creationId xmlns:a16="http://schemas.microsoft.com/office/drawing/2014/main" xmlns="" id="{7EB8ABDB-B524-4921-90B1-5DE497CA167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60" name="Imagem 6159">
          <a:extLst>
            <a:ext uri="{FF2B5EF4-FFF2-40B4-BE49-F238E27FC236}">
              <a16:creationId xmlns:a16="http://schemas.microsoft.com/office/drawing/2014/main" xmlns="" id="{FBDAF7E4-54B4-4EE4-BC6A-274995285F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61" name="Imagem 6160">
          <a:extLst>
            <a:ext uri="{FF2B5EF4-FFF2-40B4-BE49-F238E27FC236}">
              <a16:creationId xmlns:a16="http://schemas.microsoft.com/office/drawing/2014/main" xmlns="" id="{33C4E26A-D571-432E-AA8D-1636FA56A6B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48508</xdr:rowOff>
    </xdr:to>
    <xdr:pic>
      <xdr:nvPicPr>
        <xdr:cNvPr id="6162" name="Imagem 6161">
          <a:extLst>
            <a:ext uri="{FF2B5EF4-FFF2-40B4-BE49-F238E27FC236}">
              <a16:creationId xmlns:a16="http://schemas.microsoft.com/office/drawing/2014/main" xmlns="" id="{E61F706A-3868-4E46-876D-C0AD7483F0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49456</xdr:rowOff>
    </xdr:to>
    <xdr:pic>
      <xdr:nvPicPr>
        <xdr:cNvPr id="6163" name="Imagem 6162">
          <a:extLst>
            <a:ext uri="{FF2B5EF4-FFF2-40B4-BE49-F238E27FC236}">
              <a16:creationId xmlns:a16="http://schemas.microsoft.com/office/drawing/2014/main" xmlns="" id="{22D2EB14-C905-47C8-9F58-220AC3F7369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64" name="Imagem 6163">
          <a:extLst>
            <a:ext uri="{FF2B5EF4-FFF2-40B4-BE49-F238E27FC236}">
              <a16:creationId xmlns:a16="http://schemas.microsoft.com/office/drawing/2014/main" xmlns="" id="{9FF84920-C269-4B76-9BA1-E6E44043CF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65" name="Imagem 6164">
          <a:extLst>
            <a:ext uri="{FF2B5EF4-FFF2-40B4-BE49-F238E27FC236}">
              <a16:creationId xmlns:a16="http://schemas.microsoft.com/office/drawing/2014/main" xmlns="" id="{16D49297-A7BF-4EFA-83BF-79A8E9FA54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66" name="Imagem 6165">
          <a:extLst>
            <a:ext uri="{FF2B5EF4-FFF2-40B4-BE49-F238E27FC236}">
              <a16:creationId xmlns:a16="http://schemas.microsoft.com/office/drawing/2014/main" xmlns="" id="{6583C6BD-C6BF-4B0A-A45C-98B304B4C0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67" name="Imagem 6166">
          <a:extLst>
            <a:ext uri="{FF2B5EF4-FFF2-40B4-BE49-F238E27FC236}">
              <a16:creationId xmlns:a16="http://schemas.microsoft.com/office/drawing/2014/main" xmlns="" id="{CA600F7B-397D-4854-B31D-492957631B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68" name="Imagem 6167">
          <a:extLst>
            <a:ext uri="{FF2B5EF4-FFF2-40B4-BE49-F238E27FC236}">
              <a16:creationId xmlns:a16="http://schemas.microsoft.com/office/drawing/2014/main" xmlns="" id="{804B6026-D81B-4E43-B188-30545658FD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69" name="Imagem 6168">
          <a:extLst>
            <a:ext uri="{FF2B5EF4-FFF2-40B4-BE49-F238E27FC236}">
              <a16:creationId xmlns:a16="http://schemas.microsoft.com/office/drawing/2014/main" xmlns="" id="{3DC7584C-E3CC-42FE-B77B-ACCE8EF804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48508</xdr:rowOff>
    </xdr:to>
    <xdr:pic>
      <xdr:nvPicPr>
        <xdr:cNvPr id="6170" name="Imagem 6169">
          <a:extLst>
            <a:ext uri="{FF2B5EF4-FFF2-40B4-BE49-F238E27FC236}">
              <a16:creationId xmlns:a16="http://schemas.microsoft.com/office/drawing/2014/main" xmlns="" id="{28E126E9-DF17-4F1A-BEDA-7CB42BC4D2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49456</xdr:rowOff>
    </xdr:to>
    <xdr:pic>
      <xdr:nvPicPr>
        <xdr:cNvPr id="6171" name="Imagem 6170">
          <a:extLst>
            <a:ext uri="{FF2B5EF4-FFF2-40B4-BE49-F238E27FC236}">
              <a16:creationId xmlns:a16="http://schemas.microsoft.com/office/drawing/2014/main" xmlns="" id="{9B76B50E-8209-4533-976F-CCFFC64BA61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72" name="Imagem 6171">
          <a:extLst>
            <a:ext uri="{FF2B5EF4-FFF2-40B4-BE49-F238E27FC236}">
              <a16:creationId xmlns:a16="http://schemas.microsoft.com/office/drawing/2014/main" xmlns="" id="{A49D684F-EA92-4A59-B2E0-3070146F06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73" name="Imagem 6172">
          <a:extLst>
            <a:ext uri="{FF2B5EF4-FFF2-40B4-BE49-F238E27FC236}">
              <a16:creationId xmlns:a16="http://schemas.microsoft.com/office/drawing/2014/main" xmlns="" id="{F2647BE9-7FB4-4338-BAC6-8E67821228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74" name="Imagem 6173">
          <a:extLst>
            <a:ext uri="{FF2B5EF4-FFF2-40B4-BE49-F238E27FC236}">
              <a16:creationId xmlns:a16="http://schemas.microsoft.com/office/drawing/2014/main" xmlns="" id="{2862840B-BA9C-454D-9070-ACBA16954E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75" name="Imagem 6174">
          <a:extLst>
            <a:ext uri="{FF2B5EF4-FFF2-40B4-BE49-F238E27FC236}">
              <a16:creationId xmlns:a16="http://schemas.microsoft.com/office/drawing/2014/main" xmlns="" id="{253A6A2E-7837-4806-9AEF-20C462DC4E2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76" name="Imagem 6175">
          <a:extLst>
            <a:ext uri="{FF2B5EF4-FFF2-40B4-BE49-F238E27FC236}">
              <a16:creationId xmlns:a16="http://schemas.microsoft.com/office/drawing/2014/main" xmlns="" id="{FD598192-881C-418B-92A2-4083222FEC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77" name="Imagem 6176">
          <a:extLst>
            <a:ext uri="{FF2B5EF4-FFF2-40B4-BE49-F238E27FC236}">
              <a16:creationId xmlns:a16="http://schemas.microsoft.com/office/drawing/2014/main" xmlns="" id="{51074C6D-3792-474A-92BE-4EC2019DEDE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47943</xdr:rowOff>
    </xdr:to>
    <xdr:pic>
      <xdr:nvPicPr>
        <xdr:cNvPr id="6178" name="Imagem 6177">
          <a:extLst>
            <a:ext uri="{FF2B5EF4-FFF2-40B4-BE49-F238E27FC236}">
              <a16:creationId xmlns:a16="http://schemas.microsoft.com/office/drawing/2014/main" xmlns="" id="{24D5FC0C-21C4-4A92-A40E-851DAD1F93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48891</xdr:rowOff>
    </xdr:to>
    <xdr:pic>
      <xdr:nvPicPr>
        <xdr:cNvPr id="6179" name="Imagem 6178">
          <a:extLst>
            <a:ext uri="{FF2B5EF4-FFF2-40B4-BE49-F238E27FC236}">
              <a16:creationId xmlns:a16="http://schemas.microsoft.com/office/drawing/2014/main" xmlns="" id="{34F1B294-F86C-4098-82B6-7A3A7600B7B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80" name="Imagem 6179">
          <a:extLst>
            <a:ext uri="{FF2B5EF4-FFF2-40B4-BE49-F238E27FC236}">
              <a16:creationId xmlns:a16="http://schemas.microsoft.com/office/drawing/2014/main" xmlns="" id="{9041E5C1-3D9A-45E9-AC3A-B20A97EFE0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81" name="Imagem 6180">
          <a:extLst>
            <a:ext uri="{FF2B5EF4-FFF2-40B4-BE49-F238E27FC236}">
              <a16:creationId xmlns:a16="http://schemas.microsoft.com/office/drawing/2014/main" xmlns="" id="{B5D9143B-7698-4B04-971E-C1753BD3654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82" name="Imagem 6181">
          <a:extLst>
            <a:ext uri="{FF2B5EF4-FFF2-40B4-BE49-F238E27FC236}">
              <a16:creationId xmlns:a16="http://schemas.microsoft.com/office/drawing/2014/main" xmlns="" id="{554CC131-BB56-4CDE-AD9F-2C11E78989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83" name="Imagem 6182">
          <a:extLst>
            <a:ext uri="{FF2B5EF4-FFF2-40B4-BE49-F238E27FC236}">
              <a16:creationId xmlns:a16="http://schemas.microsoft.com/office/drawing/2014/main" xmlns="" id="{CDB40209-FCFD-4CDF-A1C3-30509AEF5C6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84" name="Imagem 6183">
          <a:extLst>
            <a:ext uri="{FF2B5EF4-FFF2-40B4-BE49-F238E27FC236}">
              <a16:creationId xmlns:a16="http://schemas.microsoft.com/office/drawing/2014/main" xmlns="" id="{3B1C6D41-0974-4496-82D1-19D0BFA461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85" name="Imagem 6184">
          <a:extLst>
            <a:ext uri="{FF2B5EF4-FFF2-40B4-BE49-F238E27FC236}">
              <a16:creationId xmlns:a16="http://schemas.microsoft.com/office/drawing/2014/main" xmlns="" id="{126E4CA5-EFE9-48D4-AB07-35AD7908D5A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47943</xdr:rowOff>
    </xdr:to>
    <xdr:pic>
      <xdr:nvPicPr>
        <xdr:cNvPr id="6186" name="Imagem 6185">
          <a:extLst>
            <a:ext uri="{FF2B5EF4-FFF2-40B4-BE49-F238E27FC236}">
              <a16:creationId xmlns:a16="http://schemas.microsoft.com/office/drawing/2014/main" xmlns="" id="{F2212678-5F36-453F-8019-74E7FFB619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48891</xdr:rowOff>
    </xdr:to>
    <xdr:pic>
      <xdr:nvPicPr>
        <xdr:cNvPr id="6187" name="Imagem 6186">
          <a:extLst>
            <a:ext uri="{FF2B5EF4-FFF2-40B4-BE49-F238E27FC236}">
              <a16:creationId xmlns:a16="http://schemas.microsoft.com/office/drawing/2014/main" xmlns="" id="{5D082D59-CEAA-4F82-BC7C-0CD8DEE4B70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88" name="Imagem 6187">
          <a:extLst>
            <a:ext uri="{FF2B5EF4-FFF2-40B4-BE49-F238E27FC236}">
              <a16:creationId xmlns:a16="http://schemas.microsoft.com/office/drawing/2014/main" xmlns="" id="{275665CD-40B2-45EF-B251-ACBCA88D7B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89" name="Imagem 6188">
          <a:extLst>
            <a:ext uri="{FF2B5EF4-FFF2-40B4-BE49-F238E27FC236}">
              <a16:creationId xmlns:a16="http://schemas.microsoft.com/office/drawing/2014/main" xmlns="" id="{E359AC10-33FB-4E12-A015-13A7F9DDC05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90" name="Imagem 6189">
          <a:extLst>
            <a:ext uri="{FF2B5EF4-FFF2-40B4-BE49-F238E27FC236}">
              <a16:creationId xmlns:a16="http://schemas.microsoft.com/office/drawing/2014/main" xmlns="" id="{2A490EAD-5CDE-4F8B-848C-95A01134E2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91" name="Imagem 6190">
          <a:extLst>
            <a:ext uri="{FF2B5EF4-FFF2-40B4-BE49-F238E27FC236}">
              <a16:creationId xmlns:a16="http://schemas.microsoft.com/office/drawing/2014/main" xmlns="" id="{11CEDED8-7122-4EBB-B95F-D934AD8C21E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92" name="Imagem 6191">
          <a:extLst>
            <a:ext uri="{FF2B5EF4-FFF2-40B4-BE49-F238E27FC236}">
              <a16:creationId xmlns:a16="http://schemas.microsoft.com/office/drawing/2014/main" xmlns="" id="{BFD5461F-4AAE-4AD4-BC19-BA03031961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93" name="Imagem 6192">
          <a:extLst>
            <a:ext uri="{FF2B5EF4-FFF2-40B4-BE49-F238E27FC236}">
              <a16:creationId xmlns:a16="http://schemas.microsoft.com/office/drawing/2014/main" xmlns="" id="{2F237C1E-5B5E-4F41-B2B7-4E472B1BDED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48508</xdr:rowOff>
    </xdr:to>
    <xdr:pic>
      <xdr:nvPicPr>
        <xdr:cNvPr id="6194" name="Imagem 6193">
          <a:extLst>
            <a:ext uri="{FF2B5EF4-FFF2-40B4-BE49-F238E27FC236}">
              <a16:creationId xmlns:a16="http://schemas.microsoft.com/office/drawing/2014/main" xmlns="" id="{33EC1F46-FADE-4CFA-AAF4-4C5670C9B4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49456</xdr:rowOff>
    </xdr:to>
    <xdr:pic>
      <xdr:nvPicPr>
        <xdr:cNvPr id="6195" name="Imagem 6194">
          <a:extLst>
            <a:ext uri="{FF2B5EF4-FFF2-40B4-BE49-F238E27FC236}">
              <a16:creationId xmlns:a16="http://schemas.microsoft.com/office/drawing/2014/main" xmlns="" id="{717799CA-3EBC-4F31-8435-EBC540C651E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96" name="Imagem 6195">
          <a:extLst>
            <a:ext uri="{FF2B5EF4-FFF2-40B4-BE49-F238E27FC236}">
              <a16:creationId xmlns:a16="http://schemas.microsoft.com/office/drawing/2014/main" xmlns="" id="{27CE325D-4227-4463-BD02-91EF84599B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97" name="Imagem 6196">
          <a:extLst>
            <a:ext uri="{FF2B5EF4-FFF2-40B4-BE49-F238E27FC236}">
              <a16:creationId xmlns:a16="http://schemas.microsoft.com/office/drawing/2014/main" xmlns="" id="{7A9B53CA-A548-42C8-9EBD-DE5576DC415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98" name="Imagem 6197">
          <a:extLst>
            <a:ext uri="{FF2B5EF4-FFF2-40B4-BE49-F238E27FC236}">
              <a16:creationId xmlns:a16="http://schemas.microsoft.com/office/drawing/2014/main" xmlns="" id="{2FCDA61A-5384-4AE2-939C-A58CDD82ABA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99" name="Imagem 6198">
          <a:extLst>
            <a:ext uri="{FF2B5EF4-FFF2-40B4-BE49-F238E27FC236}">
              <a16:creationId xmlns:a16="http://schemas.microsoft.com/office/drawing/2014/main" xmlns="" id="{0582BBD3-98FE-4F78-BE34-BE0BF3E734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00" name="Imagem 6199">
          <a:extLst>
            <a:ext uri="{FF2B5EF4-FFF2-40B4-BE49-F238E27FC236}">
              <a16:creationId xmlns:a16="http://schemas.microsoft.com/office/drawing/2014/main" xmlns="" id="{B7D12AD2-E15E-4A5E-943D-ED4C228205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01" name="Imagem 6200">
          <a:extLst>
            <a:ext uri="{FF2B5EF4-FFF2-40B4-BE49-F238E27FC236}">
              <a16:creationId xmlns:a16="http://schemas.microsoft.com/office/drawing/2014/main" xmlns="" id="{51F429E0-DBD9-41CA-8F20-28D6A2C17C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48508</xdr:rowOff>
    </xdr:to>
    <xdr:pic>
      <xdr:nvPicPr>
        <xdr:cNvPr id="6202" name="Imagem 6201">
          <a:extLst>
            <a:ext uri="{FF2B5EF4-FFF2-40B4-BE49-F238E27FC236}">
              <a16:creationId xmlns:a16="http://schemas.microsoft.com/office/drawing/2014/main" xmlns="" id="{2D745B10-6DAC-4750-BFC3-D952970849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49456</xdr:rowOff>
    </xdr:to>
    <xdr:pic>
      <xdr:nvPicPr>
        <xdr:cNvPr id="6203" name="Imagem 6202">
          <a:extLst>
            <a:ext uri="{FF2B5EF4-FFF2-40B4-BE49-F238E27FC236}">
              <a16:creationId xmlns:a16="http://schemas.microsoft.com/office/drawing/2014/main" xmlns="" id="{40CC135C-E868-42FD-8B10-6833725A62E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04" name="Imagem 6203">
          <a:extLst>
            <a:ext uri="{FF2B5EF4-FFF2-40B4-BE49-F238E27FC236}">
              <a16:creationId xmlns:a16="http://schemas.microsoft.com/office/drawing/2014/main" xmlns="" id="{7638D144-B29B-41B6-894E-731A23C90D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05" name="Imagem 6204">
          <a:extLst>
            <a:ext uri="{FF2B5EF4-FFF2-40B4-BE49-F238E27FC236}">
              <a16:creationId xmlns:a16="http://schemas.microsoft.com/office/drawing/2014/main" xmlns="" id="{3594EA49-D3C9-45F1-BFB3-E2CE2E44AE3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06" name="Imagem 6205">
          <a:extLst>
            <a:ext uri="{FF2B5EF4-FFF2-40B4-BE49-F238E27FC236}">
              <a16:creationId xmlns:a16="http://schemas.microsoft.com/office/drawing/2014/main" xmlns="" id="{4CCA0DAB-C18B-4405-8781-FAD88D58A3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07" name="Imagem 6206">
          <a:extLst>
            <a:ext uri="{FF2B5EF4-FFF2-40B4-BE49-F238E27FC236}">
              <a16:creationId xmlns:a16="http://schemas.microsoft.com/office/drawing/2014/main" xmlns="" id="{46AF3FE9-7FFC-4733-9F42-301194CAC6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08" name="Imagem 6207">
          <a:extLst>
            <a:ext uri="{FF2B5EF4-FFF2-40B4-BE49-F238E27FC236}">
              <a16:creationId xmlns:a16="http://schemas.microsoft.com/office/drawing/2014/main" xmlns="" id="{70B77EA3-EFAD-47EE-AE37-F44F482DB6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09" name="Imagem 6208">
          <a:extLst>
            <a:ext uri="{FF2B5EF4-FFF2-40B4-BE49-F238E27FC236}">
              <a16:creationId xmlns:a16="http://schemas.microsoft.com/office/drawing/2014/main" xmlns="" id="{9EE809C3-E843-47E8-B865-CC4125EB959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47943</xdr:rowOff>
    </xdr:to>
    <xdr:pic>
      <xdr:nvPicPr>
        <xdr:cNvPr id="6210" name="Imagem 6209">
          <a:extLst>
            <a:ext uri="{FF2B5EF4-FFF2-40B4-BE49-F238E27FC236}">
              <a16:creationId xmlns:a16="http://schemas.microsoft.com/office/drawing/2014/main" xmlns="" id="{CD44B94F-711A-4840-B6A2-D6B5BA7968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48891</xdr:rowOff>
    </xdr:to>
    <xdr:pic>
      <xdr:nvPicPr>
        <xdr:cNvPr id="6211" name="Imagem 6210">
          <a:extLst>
            <a:ext uri="{FF2B5EF4-FFF2-40B4-BE49-F238E27FC236}">
              <a16:creationId xmlns:a16="http://schemas.microsoft.com/office/drawing/2014/main" xmlns="" id="{8438DD65-D239-43E4-BBA0-0CBAB43E0DE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12" name="Imagem 6211">
          <a:extLst>
            <a:ext uri="{FF2B5EF4-FFF2-40B4-BE49-F238E27FC236}">
              <a16:creationId xmlns:a16="http://schemas.microsoft.com/office/drawing/2014/main" xmlns="" id="{A3FF2F80-F00B-44FB-9CD1-951FC0D34D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13" name="Imagem 6212">
          <a:extLst>
            <a:ext uri="{FF2B5EF4-FFF2-40B4-BE49-F238E27FC236}">
              <a16:creationId xmlns:a16="http://schemas.microsoft.com/office/drawing/2014/main" xmlns="" id="{2CB36295-870A-40FC-8612-D6D05B94D2D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14" name="Imagem 6213">
          <a:extLst>
            <a:ext uri="{FF2B5EF4-FFF2-40B4-BE49-F238E27FC236}">
              <a16:creationId xmlns:a16="http://schemas.microsoft.com/office/drawing/2014/main" xmlns="" id="{BF2E0A46-52C0-437E-94F2-14D143FF49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15" name="Imagem 6214">
          <a:extLst>
            <a:ext uri="{FF2B5EF4-FFF2-40B4-BE49-F238E27FC236}">
              <a16:creationId xmlns:a16="http://schemas.microsoft.com/office/drawing/2014/main" xmlns="" id="{31771A40-6DD2-4EC8-AADC-6AE55FEA860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16" name="Imagem 6215">
          <a:extLst>
            <a:ext uri="{FF2B5EF4-FFF2-40B4-BE49-F238E27FC236}">
              <a16:creationId xmlns:a16="http://schemas.microsoft.com/office/drawing/2014/main" xmlns="" id="{55F830AB-6067-4832-8016-3A79B4F8C5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17" name="Imagem 6216">
          <a:extLst>
            <a:ext uri="{FF2B5EF4-FFF2-40B4-BE49-F238E27FC236}">
              <a16:creationId xmlns:a16="http://schemas.microsoft.com/office/drawing/2014/main" xmlns="" id="{3E49335C-47F3-4A96-A515-6C9A65628E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47943</xdr:rowOff>
    </xdr:to>
    <xdr:pic>
      <xdr:nvPicPr>
        <xdr:cNvPr id="6218" name="Imagem 6217">
          <a:extLst>
            <a:ext uri="{FF2B5EF4-FFF2-40B4-BE49-F238E27FC236}">
              <a16:creationId xmlns:a16="http://schemas.microsoft.com/office/drawing/2014/main" xmlns="" id="{767427BC-98CA-40F8-997F-65509DFC08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48891</xdr:rowOff>
    </xdr:to>
    <xdr:pic>
      <xdr:nvPicPr>
        <xdr:cNvPr id="6219" name="Imagem 6218">
          <a:extLst>
            <a:ext uri="{FF2B5EF4-FFF2-40B4-BE49-F238E27FC236}">
              <a16:creationId xmlns:a16="http://schemas.microsoft.com/office/drawing/2014/main" xmlns="" id="{83CFC3F5-5511-4FB6-B70C-A49A36600EF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20" name="Imagem 6219">
          <a:extLst>
            <a:ext uri="{FF2B5EF4-FFF2-40B4-BE49-F238E27FC236}">
              <a16:creationId xmlns:a16="http://schemas.microsoft.com/office/drawing/2014/main" xmlns="" id="{33F6712D-F327-4D30-B1FA-72EB090D58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21" name="Imagem 6220">
          <a:extLst>
            <a:ext uri="{FF2B5EF4-FFF2-40B4-BE49-F238E27FC236}">
              <a16:creationId xmlns:a16="http://schemas.microsoft.com/office/drawing/2014/main" xmlns="" id="{F39256FD-F98D-4F11-A64F-4A8A4A63DDA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22" name="Imagem 6221">
          <a:extLst>
            <a:ext uri="{FF2B5EF4-FFF2-40B4-BE49-F238E27FC236}">
              <a16:creationId xmlns:a16="http://schemas.microsoft.com/office/drawing/2014/main" xmlns="" id="{C39CDBF6-232C-41CB-A8F0-256504B3BD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23" name="Imagem 6222">
          <a:extLst>
            <a:ext uri="{FF2B5EF4-FFF2-40B4-BE49-F238E27FC236}">
              <a16:creationId xmlns:a16="http://schemas.microsoft.com/office/drawing/2014/main" xmlns="" id="{6AAF6592-C36E-46A2-BDCF-63F2C287D6E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24" name="Imagem 6223">
          <a:extLst>
            <a:ext uri="{FF2B5EF4-FFF2-40B4-BE49-F238E27FC236}">
              <a16:creationId xmlns:a16="http://schemas.microsoft.com/office/drawing/2014/main" xmlns="" id="{E29D01B9-D8C5-4043-9E96-3665DE0002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25" name="Imagem 6224">
          <a:extLst>
            <a:ext uri="{FF2B5EF4-FFF2-40B4-BE49-F238E27FC236}">
              <a16:creationId xmlns:a16="http://schemas.microsoft.com/office/drawing/2014/main" xmlns="" id="{A7520C66-7E74-4EB5-BE08-030EF6F40B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48508</xdr:rowOff>
    </xdr:to>
    <xdr:pic>
      <xdr:nvPicPr>
        <xdr:cNvPr id="6226" name="Imagem 6225">
          <a:extLst>
            <a:ext uri="{FF2B5EF4-FFF2-40B4-BE49-F238E27FC236}">
              <a16:creationId xmlns:a16="http://schemas.microsoft.com/office/drawing/2014/main" xmlns="" id="{AC488A40-90C7-4F0E-8026-A9C8C9B51A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49456</xdr:rowOff>
    </xdr:to>
    <xdr:pic>
      <xdr:nvPicPr>
        <xdr:cNvPr id="6227" name="Imagem 6226">
          <a:extLst>
            <a:ext uri="{FF2B5EF4-FFF2-40B4-BE49-F238E27FC236}">
              <a16:creationId xmlns:a16="http://schemas.microsoft.com/office/drawing/2014/main" xmlns="" id="{8E36F75F-800D-40ED-9BC7-25BFFBF9E9E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28" name="Imagem 6227">
          <a:extLst>
            <a:ext uri="{FF2B5EF4-FFF2-40B4-BE49-F238E27FC236}">
              <a16:creationId xmlns:a16="http://schemas.microsoft.com/office/drawing/2014/main" xmlns="" id="{39E90BD3-C326-4337-B3D8-A3115E4C41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29" name="Imagem 6228">
          <a:extLst>
            <a:ext uri="{FF2B5EF4-FFF2-40B4-BE49-F238E27FC236}">
              <a16:creationId xmlns:a16="http://schemas.microsoft.com/office/drawing/2014/main" xmlns="" id="{41322D91-1DF9-42E0-A617-EE600A9FF37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30" name="Imagem 6229">
          <a:extLst>
            <a:ext uri="{FF2B5EF4-FFF2-40B4-BE49-F238E27FC236}">
              <a16:creationId xmlns:a16="http://schemas.microsoft.com/office/drawing/2014/main" xmlns="" id="{5F02332E-F936-4EB6-8953-872DE04B2C4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31" name="Imagem 6230">
          <a:extLst>
            <a:ext uri="{FF2B5EF4-FFF2-40B4-BE49-F238E27FC236}">
              <a16:creationId xmlns:a16="http://schemas.microsoft.com/office/drawing/2014/main" xmlns="" id="{6DAF49DF-43DA-43F9-96BA-7BB55A2A15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32" name="Imagem 6231">
          <a:extLst>
            <a:ext uri="{FF2B5EF4-FFF2-40B4-BE49-F238E27FC236}">
              <a16:creationId xmlns:a16="http://schemas.microsoft.com/office/drawing/2014/main" xmlns="" id="{C05C0D3A-CDEB-4645-9972-DE0DC50882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33" name="Imagem 6232">
          <a:extLst>
            <a:ext uri="{FF2B5EF4-FFF2-40B4-BE49-F238E27FC236}">
              <a16:creationId xmlns:a16="http://schemas.microsoft.com/office/drawing/2014/main" xmlns="" id="{1632C7D4-98C5-4E04-AB47-66B11DC283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48508</xdr:rowOff>
    </xdr:to>
    <xdr:pic>
      <xdr:nvPicPr>
        <xdr:cNvPr id="6234" name="Imagem 6233">
          <a:extLst>
            <a:ext uri="{FF2B5EF4-FFF2-40B4-BE49-F238E27FC236}">
              <a16:creationId xmlns:a16="http://schemas.microsoft.com/office/drawing/2014/main" xmlns="" id="{003D63FF-8577-4809-B7C4-4388D2A8C45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49456</xdr:rowOff>
    </xdr:to>
    <xdr:pic>
      <xdr:nvPicPr>
        <xdr:cNvPr id="6235" name="Imagem 6234">
          <a:extLst>
            <a:ext uri="{FF2B5EF4-FFF2-40B4-BE49-F238E27FC236}">
              <a16:creationId xmlns:a16="http://schemas.microsoft.com/office/drawing/2014/main" xmlns="" id="{3A92766E-98D0-443F-A23A-8CF045895CC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36" name="Imagem 6235">
          <a:extLst>
            <a:ext uri="{FF2B5EF4-FFF2-40B4-BE49-F238E27FC236}">
              <a16:creationId xmlns:a16="http://schemas.microsoft.com/office/drawing/2014/main" xmlns="" id="{DF688D98-8E89-4C1D-9523-4C65EF5DD7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37" name="Imagem 6236">
          <a:extLst>
            <a:ext uri="{FF2B5EF4-FFF2-40B4-BE49-F238E27FC236}">
              <a16:creationId xmlns:a16="http://schemas.microsoft.com/office/drawing/2014/main" xmlns="" id="{1DAC074E-685C-48B9-A738-6924DE8710A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38" name="Imagem 6237">
          <a:extLst>
            <a:ext uri="{FF2B5EF4-FFF2-40B4-BE49-F238E27FC236}">
              <a16:creationId xmlns:a16="http://schemas.microsoft.com/office/drawing/2014/main" xmlns="" id="{DDD72237-D224-482E-BAC4-910F8D2469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39" name="Imagem 6238">
          <a:extLst>
            <a:ext uri="{FF2B5EF4-FFF2-40B4-BE49-F238E27FC236}">
              <a16:creationId xmlns:a16="http://schemas.microsoft.com/office/drawing/2014/main" xmlns="" id="{62862C22-BD04-4EA8-B30E-7FF3165E1B1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40" name="Imagem 6239">
          <a:extLst>
            <a:ext uri="{FF2B5EF4-FFF2-40B4-BE49-F238E27FC236}">
              <a16:creationId xmlns:a16="http://schemas.microsoft.com/office/drawing/2014/main" xmlns="" id="{08F5BF8B-A9A4-48A4-9598-F84CEFDDCC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41" name="Imagem 6240">
          <a:extLst>
            <a:ext uri="{FF2B5EF4-FFF2-40B4-BE49-F238E27FC236}">
              <a16:creationId xmlns:a16="http://schemas.microsoft.com/office/drawing/2014/main" xmlns="" id="{3EFADFE2-77AA-4383-8A66-050513E0382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47943</xdr:rowOff>
    </xdr:to>
    <xdr:pic>
      <xdr:nvPicPr>
        <xdr:cNvPr id="6242" name="Imagem 6241">
          <a:extLst>
            <a:ext uri="{FF2B5EF4-FFF2-40B4-BE49-F238E27FC236}">
              <a16:creationId xmlns:a16="http://schemas.microsoft.com/office/drawing/2014/main" xmlns="" id="{50EB4A3E-4D32-4F43-9159-2C41B56210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48891</xdr:rowOff>
    </xdr:to>
    <xdr:pic>
      <xdr:nvPicPr>
        <xdr:cNvPr id="6243" name="Imagem 6242">
          <a:extLst>
            <a:ext uri="{FF2B5EF4-FFF2-40B4-BE49-F238E27FC236}">
              <a16:creationId xmlns:a16="http://schemas.microsoft.com/office/drawing/2014/main" xmlns="" id="{A2F26D4A-6ABD-4CD6-820E-A8D822E21E8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44" name="Imagem 6243">
          <a:extLst>
            <a:ext uri="{FF2B5EF4-FFF2-40B4-BE49-F238E27FC236}">
              <a16:creationId xmlns:a16="http://schemas.microsoft.com/office/drawing/2014/main" xmlns="" id="{B8553487-8DEA-4399-8F86-A46A991D41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45" name="Imagem 6244">
          <a:extLst>
            <a:ext uri="{FF2B5EF4-FFF2-40B4-BE49-F238E27FC236}">
              <a16:creationId xmlns:a16="http://schemas.microsoft.com/office/drawing/2014/main" xmlns="" id="{6CF546A1-D177-4125-B456-9C78F5C4656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46" name="Imagem 6245">
          <a:extLst>
            <a:ext uri="{FF2B5EF4-FFF2-40B4-BE49-F238E27FC236}">
              <a16:creationId xmlns:a16="http://schemas.microsoft.com/office/drawing/2014/main" xmlns="" id="{6DB82735-7011-4EC8-B6C7-6F8E209E3C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47" name="Imagem 6246">
          <a:extLst>
            <a:ext uri="{FF2B5EF4-FFF2-40B4-BE49-F238E27FC236}">
              <a16:creationId xmlns:a16="http://schemas.microsoft.com/office/drawing/2014/main" xmlns="" id="{64E32A54-624D-492D-B2FC-B8189FA869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48" name="Imagem 6247">
          <a:extLst>
            <a:ext uri="{FF2B5EF4-FFF2-40B4-BE49-F238E27FC236}">
              <a16:creationId xmlns:a16="http://schemas.microsoft.com/office/drawing/2014/main" xmlns="" id="{A2E1C0E7-D418-4121-B67B-9C3E337FFD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49" name="Imagem 6248">
          <a:extLst>
            <a:ext uri="{FF2B5EF4-FFF2-40B4-BE49-F238E27FC236}">
              <a16:creationId xmlns:a16="http://schemas.microsoft.com/office/drawing/2014/main" xmlns="" id="{FD64F8C8-787B-4D7D-B5C8-2A0BDC3BCDA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47943</xdr:rowOff>
    </xdr:to>
    <xdr:pic>
      <xdr:nvPicPr>
        <xdr:cNvPr id="6250" name="Imagem 6249">
          <a:extLst>
            <a:ext uri="{FF2B5EF4-FFF2-40B4-BE49-F238E27FC236}">
              <a16:creationId xmlns:a16="http://schemas.microsoft.com/office/drawing/2014/main" xmlns="" id="{7CA8EFCB-4FD7-42E9-98A1-24F1D541FA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48891</xdr:rowOff>
    </xdr:to>
    <xdr:pic>
      <xdr:nvPicPr>
        <xdr:cNvPr id="6251" name="Imagem 6250">
          <a:extLst>
            <a:ext uri="{FF2B5EF4-FFF2-40B4-BE49-F238E27FC236}">
              <a16:creationId xmlns:a16="http://schemas.microsoft.com/office/drawing/2014/main" xmlns="" id="{4567DF63-D781-4F33-8508-9871C74C209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52" name="Imagem 6251">
          <a:extLst>
            <a:ext uri="{FF2B5EF4-FFF2-40B4-BE49-F238E27FC236}">
              <a16:creationId xmlns:a16="http://schemas.microsoft.com/office/drawing/2014/main" xmlns="" id="{D91F20A4-EF35-4015-AC51-ED63711DBD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53" name="Imagem 6252">
          <a:extLst>
            <a:ext uri="{FF2B5EF4-FFF2-40B4-BE49-F238E27FC236}">
              <a16:creationId xmlns:a16="http://schemas.microsoft.com/office/drawing/2014/main" xmlns="" id="{D8781404-0BB4-4404-877A-15984C0DF4D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54" name="Imagem 6253">
          <a:extLst>
            <a:ext uri="{FF2B5EF4-FFF2-40B4-BE49-F238E27FC236}">
              <a16:creationId xmlns:a16="http://schemas.microsoft.com/office/drawing/2014/main" xmlns="" id="{9FFE799E-C225-4C85-8283-E888334358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55" name="Imagem 6254">
          <a:extLst>
            <a:ext uri="{FF2B5EF4-FFF2-40B4-BE49-F238E27FC236}">
              <a16:creationId xmlns:a16="http://schemas.microsoft.com/office/drawing/2014/main" xmlns="" id="{1F07C1F1-5EA3-4233-BD99-E1117275539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56" name="Imagem 6255">
          <a:extLst>
            <a:ext uri="{FF2B5EF4-FFF2-40B4-BE49-F238E27FC236}">
              <a16:creationId xmlns:a16="http://schemas.microsoft.com/office/drawing/2014/main" xmlns="" id="{8D55998B-BA9E-48D3-912E-F09F1BE6D0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57" name="Imagem 6256">
          <a:extLst>
            <a:ext uri="{FF2B5EF4-FFF2-40B4-BE49-F238E27FC236}">
              <a16:creationId xmlns:a16="http://schemas.microsoft.com/office/drawing/2014/main" xmlns="" id="{3F80F38D-9E65-49CF-83EB-02EB04E5FD0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47671</xdr:rowOff>
    </xdr:to>
    <xdr:pic>
      <xdr:nvPicPr>
        <xdr:cNvPr id="6258" name="Imagem 6257">
          <a:extLst>
            <a:ext uri="{FF2B5EF4-FFF2-40B4-BE49-F238E27FC236}">
              <a16:creationId xmlns:a16="http://schemas.microsoft.com/office/drawing/2014/main" xmlns="" id="{73C7EB7F-D432-4A2E-B389-6DB6744FD1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48619</xdr:rowOff>
    </xdr:to>
    <xdr:pic>
      <xdr:nvPicPr>
        <xdr:cNvPr id="6259" name="Imagem 6258">
          <a:extLst>
            <a:ext uri="{FF2B5EF4-FFF2-40B4-BE49-F238E27FC236}">
              <a16:creationId xmlns:a16="http://schemas.microsoft.com/office/drawing/2014/main" xmlns="" id="{EB7CBEDF-5E84-46DD-A20F-8BD897FFEC3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60" name="Imagem 6259">
          <a:extLst>
            <a:ext uri="{FF2B5EF4-FFF2-40B4-BE49-F238E27FC236}">
              <a16:creationId xmlns:a16="http://schemas.microsoft.com/office/drawing/2014/main" xmlns="" id="{65A3EAA1-A258-40D2-87B9-B2A5CB0CD0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61" name="Imagem 6260">
          <a:extLst>
            <a:ext uri="{FF2B5EF4-FFF2-40B4-BE49-F238E27FC236}">
              <a16:creationId xmlns:a16="http://schemas.microsoft.com/office/drawing/2014/main" xmlns="" id="{93781E3D-5434-4E4E-93FD-AE3283ED426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62" name="Imagem 6261">
          <a:extLst>
            <a:ext uri="{FF2B5EF4-FFF2-40B4-BE49-F238E27FC236}">
              <a16:creationId xmlns:a16="http://schemas.microsoft.com/office/drawing/2014/main" xmlns="" id="{DCEA98F1-1B05-4D65-930A-03829F2E74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63" name="Imagem 6262">
          <a:extLst>
            <a:ext uri="{FF2B5EF4-FFF2-40B4-BE49-F238E27FC236}">
              <a16:creationId xmlns:a16="http://schemas.microsoft.com/office/drawing/2014/main" xmlns="" id="{2D9F6263-B1C1-4640-B7B9-E527432530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64" name="Imagem 6263">
          <a:extLst>
            <a:ext uri="{FF2B5EF4-FFF2-40B4-BE49-F238E27FC236}">
              <a16:creationId xmlns:a16="http://schemas.microsoft.com/office/drawing/2014/main" xmlns="" id="{A3FF90F1-22DC-43A9-8335-12D4CE5280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65" name="Imagem 6264">
          <a:extLst>
            <a:ext uri="{FF2B5EF4-FFF2-40B4-BE49-F238E27FC236}">
              <a16:creationId xmlns:a16="http://schemas.microsoft.com/office/drawing/2014/main" xmlns="" id="{D330D304-F9FA-482D-BF46-EC5F820B2B9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47671</xdr:rowOff>
    </xdr:to>
    <xdr:pic>
      <xdr:nvPicPr>
        <xdr:cNvPr id="6266" name="Imagem 6265">
          <a:extLst>
            <a:ext uri="{FF2B5EF4-FFF2-40B4-BE49-F238E27FC236}">
              <a16:creationId xmlns:a16="http://schemas.microsoft.com/office/drawing/2014/main" xmlns="" id="{3046A544-6C3F-4B39-BE07-2B4EC61D63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48619</xdr:rowOff>
    </xdr:to>
    <xdr:pic>
      <xdr:nvPicPr>
        <xdr:cNvPr id="6267" name="Imagem 6266">
          <a:extLst>
            <a:ext uri="{FF2B5EF4-FFF2-40B4-BE49-F238E27FC236}">
              <a16:creationId xmlns:a16="http://schemas.microsoft.com/office/drawing/2014/main" xmlns="" id="{CFE4F3BF-7BCB-4278-ACC0-2C9282F53C0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68" name="Imagem 6267">
          <a:extLst>
            <a:ext uri="{FF2B5EF4-FFF2-40B4-BE49-F238E27FC236}">
              <a16:creationId xmlns:a16="http://schemas.microsoft.com/office/drawing/2014/main" xmlns="" id="{70B39454-9D61-4CBE-9C67-386D682B9B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69" name="Imagem 6268">
          <a:extLst>
            <a:ext uri="{FF2B5EF4-FFF2-40B4-BE49-F238E27FC236}">
              <a16:creationId xmlns:a16="http://schemas.microsoft.com/office/drawing/2014/main" xmlns="" id="{29F45BCC-6C4F-46A3-87F3-907B5EAF65D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70" name="Imagem 6269">
          <a:extLst>
            <a:ext uri="{FF2B5EF4-FFF2-40B4-BE49-F238E27FC236}">
              <a16:creationId xmlns:a16="http://schemas.microsoft.com/office/drawing/2014/main" xmlns="" id="{4A3698D9-FAFA-4932-BCF0-550E4F8D93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71" name="Imagem 6270">
          <a:extLst>
            <a:ext uri="{FF2B5EF4-FFF2-40B4-BE49-F238E27FC236}">
              <a16:creationId xmlns:a16="http://schemas.microsoft.com/office/drawing/2014/main" xmlns="" id="{3C1A3CC0-5F56-4FB1-AA3D-B7F34319AA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72" name="Imagem 6271">
          <a:extLst>
            <a:ext uri="{FF2B5EF4-FFF2-40B4-BE49-F238E27FC236}">
              <a16:creationId xmlns:a16="http://schemas.microsoft.com/office/drawing/2014/main" xmlns="" id="{0D1F6DBC-C031-454D-9EE7-AE08C52E3F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73" name="Imagem 6272">
          <a:extLst>
            <a:ext uri="{FF2B5EF4-FFF2-40B4-BE49-F238E27FC236}">
              <a16:creationId xmlns:a16="http://schemas.microsoft.com/office/drawing/2014/main" xmlns="" id="{D2BB7493-4F7A-43AD-9669-E25E86E32FD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47671</xdr:rowOff>
    </xdr:to>
    <xdr:pic>
      <xdr:nvPicPr>
        <xdr:cNvPr id="6274" name="Imagem 6273">
          <a:extLst>
            <a:ext uri="{FF2B5EF4-FFF2-40B4-BE49-F238E27FC236}">
              <a16:creationId xmlns:a16="http://schemas.microsoft.com/office/drawing/2014/main" xmlns="" id="{DB63D97A-D320-44B2-9CEA-780F3D4C83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48619</xdr:rowOff>
    </xdr:to>
    <xdr:pic>
      <xdr:nvPicPr>
        <xdr:cNvPr id="6275" name="Imagem 6274">
          <a:extLst>
            <a:ext uri="{FF2B5EF4-FFF2-40B4-BE49-F238E27FC236}">
              <a16:creationId xmlns:a16="http://schemas.microsoft.com/office/drawing/2014/main" xmlns="" id="{200FCBF9-725D-44BA-B540-A4E55215EDF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76" name="Imagem 6275">
          <a:extLst>
            <a:ext uri="{FF2B5EF4-FFF2-40B4-BE49-F238E27FC236}">
              <a16:creationId xmlns:a16="http://schemas.microsoft.com/office/drawing/2014/main" xmlns="" id="{99D05B10-90D7-4525-8BA7-4621884E7E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77" name="Imagem 6276">
          <a:extLst>
            <a:ext uri="{FF2B5EF4-FFF2-40B4-BE49-F238E27FC236}">
              <a16:creationId xmlns:a16="http://schemas.microsoft.com/office/drawing/2014/main" xmlns="" id="{C1AD553A-B83B-4A4D-B5D5-768FCDF45FC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78" name="Imagem 6277">
          <a:extLst>
            <a:ext uri="{FF2B5EF4-FFF2-40B4-BE49-F238E27FC236}">
              <a16:creationId xmlns:a16="http://schemas.microsoft.com/office/drawing/2014/main" xmlns="" id="{609C061F-A7BF-4250-81FB-1FFB97FFCE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79" name="Imagem 6278">
          <a:extLst>
            <a:ext uri="{FF2B5EF4-FFF2-40B4-BE49-F238E27FC236}">
              <a16:creationId xmlns:a16="http://schemas.microsoft.com/office/drawing/2014/main" xmlns="" id="{69808910-75BA-4F34-9E8E-09D269F1050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80" name="Imagem 6279">
          <a:extLst>
            <a:ext uri="{FF2B5EF4-FFF2-40B4-BE49-F238E27FC236}">
              <a16:creationId xmlns:a16="http://schemas.microsoft.com/office/drawing/2014/main" xmlns="" id="{EBBC7743-222B-4D6C-97B4-54D685B342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81" name="Imagem 6280">
          <a:extLst>
            <a:ext uri="{FF2B5EF4-FFF2-40B4-BE49-F238E27FC236}">
              <a16:creationId xmlns:a16="http://schemas.microsoft.com/office/drawing/2014/main" xmlns="" id="{D86D28D3-F42F-47D4-952D-9B1F1F1B21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47671</xdr:rowOff>
    </xdr:to>
    <xdr:pic>
      <xdr:nvPicPr>
        <xdr:cNvPr id="6282" name="Imagem 6281">
          <a:extLst>
            <a:ext uri="{FF2B5EF4-FFF2-40B4-BE49-F238E27FC236}">
              <a16:creationId xmlns:a16="http://schemas.microsoft.com/office/drawing/2014/main" xmlns="" id="{2A19403B-1849-4C08-8E4D-AF3907D1FD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48619</xdr:rowOff>
    </xdr:to>
    <xdr:pic>
      <xdr:nvPicPr>
        <xdr:cNvPr id="6283" name="Imagem 6282">
          <a:extLst>
            <a:ext uri="{FF2B5EF4-FFF2-40B4-BE49-F238E27FC236}">
              <a16:creationId xmlns:a16="http://schemas.microsoft.com/office/drawing/2014/main" xmlns="" id="{8EFDD503-5BDF-49A6-AAA6-269947688DE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84" name="Imagem 6283">
          <a:extLst>
            <a:ext uri="{FF2B5EF4-FFF2-40B4-BE49-F238E27FC236}">
              <a16:creationId xmlns:a16="http://schemas.microsoft.com/office/drawing/2014/main" xmlns="" id="{323C9AAB-0D05-46D7-B395-3F973B9E52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85" name="Imagem 6284">
          <a:extLst>
            <a:ext uri="{FF2B5EF4-FFF2-40B4-BE49-F238E27FC236}">
              <a16:creationId xmlns:a16="http://schemas.microsoft.com/office/drawing/2014/main" xmlns="" id="{A89878B7-199B-4D14-89F0-BC3F1ADD9F6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86" name="Imagem 6285">
          <a:extLst>
            <a:ext uri="{FF2B5EF4-FFF2-40B4-BE49-F238E27FC236}">
              <a16:creationId xmlns:a16="http://schemas.microsoft.com/office/drawing/2014/main" xmlns="" id="{4B91777F-94F9-4290-B674-0C22EEB284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87" name="Imagem 6286">
          <a:extLst>
            <a:ext uri="{FF2B5EF4-FFF2-40B4-BE49-F238E27FC236}">
              <a16:creationId xmlns:a16="http://schemas.microsoft.com/office/drawing/2014/main" xmlns="" id="{A97C9788-6964-4DF4-8BA9-60CF6FFC20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88" name="Imagem 6287">
          <a:extLst>
            <a:ext uri="{FF2B5EF4-FFF2-40B4-BE49-F238E27FC236}">
              <a16:creationId xmlns:a16="http://schemas.microsoft.com/office/drawing/2014/main" xmlns="" id="{65EDE91E-9DB8-4781-ABAF-954A79366B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89" name="Imagem 6288">
          <a:extLst>
            <a:ext uri="{FF2B5EF4-FFF2-40B4-BE49-F238E27FC236}">
              <a16:creationId xmlns:a16="http://schemas.microsoft.com/office/drawing/2014/main" xmlns="" id="{B4AB3372-3549-4A84-A983-AC8B7E93455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6290" name="Imagem 6289">
          <a:extLst>
            <a:ext uri="{FF2B5EF4-FFF2-40B4-BE49-F238E27FC236}">
              <a16:creationId xmlns:a16="http://schemas.microsoft.com/office/drawing/2014/main" xmlns="" id="{905F56F6-6C61-4467-A461-0365452A8B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291" name="Imagem 6290">
          <a:extLst>
            <a:ext uri="{FF2B5EF4-FFF2-40B4-BE49-F238E27FC236}">
              <a16:creationId xmlns:a16="http://schemas.microsoft.com/office/drawing/2014/main" xmlns="" id="{05F38853-CD05-4A5E-8744-F3729039EE9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92" name="Imagem 6291">
          <a:extLst>
            <a:ext uri="{FF2B5EF4-FFF2-40B4-BE49-F238E27FC236}">
              <a16:creationId xmlns:a16="http://schemas.microsoft.com/office/drawing/2014/main" xmlns="" id="{E6C67B8D-207F-4A4D-9E62-AFC09C49FC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93" name="Imagem 6292">
          <a:extLst>
            <a:ext uri="{FF2B5EF4-FFF2-40B4-BE49-F238E27FC236}">
              <a16:creationId xmlns:a16="http://schemas.microsoft.com/office/drawing/2014/main" xmlns="" id="{B7523B33-BEA5-49DE-AC30-A09FAD6D908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94" name="Imagem 6293">
          <a:extLst>
            <a:ext uri="{FF2B5EF4-FFF2-40B4-BE49-F238E27FC236}">
              <a16:creationId xmlns:a16="http://schemas.microsoft.com/office/drawing/2014/main" xmlns="" id="{14F4465A-F2A2-4F0B-828B-2D499C7632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95" name="Imagem 6294">
          <a:extLst>
            <a:ext uri="{FF2B5EF4-FFF2-40B4-BE49-F238E27FC236}">
              <a16:creationId xmlns:a16="http://schemas.microsoft.com/office/drawing/2014/main" xmlns="" id="{78CE62FE-D33A-471F-B835-CC153F0CD8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96" name="Imagem 6295">
          <a:extLst>
            <a:ext uri="{FF2B5EF4-FFF2-40B4-BE49-F238E27FC236}">
              <a16:creationId xmlns:a16="http://schemas.microsoft.com/office/drawing/2014/main" xmlns="" id="{87C1B72E-B986-4758-B7C1-23FE2FADBA3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97" name="Imagem 6296">
          <a:extLst>
            <a:ext uri="{FF2B5EF4-FFF2-40B4-BE49-F238E27FC236}">
              <a16:creationId xmlns:a16="http://schemas.microsoft.com/office/drawing/2014/main" xmlns="" id="{9BF331C7-3245-44DF-9CBE-754AE024E28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6298" name="Imagem 6297">
          <a:extLst>
            <a:ext uri="{FF2B5EF4-FFF2-40B4-BE49-F238E27FC236}">
              <a16:creationId xmlns:a16="http://schemas.microsoft.com/office/drawing/2014/main" xmlns="" id="{3276B63E-2553-4CE8-A8D8-77804B184D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299" name="Imagem 6298">
          <a:extLst>
            <a:ext uri="{FF2B5EF4-FFF2-40B4-BE49-F238E27FC236}">
              <a16:creationId xmlns:a16="http://schemas.microsoft.com/office/drawing/2014/main" xmlns="" id="{4965A65B-3AEF-4CED-B5D2-D11697EFE3E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00" name="Imagem 6299">
          <a:extLst>
            <a:ext uri="{FF2B5EF4-FFF2-40B4-BE49-F238E27FC236}">
              <a16:creationId xmlns:a16="http://schemas.microsoft.com/office/drawing/2014/main" xmlns="" id="{1173846A-F5DA-4BEB-93A6-FF370414B1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01" name="Imagem 6300">
          <a:extLst>
            <a:ext uri="{FF2B5EF4-FFF2-40B4-BE49-F238E27FC236}">
              <a16:creationId xmlns:a16="http://schemas.microsoft.com/office/drawing/2014/main" xmlns="" id="{1121F43E-4C35-48F0-9BC6-B834C132D7F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02" name="Imagem 6301">
          <a:extLst>
            <a:ext uri="{FF2B5EF4-FFF2-40B4-BE49-F238E27FC236}">
              <a16:creationId xmlns:a16="http://schemas.microsoft.com/office/drawing/2014/main" xmlns="" id="{F4F86EA4-619D-41DE-85CA-707C0434F5A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03" name="Imagem 6302">
          <a:extLst>
            <a:ext uri="{FF2B5EF4-FFF2-40B4-BE49-F238E27FC236}">
              <a16:creationId xmlns:a16="http://schemas.microsoft.com/office/drawing/2014/main" xmlns="" id="{E3F1469E-7B16-42C6-BFC3-082F2EF0456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04" name="Imagem 6303">
          <a:extLst>
            <a:ext uri="{FF2B5EF4-FFF2-40B4-BE49-F238E27FC236}">
              <a16:creationId xmlns:a16="http://schemas.microsoft.com/office/drawing/2014/main" xmlns="" id="{F91DF8E1-1962-4033-B146-A0D44677C9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05" name="Imagem 6304">
          <a:extLst>
            <a:ext uri="{FF2B5EF4-FFF2-40B4-BE49-F238E27FC236}">
              <a16:creationId xmlns:a16="http://schemas.microsoft.com/office/drawing/2014/main" xmlns="" id="{515B1514-A694-4B91-A90F-8BE417FBE7C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6306" name="Imagem 6305">
          <a:extLst>
            <a:ext uri="{FF2B5EF4-FFF2-40B4-BE49-F238E27FC236}">
              <a16:creationId xmlns:a16="http://schemas.microsoft.com/office/drawing/2014/main" xmlns="" id="{0774A7B0-6F83-4166-8A55-7246FDC574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07" name="Imagem 6306">
          <a:extLst>
            <a:ext uri="{FF2B5EF4-FFF2-40B4-BE49-F238E27FC236}">
              <a16:creationId xmlns:a16="http://schemas.microsoft.com/office/drawing/2014/main" xmlns="" id="{1C1DC5F6-9529-492B-BB32-8E1EFF3A37B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08" name="Imagem 6307">
          <a:extLst>
            <a:ext uri="{FF2B5EF4-FFF2-40B4-BE49-F238E27FC236}">
              <a16:creationId xmlns:a16="http://schemas.microsoft.com/office/drawing/2014/main" xmlns="" id="{BF334F8E-17E0-4FF2-A0E4-819960E8A0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09" name="Imagem 6308">
          <a:extLst>
            <a:ext uri="{FF2B5EF4-FFF2-40B4-BE49-F238E27FC236}">
              <a16:creationId xmlns:a16="http://schemas.microsoft.com/office/drawing/2014/main" xmlns="" id="{0AE6D81C-5A56-4DA9-A9CA-820D16755A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10" name="Imagem 6309">
          <a:extLst>
            <a:ext uri="{FF2B5EF4-FFF2-40B4-BE49-F238E27FC236}">
              <a16:creationId xmlns:a16="http://schemas.microsoft.com/office/drawing/2014/main" xmlns="" id="{65141077-F330-4E30-A5DA-D4B3F06181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11" name="Imagem 6310">
          <a:extLst>
            <a:ext uri="{FF2B5EF4-FFF2-40B4-BE49-F238E27FC236}">
              <a16:creationId xmlns:a16="http://schemas.microsoft.com/office/drawing/2014/main" xmlns="" id="{84BD2B54-B7E7-4CAB-85B3-BD7426C7C1A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12" name="Imagem 6311">
          <a:extLst>
            <a:ext uri="{FF2B5EF4-FFF2-40B4-BE49-F238E27FC236}">
              <a16:creationId xmlns:a16="http://schemas.microsoft.com/office/drawing/2014/main" xmlns="" id="{21345FA5-7A93-4509-B9DB-E80832BD1C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13" name="Imagem 6312">
          <a:extLst>
            <a:ext uri="{FF2B5EF4-FFF2-40B4-BE49-F238E27FC236}">
              <a16:creationId xmlns:a16="http://schemas.microsoft.com/office/drawing/2014/main" xmlns="" id="{7BD246B7-F4DA-42DA-9B0C-0DEA1A6746C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6314" name="Imagem 6313">
          <a:extLst>
            <a:ext uri="{FF2B5EF4-FFF2-40B4-BE49-F238E27FC236}">
              <a16:creationId xmlns:a16="http://schemas.microsoft.com/office/drawing/2014/main" xmlns="" id="{3F1C8551-734B-4519-839C-3454C2AFBF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15" name="Imagem 6314">
          <a:extLst>
            <a:ext uri="{FF2B5EF4-FFF2-40B4-BE49-F238E27FC236}">
              <a16:creationId xmlns:a16="http://schemas.microsoft.com/office/drawing/2014/main" xmlns="" id="{0BC9CDD9-BC82-4365-A8D8-CD5781AB302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16" name="Imagem 6315">
          <a:extLst>
            <a:ext uri="{FF2B5EF4-FFF2-40B4-BE49-F238E27FC236}">
              <a16:creationId xmlns:a16="http://schemas.microsoft.com/office/drawing/2014/main" xmlns="" id="{D4D70C47-40E7-49FC-A0CF-3998DD4E8B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17" name="Imagem 6316">
          <a:extLst>
            <a:ext uri="{FF2B5EF4-FFF2-40B4-BE49-F238E27FC236}">
              <a16:creationId xmlns:a16="http://schemas.microsoft.com/office/drawing/2014/main" xmlns="" id="{3DB23AF7-A0CD-4078-83BF-A672C369B3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18" name="Imagem 6317">
          <a:extLst>
            <a:ext uri="{FF2B5EF4-FFF2-40B4-BE49-F238E27FC236}">
              <a16:creationId xmlns:a16="http://schemas.microsoft.com/office/drawing/2014/main" xmlns="" id="{03358971-04F1-4FED-B195-10AA90578D1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19" name="Imagem 6318">
          <a:extLst>
            <a:ext uri="{FF2B5EF4-FFF2-40B4-BE49-F238E27FC236}">
              <a16:creationId xmlns:a16="http://schemas.microsoft.com/office/drawing/2014/main" xmlns="" id="{7C7C2C7D-608E-4329-B995-068FAA7A7E9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20" name="Imagem 6319">
          <a:extLst>
            <a:ext uri="{FF2B5EF4-FFF2-40B4-BE49-F238E27FC236}">
              <a16:creationId xmlns:a16="http://schemas.microsoft.com/office/drawing/2014/main" xmlns="" id="{1043925F-A060-4F20-B0EC-6AD75F3B32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21" name="Imagem 6320">
          <a:extLst>
            <a:ext uri="{FF2B5EF4-FFF2-40B4-BE49-F238E27FC236}">
              <a16:creationId xmlns:a16="http://schemas.microsoft.com/office/drawing/2014/main" xmlns="" id="{CEAA74A4-F427-4058-A997-3BC2C0845CD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6322" name="Imagem 6321">
          <a:extLst>
            <a:ext uri="{FF2B5EF4-FFF2-40B4-BE49-F238E27FC236}">
              <a16:creationId xmlns:a16="http://schemas.microsoft.com/office/drawing/2014/main" xmlns="" id="{B5B8D7D5-41DA-4873-B553-499BF2990A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23" name="Imagem 6322">
          <a:extLst>
            <a:ext uri="{FF2B5EF4-FFF2-40B4-BE49-F238E27FC236}">
              <a16:creationId xmlns:a16="http://schemas.microsoft.com/office/drawing/2014/main" xmlns="" id="{6C67BAB6-51AD-4E5D-9198-15823A30E15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24" name="Imagem 6323">
          <a:extLst>
            <a:ext uri="{FF2B5EF4-FFF2-40B4-BE49-F238E27FC236}">
              <a16:creationId xmlns:a16="http://schemas.microsoft.com/office/drawing/2014/main" xmlns="" id="{91E3DFEB-7817-4E90-9662-30FEAD70B3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25" name="Imagem 6324">
          <a:extLst>
            <a:ext uri="{FF2B5EF4-FFF2-40B4-BE49-F238E27FC236}">
              <a16:creationId xmlns:a16="http://schemas.microsoft.com/office/drawing/2014/main" xmlns="" id="{7EAC00C8-BFF0-40FC-ACCD-DE7AF2A7BE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26" name="Imagem 6325">
          <a:extLst>
            <a:ext uri="{FF2B5EF4-FFF2-40B4-BE49-F238E27FC236}">
              <a16:creationId xmlns:a16="http://schemas.microsoft.com/office/drawing/2014/main" xmlns="" id="{419D0698-5D15-4AB6-BEF0-AC02FB60B8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27" name="Imagem 6326">
          <a:extLst>
            <a:ext uri="{FF2B5EF4-FFF2-40B4-BE49-F238E27FC236}">
              <a16:creationId xmlns:a16="http://schemas.microsoft.com/office/drawing/2014/main" xmlns="" id="{BC9274F8-3AD3-43F7-9C3E-51895EF822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28" name="Imagem 6327">
          <a:extLst>
            <a:ext uri="{FF2B5EF4-FFF2-40B4-BE49-F238E27FC236}">
              <a16:creationId xmlns:a16="http://schemas.microsoft.com/office/drawing/2014/main" xmlns="" id="{358F16AD-0624-4CBD-AC43-68B17890A8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29" name="Imagem 6328">
          <a:extLst>
            <a:ext uri="{FF2B5EF4-FFF2-40B4-BE49-F238E27FC236}">
              <a16:creationId xmlns:a16="http://schemas.microsoft.com/office/drawing/2014/main" xmlns="" id="{710461C1-32D3-43F7-B2F6-87D84E24118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6330" name="Imagem 6329">
          <a:extLst>
            <a:ext uri="{FF2B5EF4-FFF2-40B4-BE49-F238E27FC236}">
              <a16:creationId xmlns:a16="http://schemas.microsoft.com/office/drawing/2014/main" xmlns="" id="{1BADB4D5-AFFA-4651-8A97-E378CE31B6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31" name="Imagem 6330">
          <a:extLst>
            <a:ext uri="{FF2B5EF4-FFF2-40B4-BE49-F238E27FC236}">
              <a16:creationId xmlns:a16="http://schemas.microsoft.com/office/drawing/2014/main" xmlns="" id="{3436E15E-B7B0-4089-9ED3-3A5B58A0998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32" name="Imagem 6331">
          <a:extLst>
            <a:ext uri="{FF2B5EF4-FFF2-40B4-BE49-F238E27FC236}">
              <a16:creationId xmlns:a16="http://schemas.microsoft.com/office/drawing/2014/main" xmlns="" id="{0464F146-9C37-4DB0-99B8-5A7051F5DF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33" name="Imagem 6332">
          <a:extLst>
            <a:ext uri="{FF2B5EF4-FFF2-40B4-BE49-F238E27FC236}">
              <a16:creationId xmlns:a16="http://schemas.microsoft.com/office/drawing/2014/main" xmlns="" id="{AF0DB4F3-96CE-4686-8DEC-9E4C63F4D2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34" name="Imagem 6333">
          <a:extLst>
            <a:ext uri="{FF2B5EF4-FFF2-40B4-BE49-F238E27FC236}">
              <a16:creationId xmlns:a16="http://schemas.microsoft.com/office/drawing/2014/main" xmlns="" id="{9BED1301-A7D5-4340-A2F7-57186E0FE1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35" name="Imagem 6334">
          <a:extLst>
            <a:ext uri="{FF2B5EF4-FFF2-40B4-BE49-F238E27FC236}">
              <a16:creationId xmlns:a16="http://schemas.microsoft.com/office/drawing/2014/main" xmlns="" id="{45A66531-9B28-4D21-A438-44C6C4C202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36" name="Imagem 6335">
          <a:extLst>
            <a:ext uri="{FF2B5EF4-FFF2-40B4-BE49-F238E27FC236}">
              <a16:creationId xmlns:a16="http://schemas.microsoft.com/office/drawing/2014/main" xmlns="" id="{EE7210BA-3B48-43A2-BBB5-2CED624104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37" name="Imagem 6336">
          <a:extLst>
            <a:ext uri="{FF2B5EF4-FFF2-40B4-BE49-F238E27FC236}">
              <a16:creationId xmlns:a16="http://schemas.microsoft.com/office/drawing/2014/main" xmlns="" id="{4435BD91-4BB8-4EC6-9C1F-2F0073A73F3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6338" name="Imagem 6337">
          <a:extLst>
            <a:ext uri="{FF2B5EF4-FFF2-40B4-BE49-F238E27FC236}">
              <a16:creationId xmlns:a16="http://schemas.microsoft.com/office/drawing/2014/main" xmlns="" id="{714BFF0D-01ED-4050-AEC2-CBB37B0252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39" name="Imagem 6338">
          <a:extLst>
            <a:ext uri="{FF2B5EF4-FFF2-40B4-BE49-F238E27FC236}">
              <a16:creationId xmlns:a16="http://schemas.microsoft.com/office/drawing/2014/main" xmlns="" id="{2BEBAE2B-F6B9-4140-93E3-463647B7D57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40" name="Imagem 6339">
          <a:extLst>
            <a:ext uri="{FF2B5EF4-FFF2-40B4-BE49-F238E27FC236}">
              <a16:creationId xmlns:a16="http://schemas.microsoft.com/office/drawing/2014/main" xmlns="" id="{F306F6A1-D705-4611-95A3-9779092159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41" name="Imagem 6340">
          <a:extLst>
            <a:ext uri="{FF2B5EF4-FFF2-40B4-BE49-F238E27FC236}">
              <a16:creationId xmlns:a16="http://schemas.microsoft.com/office/drawing/2014/main" xmlns="" id="{3C4C647A-3F03-4603-B1EB-B4B233B1EC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42" name="Imagem 6341">
          <a:extLst>
            <a:ext uri="{FF2B5EF4-FFF2-40B4-BE49-F238E27FC236}">
              <a16:creationId xmlns:a16="http://schemas.microsoft.com/office/drawing/2014/main" xmlns="" id="{13629BC1-CBD4-4F23-BC0B-4564F46E74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43" name="Imagem 6342">
          <a:extLst>
            <a:ext uri="{FF2B5EF4-FFF2-40B4-BE49-F238E27FC236}">
              <a16:creationId xmlns:a16="http://schemas.microsoft.com/office/drawing/2014/main" xmlns="" id="{FFE9A3C2-69AB-4CFD-8494-14BAF7D5DE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44" name="Imagem 6343">
          <a:extLst>
            <a:ext uri="{FF2B5EF4-FFF2-40B4-BE49-F238E27FC236}">
              <a16:creationId xmlns:a16="http://schemas.microsoft.com/office/drawing/2014/main" xmlns="" id="{A061FC88-BD62-46E4-8200-DBF0369AC0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45" name="Imagem 6344">
          <a:extLst>
            <a:ext uri="{FF2B5EF4-FFF2-40B4-BE49-F238E27FC236}">
              <a16:creationId xmlns:a16="http://schemas.microsoft.com/office/drawing/2014/main" xmlns="" id="{79A7F6D4-3095-4329-B803-F95D4EDA983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6346" name="Imagem 6345">
          <a:extLst>
            <a:ext uri="{FF2B5EF4-FFF2-40B4-BE49-F238E27FC236}">
              <a16:creationId xmlns:a16="http://schemas.microsoft.com/office/drawing/2014/main" xmlns="" id="{F2AA5B55-29CE-4B44-A339-B45C6957A1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47" name="Imagem 6346">
          <a:extLst>
            <a:ext uri="{FF2B5EF4-FFF2-40B4-BE49-F238E27FC236}">
              <a16:creationId xmlns:a16="http://schemas.microsoft.com/office/drawing/2014/main" xmlns="" id="{04089BA1-1628-4BEB-B52F-375130D7379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48" name="Imagem 6347">
          <a:extLst>
            <a:ext uri="{FF2B5EF4-FFF2-40B4-BE49-F238E27FC236}">
              <a16:creationId xmlns:a16="http://schemas.microsoft.com/office/drawing/2014/main" xmlns="" id="{E5ABCFD9-EB4D-414C-98A3-31026687C0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49" name="Imagem 6348">
          <a:extLst>
            <a:ext uri="{FF2B5EF4-FFF2-40B4-BE49-F238E27FC236}">
              <a16:creationId xmlns:a16="http://schemas.microsoft.com/office/drawing/2014/main" xmlns="" id="{2478AF17-22CA-4C6B-8084-8709547718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50" name="Imagem 6349">
          <a:extLst>
            <a:ext uri="{FF2B5EF4-FFF2-40B4-BE49-F238E27FC236}">
              <a16:creationId xmlns:a16="http://schemas.microsoft.com/office/drawing/2014/main" xmlns="" id="{2F9699E7-5756-4307-8E6F-7C3A094581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51" name="Imagem 6350">
          <a:extLst>
            <a:ext uri="{FF2B5EF4-FFF2-40B4-BE49-F238E27FC236}">
              <a16:creationId xmlns:a16="http://schemas.microsoft.com/office/drawing/2014/main" xmlns="" id="{E61488E4-F6AF-4B1A-B4E0-B6AEA78C75B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52" name="Imagem 6351">
          <a:extLst>
            <a:ext uri="{FF2B5EF4-FFF2-40B4-BE49-F238E27FC236}">
              <a16:creationId xmlns:a16="http://schemas.microsoft.com/office/drawing/2014/main" xmlns="" id="{95813B7B-7905-403E-B82E-7DAAA07B96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53" name="Imagem 6352">
          <a:extLst>
            <a:ext uri="{FF2B5EF4-FFF2-40B4-BE49-F238E27FC236}">
              <a16:creationId xmlns:a16="http://schemas.microsoft.com/office/drawing/2014/main" xmlns="" id="{B0E23604-77D7-4BAB-BDF8-AD490F77DE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6354" name="Imagem 6353">
          <a:extLst>
            <a:ext uri="{FF2B5EF4-FFF2-40B4-BE49-F238E27FC236}">
              <a16:creationId xmlns:a16="http://schemas.microsoft.com/office/drawing/2014/main" xmlns="" id="{1C82E978-1ACA-4D5D-B4B7-86790DC130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55" name="Imagem 6354">
          <a:extLst>
            <a:ext uri="{FF2B5EF4-FFF2-40B4-BE49-F238E27FC236}">
              <a16:creationId xmlns:a16="http://schemas.microsoft.com/office/drawing/2014/main" xmlns="" id="{D2499B01-94AA-404E-B01A-D0E9658A8FC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56" name="Imagem 6355">
          <a:extLst>
            <a:ext uri="{FF2B5EF4-FFF2-40B4-BE49-F238E27FC236}">
              <a16:creationId xmlns:a16="http://schemas.microsoft.com/office/drawing/2014/main" xmlns="" id="{48DD29F8-516E-4986-8353-7F3A67F100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57" name="Imagem 6356">
          <a:extLst>
            <a:ext uri="{FF2B5EF4-FFF2-40B4-BE49-F238E27FC236}">
              <a16:creationId xmlns:a16="http://schemas.microsoft.com/office/drawing/2014/main" xmlns="" id="{DC4A615D-3899-4B80-994C-AC9F9D4186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58" name="Imagem 6357">
          <a:extLst>
            <a:ext uri="{FF2B5EF4-FFF2-40B4-BE49-F238E27FC236}">
              <a16:creationId xmlns:a16="http://schemas.microsoft.com/office/drawing/2014/main" xmlns="" id="{084CE45E-0810-45D8-8EAD-A34291F758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59" name="Imagem 6358">
          <a:extLst>
            <a:ext uri="{FF2B5EF4-FFF2-40B4-BE49-F238E27FC236}">
              <a16:creationId xmlns:a16="http://schemas.microsoft.com/office/drawing/2014/main" xmlns="" id="{D308DF3C-310D-481E-9521-63329F6ACAE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60" name="Imagem 6359">
          <a:extLst>
            <a:ext uri="{FF2B5EF4-FFF2-40B4-BE49-F238E27FC236}">
              <a16:creationId xmlns:a16="http://schemas.microsoft.com/office/drawing/2014/main" xmlns="" id="{FBAF4411-16AA-4F84-B57D-FF678216DA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61" name="Imagem 6360">
          <a:extLst>
            <a:ext uri="{FF2B5EF4-FFF2-40B4-BE49-F238E27FC236}">
              <a16:creationId xmlns:a16="http://schemas.microsoft.com/office/drawing/2014/main" xmlns="" id="{F1054D33-60AD-4F1C-8798-4C27C55D0D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6362" name="Imagem 6361">
          <a:extLst>
            <a:ext uri="{FF2B5EF4-FFF2-40B4-BE49-F238E27FC236}">
              <a16:creationId xmlns:a16="http://schemas.microsoft.com/office/drawing/2014/main" xmlns="" id="{EA67519F-2093-4572-AAC0-9ECC80E73B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63" name="Imagem 6362">
          <a:extLst>
            <a:ext uri="{FF2B5EF4-FFF2-40B4-BE49-F238E27FC236}">
              <a16:creationId xmlns:a16="http://schemas.microsoft.com/office/drawing/2014/main" xmlns="" id="{7E5AB104-47B8-42D7-8BB3-0C6F40BDE08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64" name="Imagem 6363">
          <a:extLst>
            <a:ext uri="{FF2B5EF4-FFF2-40B4-BE49-F238E27FC236}">
              <a16:creationId xmlns:a16="http://schemas.microsoft.com/office/drawing/2014/main" xmlns="" id="{167C07C4-DE39-43F2-9708-AC52EEFB05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65" name="Imagem 6364">
          <a:extLst>
            <a:ext uri="{FF2B5EF4-FFF2-40B4-BE49-F238E27FC236}">
              <a16:creationId xmlns:a16="http://schemas.microsoft.com/office/drawing/2014/main" xmlns="" id="{5FA1CF31-1A06-41B8-81FF-11430DAA86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66" name="Imagem 6365">
          <a:extLst>
            <a:ext uri="{FF2B5EF4-FFF2-40B4-BE49-F238E27FC236}">
              <a16:creationId xmlns:a16="http://schemas.microsoft.com/office/drawing/2014/main" xmlns="" id="{5B318208-584C-43E3-BA07-258E58C584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67" name="Imagem 6366">
          <a:extLst>
            <a:ext uri="{FF2B5EF4-FFF2-40B4-BE49-F238E27FC236}">
              <a16:creationId xmlns:a16="http://schemas.microsoft.com/office/drawing/2014/main" xmlns="" id="{1835A08D-63FB-4515-871E-5FF24FAB376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68" name="Imagem 6367">
          <a:extLst>
            <a:ext uri="{FF2B5EF4-FFF2-40B4-BE49-F238E27FC236}">
              <a16:creationId xmlns:a16="http://schemas.microsoft.com/office/drawing/2014/main" xmlns="" id="{68C0E00A-4334-401E-A2F1-5F02C690F9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69" name="Imagem 6368">
          <a:extLst>
            <a:ext uri="{FF2B5EF4-FFF2-40B4-BE49-F238E27FC236}">
              <a16:creationId xmlns:a16="http://schemas.microsoft.com/office/drawing/2014/main" xmlns="" id="{969E44FB-5532-48D9-9A5E-A32837470E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6370" name="Imagem 6369">
          <a:extLst>
            <a:ext uri="{FF2B5EF4-FFF2-40B4-BE49-F238E27FC236}">
              <a16:creationId xmlns:a16="http://schemas.microsoft.com/office/drawing/2014/main" xmlns="" id="{9AD49618-D942-499E-9008-9D6E04518A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71" name="Imagem 6370">
          <a:extLst>
            <a:ext uri="{FF2B5EF4-FFF2-40B4-BE49-F238E27FC236}">
              <a16:creationId xmlns:a16="http://schemas.microsoft.com/office/drawing/2014/main" xmlns="" id="{CCC220A1-A815-498F-A80C-43687D7AC98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72" name="Imagem 6371">
          <a:extLst>
            <a:ext uri="{FF2B5EF4-FFF2-40B4-BE49-F238E27FC236}">
              <a16:creationId xmlns:a16="http://schemas.microsoft.com/office/drawing/2014/main" xmlns="" id="{B2D19DE0-443D-41FC-A280-88FD215063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73" name="Imagem 6372">
          <a:extLst>
            <a:ext uri="{FF2B5EF4-FFF2-40B4-BE49-F238E27FC236}">
              <a16:creationId xmlns:a16="http://schemas.microsoft.com/office/drawing/2014/main" xmlns="" id="{41B21420-E25C-4345-A894-4D477130DFC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74" name="Imagem 6373">
          <a:extLst>
            <a:ext uri="{FF2B5EF4-FFF2-40B4-BE49-F238E27FC236}">
              <a16:creationId xmlns:a16="http://schemas.microsoft.com/office/drawing/2014/main" xmlns="" id="{7999B634-4B37-452D-906F-1C689769CF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75" name="Imagem 6374">
          <a:extLst>
            <a:ext uri="{FF2B5EF4-FFF2-40B4-BE49-F238E27FC236}">
              <a16:creationId xmlns:a16="http://schemas.microsoft.com/office/drawing/2014/main" xmlns="" id="{954D0EA2-301F-4B68-AAE1-CBEF5EEAE98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76" name="Imagem 6375">
          <a:extLst>
            <a:ext uri="{FF2B5EF4-FFF2-40B4-BE49-F238E27FC236}">
              <a16:creationId xmlns:a16="http://schemas.microsoft.com/office/drawing/2014/main" xmlns="" id="{53C2B8CF-A87B-47AF-A0C6-D3A1CFAFBB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77" name="Imagem 6376">
          <a:extLst>
            <a:ext uri="{FF2B5EF4-FFF2-40B4-BE49-F238E27FC236}">
              <a16:creationId xmlns:a16="http://schemas.microsoft.com/office/drawing/2014/main" xmlns="" id="{A6CAE317-94CB-4A20-AAD6-A97B4BE3BBE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6378" name="Imagem 6377">
          <a:extLst>
            <a:ext uri="{FF2B5EF4-FFF2-40B4-BE49-F238E27FC236}">
              <a16:creationId xmlns:a16="http://schemas.microsoft.com/office/drawing/2014/main" xmlns="" id="{74D865C7-6443-4251-9D55-EAAF1001AE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79" name="Imagem 6378">
          <a:extLst>
            <a:ext uri="{FF2B5EF4-FFF2-40B4-BE49-F238E27FC236}">
              <a16:creationId xmlns:a16="http://schemas.microsoft.com/office/drawing/2014/main" xmlns="" id="{A76935B2-BAA6-46C9-9F62-ABF7468AE49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80" name="Imagem 6379">
          <a:extLst>
            <a:ext uri="{FF2B5EF4-FFF2-40B4-BE49-F238E27FC236}">
              <a16:creationId xmlns:a16="http://schemas.microsoft.com/office/drawing/2014/main" xmlns="" id="{940A158A-146B-4985-AB43-50DD8160B6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81" name="Imagem 6380">
          <a:extLst>
            <a:ext uri="{FF2B5EF4-FFF2-40B4-BE49-F238E27FC236}">
              <a16:creationId xmlns:a16="http://schemas.microsoft.com/office/drawing/2014/main" xmlns="" id="{5A916AA4-2354-484E-B671-123B12A0A5C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82" name="Imagem 6381">
          <a:extLst>
            <a:ext uri="{FF2B5EF4-FFF2-40B4-BE49-F238E27FC236}">
              <a16:creationId xmlns:a16="http://schemas.microsoft.com/office/drawing/2014/main" xmlns="" id="{A8EDE54E-CD5D-4AB8-8D2B-56D1DBF149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83" name="Imagem 6382">
          <a:extLst>
            <a:ext uri="{FF2B5EF4-FFF2-40B4-BE49-F238E27FC236}">
              <a16:creationId xmlns:a16="http://schemas.microsoft.com/office/drawing/2014/main" xmlns="" id="{26BEF837-A79D-4B42-8534-FC228E745A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84" name="Imagem 6383">
          <a:extLst>
            <a:ext uri="{FF2B5EF4-FFF2-40B4-BE49-F238E27FC236}">
              <a16:creationId xmlns:a16="http://schemas.microsoft.com/office/drawing/2014/main" xmlns="" id="{ED2CB3AA-D510-4FE3-9717-E8A2E9FEF2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85" name="Imagem 6384">
          <a:extLst>
            <a:ext uri="{FF2B5EF4-FFF2-40B4-BE49-F238E27FC236}">
              <a16:creationId xmlns:a16="http://schemas.microsoft.com/office/drawing/2014/main" xmlns="" id="{30E90FDB-EB21-4F6F-A306-DB934460C90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6386" name="Imagem 6385">
          <a:extLst>
            <a:ext uri="{FF2B5EF4-FFF2-40B4-BE49-F238E27FC236}">
              <a16:creationId xmlns:a16="http://schemas.microsoft.com/office/drawing/2014/main" xmlns="" id="{C5BDB16A-D163-426C-8935-A184E46A41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6387" name="Imagem 6386">
          <a:extLst>
            <a:ext uri="{FF2B5EF4-FFF2-40B4-BE49-F238E27FC236}">
              <a16:creationId xmlns:a16="http://schemas.microsoft.com/office/drawing/2014/main" xmlns="" id="{A14F1C25-B0AE-4551-BD94-85410A53DFE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88" name="Imagem 6387">
          <a:extLst>
            <a:ext uri="{FF2B5EF4-FFF2-40B4-BE49-F238E27FC236}">
              <a16:creationId xmlns:a16="http://schemas.microsoft.com/office/drawing/2014/main" xmlns="" id="{79091642-2EFA-4A5A-A631-1098E713AC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89" name="Imagem 6388">
          <a:extLst>
            <a:ext uri="{FF2B5EF4-FFF2-40B4-BE49-F238E27FC236}">
              <a16:creationId xmlns:a16="http://schemas.microsoft.com/office/drawing/2014/main" xmlns="" id="{059F1DB3-F57F-46A7-A1C1-155594C3535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90" name="Imagem 6389">
          <a:extLst>
            <a:ext uri="{FF2B5EF4-FFF2-40B4-BE49-F238E27FC236}">
              <a16:creationId xmlns:a16="http://schemas.microsoft.com/office/drawing/2014/main" xmlns="" id="{4EE08B0C-C41E-45E3-BC09-5F237F8EB0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91" name="Imagem 6390">
          <a:extLst>
            <a:ext uri="{FF2B5EF4-FFF2-40B4-BE49-F238E27FC236}">
              <a16:creationId xmlns:a16="http://schemas.microsoft.com/office/drawing/2014/main" xmlns="" id="{897D7E38-1995-41D0-9659-7440957D311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92" name="Imagem 6391">
          <a:extLst>
            <a:ext uri="{FF2B5EF4-FFF2-40B4-BE49-F238E27FC236}">
              <a16:creationId xmlns:a16="http://schemas.microsoft.com/office/drawing/2014/main" xmlns="" id="{033D22E7-83F4-4BB9-89D8-2E2616B704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93" name="Imagem 6392">
          <a:extLst>
            <a:ext uri="{FF2B5EF4-FFF2-40B4-BE49-F238E27FC236}">
              <a16:creationId xmlns:a16="http://schemas.microsoft.com/office/drawing/2014/main" xmlns="" id="{7C8CC8D2-FC05-44F5-AD8E-20C9EAED2C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6394" name="Imagem 6393">
          <a:extLst>
            <a:ext uri="{FF2B5EF4-FFF2-40B4-BE49-F238E27FC236}">
              <a16:creationId xmlns:a16="http://schemas.microsoft.com/office/drawing/2014/main" xmlns="" id="{FCDF74D4-680D-4FC8-BDFB-D7117EEC76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6395" name="Imagem 6394">
          <a:extLst>
            <a:ext uri="{FF2B5EF4-FFF2-40B4-BE49-F238E27FC236}">
              <a16:creationId xmlns:a16="http://schemas.microsoft.com/office/drawing/2014/main" xmlns="" id="{CCB45A6F-3453-4511-B377-2E1919589D5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96" name="Imagem 6395">
          <a:extLst>
            <a:ext uri="{FF2B5EF4-FFF2-40B4-BE49-F238E27FC236}">
              <a16:creationId xmlns:a16="http://schemas.microsoft.com/office/drawing/2014/main" xmlns="" id="{E3368F1B-703A-43C6-BE7C-B422632EA0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97" name="Imagem 6396">
          <a:extLst>
            <a:ext uri="{FF2B5EF4-FFF2-40B4-BE49-F238E27FC236}">
              <a16:creationId xmlns:a16="http://schemas.microsoft.com/office/drawing/2014/main" xmlns="" id="{DCCD04B7-4140-4BF7-9FD3-05335E8E726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98" name="Imagem 6397">
          <a:extLst>
            <a:ext uri="{FF2B5EF4-FFF2-40B4-BE49-F238E27FC236}">
              <a16:creationId xmlns:a16="http://schemas.microsoft.com/office/drawing/2014/main" xmlns="" id="{A7225FDE-783C-4410-9439-5CB73A1A56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99" name="Imagem 6398">
          <a:extLst>
            <a:ext uri="{FF2B5EF4-FFF2-40B4-BE49-F238E27FC236}">
              <a16:creationId xmlns:a16="http://schemas.microsoft.com/office/drawing/2014/main" xmlns="" id="{3897E812-47B6-4112-838D-2835446F2E8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00" name="Imagem 6399">
          <a:extLst>
            <a:ext uri="{FF2B5EF4-FFF2-40B4-BE49-F238E27FC236}">
              <a16:creationId xmlns:a16="http://schemas.microsoft.com/office/drawing/2014/main" xmlns="" id="{C88B0519-5727-4B68-9F75-9C2E8B7DF1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01" name="Imagem 6400">
          <a:extLst>
            <a:ext uri="{FF2B5EF4-FFF2-40B4-BE49-F238E27FC236}">
              <a16:creationId xmlns:a16="http://schemas.microsoft.com/office/drawing/2014/main" xmlns="" id="{3C720A75-95D2-41A2-9FD5-2E702AD0992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6402" name="Imagem 6401">
          <a:extLst>
            <a:ext uri="{FF2B5EF4-FFF2-40B4-BE49-F238E27FC236}">
              <a16:creationId xmlns:a16="http://schemas.microsoft.com/office/drawing/2014/main" xmlns="" id="{FCCC17B9-E604-43A9-9514-721F9CF4BB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6403" name="Imagem 6402">
          <a:extLst>
            <a:ext uri="{FF2B5EF4-FFF2-40B4-BE49-F238E27FC236}">
              <a16:creationId xmlns:a16="http://schemas.microsoft.com/office/drawing/2014/main" xmlns="" id="{22368031-91B7-462E-B2FF-3B660F6C39B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04" name="Imagem 6403">
          <a:extLst>
            <a:ext uri="{FF2B5EF4-FFF2-40B4-BE49-F238E27FC236}">
              <a16:creationId xmlns:a16="http://schemas.microsoft.com/office/drawing/2014/main" xmlns="" id="{49FDFE67-1300-48A1-9CE5-9164563848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05" name="Imagem 6404">
          <a:extLst>
            <a:ext uri="{FF2B5EF4-FFF2-40B4-BE49-F238E27FC236}">
              <a16:creationId xmlns:a16="http://schemas.microsoft.com/office/drawing/2014/main" xmlns="" id="{768BA22B-F004-4111-94FF-02140D4365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06" name="Imagem 6405">
          <a:extLst>
            <a:ext uri="{FF2B5EF4-FFF2-40B4-BE49-F238E27FC236}">
              <a16:creationId xmlns:a16="http://schemas.microsoft.com/office/drawing/2014/main" xmlns="" id="{5FEAAE46-D002-4318-ACB5-3A8B0D9B40C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07" name="Imagem 6406">
          <a:extLst>
            <a:ext uri="{FF2B5EF4-FFF2-40B4-BE49-F238E27FC236}">
              <a16:creationId xmlns:a16="http://schemas.microsoft.com/office/drawing/2014/main" xmlns="" id="{F35BC6A7-C4FB-4537-A898-FEAC30D197E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08" name="Imagem 6407">
          <a:extLst>
            <a:ext uri="{FF2B5EF4-FFF2-40B4-BE49-F238E27FC236}">
              <a16:creationId xmlns:a16="http://schemas.microsoft.com/office/drawing/2014/main" xmlns="" id="{8BCA02D5-F53A-4501-B5E1-A5CDAE37D3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09" name="Imagem 6408">
          <a:extLst>
            <a:ext uri="{FF2B5EF4-FFF2-40B4-BE49-F238E27FC236}">
              <a16:creationId xmlns:a16="http://schemas.microsoft.com/office/drawing/2014/main" xmlns="" id="{D14E19AA-6EC5-4550-BF41-C8B6121EF8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6410" name="Imagem 6409">
          <a:extLst>
            <a:ext uri="{FF2B5EF4-FFF2-40B4-BE49-F238E27FC236}">
              <a16:creationId xmlns:a16="http://schemas.microsoft.com/office/drawing/2014/main" xmlns="" id="{C29A1BE8-A4CE-4047-AA28-BB690EA727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6411" name="Imagem 6410">
          <a:extLst>
            <a:ext uri="{FF2B5EF4-FFF2-40B4-BE49-F238E27FC236}">
              <a16:creationId xmlns:a16="http://schemas.microsoft.com/office/drawing/2014/main" xmlns="" id="{9D720376-FA4B-4D7C-BFB8-E1578A39F4F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12" name="Imagem 6411">
          <a:extLst>
            <a:ext uri="{FF2B5EF4-FFF2-40B4-BE49-F238E27FC236}">
              <a16:creationId xmlns:a16="http://schemas.microsoft.com/office/drawing/2014/main" xmlns="" id="{10069E9B-A813-4562-B922-75C14EAEAE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13" name="Imagem 6412">
          <a:extLst>
            <a:ext uri="{FF2B5EF4-FFF2-40B4-BE49-F238E27FC236}">
              <a16:creationId xmlns:a16="http://schemas.microsoft.com/office/drawing/2014/main" xmlns="" id="{005AF7C7-B4F8-4C19-9159-D0973E700E5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14" name="Imagem 6413">
          <a:extLst>
            <a:ext uri="{FF2B5EF4-FFF2-40B4-BE49-F238E27FC236}">
              <a16:creationId xmlns:a16="http://schemas.microsoft.com/office/drawing/2014/main" xmlns="" id="{FBAEFBF3-EAE4-4BCD-9309-1DDEE91604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15" name="Imagem 6414">
          <a:extLst>
            <a:ext uri="{FF2B5EF4-FFF2-40B4-BE49-F238E27FC236}">
              <a16:creationId xmlns:a16="http://schemas.microsoft.com/office/drawing/2014/main" xmlns="" id="{533B4FE9-B1D5-4A3B-982F-532DD2B826C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16" name="Imagem 6415">
          <a:extLst>
            <a:ext uri="{FF2B5EF4-FFF2-40B4-BE49-F238E27FC236}">
              <a16:creationId xmlns:a16="http://schemas.microsoft.com/office/drawing/2014/main" xmlns="" id="{8366AA49-69B3-46C8-8CC6-65901A33CA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17" name="Imagem 6416">
          <a:extLst>
            <a:ext uri="{FF2B5EF4-FFF2-40B4-BE49-F238E27FC236}">
              <a16:creationId xmlns:a16="http://schemas.microsoft.com/office/drawing/2014/main" xmlns="" id="{0E6D4B28-6550-44EE-A4D9-77927A43D75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6418" name="Imagem 6417">
          <a:extLst>
            <a:ext uri="{FF2B5EF4-FFF2-40B4-BE49-F238E27FC236}">
              <a16:creationId xmlns:a16="http://schemas.microsoft.com/office/drawing/2014/main" xmlns="" id="{1B727EB7-B825-4854-94FC-5F92CA2E8C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419" name="Imagem 6418">
          <a:extLst>
            <a:ext uri="{FF2B5EF4-FFF2-40B4-BE49-F238E27FC236}">
              <a16:creationId xmlns:a16="http://schemas.microsoft.com/office/drawing/2014/main" xmlns="" id="{731C6F39-B856-4309-9BAB-BAC0494477F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20" name="Imagem 6419">
          <a:extLst>
            <a:ext uri="{FF2B5EF4-FFF2-40B4-BE49-F238E27FC236}">
              <a16:creationId xmlns:a16="http://schemas.microsoft.com/office/drawing/2014/main" xmlns="" id="{0F296565-8D78-4BB1-ADB3-A9FC158ED9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21" name="Imagem 6420">
          <a:extLst>
            <a:ext uri="{FF2B5EF4-FFF2-40B4-BE49-F238E27FC236}">
              <a16:creationId xmlns:a16="http://schemas.microsoft.com/office/drawing/2014/main" xmlns="" id="{832CF43F-E8DA-4058-B522-A5A1298E136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22" name="Imagem 6421">
          <a:extLst>
            <a:ext uri="{FF2B5EF4-FFF2-40B4-BE49-F238E27FC236}">
              <a16:creationId xmlns:a16="http://schemas.microsoft.com/office/drawing/2014/main" xmlns="" id="{B4F7C029-D227-4AE0-9DC3-A56486A13E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23" name="Imagem 6422">
          <a:extLst>
            <a:ext uri="{FF2B5EF4-FFF2-40B4-BE49-F238E27FC236}">
              <a16:creationId xmlns:a16="http://schemas.microsoft.com/office/drawing/2014/main" xmlns="" id="{C0587008-3350-4153-BE51-FCC9D2AA58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24" name="Imagem 6423">
          <a:extLst>
            <a:ext uri="{FF2B5EF4-FFF2-40B4-BE49-F238E27FC236}">
              <a16:creationId xmlns:a16="http://schemas.microsoft.com/office/drawing/2014/main" xmlns="" id="{9570D65E-E648-4360-960C-86F604F9EC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25" name="Imagem 6424">
          <a:extLst>
            <a:ext uri="{FF2B5EF4-FFF2-40B4-BE49-F238E27FC236}">
              <a16:creationId xmlns:a16="http://schemas.microsoft.com/office/drawing/2014/main" xmlns="" id="{FBD205D5-8066-4644-BE68-F2A9AC32AF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6426" name="Imagem 6425">
          <a:extLst>
            <a:ext uri="{FF2B5EF4-FFF2-40B4-BE49-F238E27FC236}">
              <a16:creationId xmlns:a16="http://schemas.microsoft.com/office/drawing/2014/main" xmlns="" id="{295CB783-5708-4E26-88CD-2B22549AAB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427" name="Imagem 6426">
          <a:extLst>
            <a:ext uri="{FF2B5EF4-FFF2-40B4-BE49-F238E27FC236}">
              <a16:creationId xmlns:a16="http://schemas.microsoft.com/office/drawing/2014/main" xmlns="" id="{A37165A4-8FFE-4D6B-B29B-BD8AE391876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28" name="Imagem 6427">
          <a:extLst>
            <a:ext uri="{FF2B5EF4-FFF2-40B4-BE49-F238E27FC236}">
              <a16:creationId xmlns:a16="http://schemas.microsoft.com/office/drawing/2014/main" xmlns="" id="{11542831-063D-42F1-B7E6-AA567F7CF1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29" name="Imagem 6428">
          <a:extLst>
            <a:ext uri="{FF2B5EF4-FFF2-40B4-BE49-F238E27FC236}">
              <a16:creationId xmlns:a16="http://schemas.microsoft.com/office/drawing/2014/main" xmlns="" id="{8A99327D-9045-4C59-8E8A-0EB0FA2564E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30" name="Imagem 6429">
          <a:extLst>
            <a:ext uri="{FF2B5EF4-FFF2-40B4-BE49-F238E27FC236}">
              <a16:creationId xmlns:a16="http://schemas.microsoft.com/office/drawing/2014/main" xmlns="" id="{720B7FE3-8BF1-44AB-897F-6F63EB440C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31" name="Imagem 6430">
          <a:extLst>
            <a:ext uri="{FF2B5EF4-FFF2-40B4-BE49-F238E27FC236}">
              <a16:creationId xmlns:a16="http://schemas.microsoft.com/office/drawing/2014/main" xmlns="" id="{AD2DDC16-02AC-45B6-9A53-EBAEDB6ED12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32" name="Imagem 6431">
          <a:extLst>
            <a:ext uri="{FF2B5EF4-FFF2-40B4-BE49-F238E27FC236}">
              <a16:creationId xmlns:a16="http://schemas.microsoft.com/office/drawing/2014/main" xmlns="" id="{CF56C4A9-23DE-4191-B928-7B393E5A96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33" name="Imagem 6432">
          <a:extLst>
            <a:ext uri="{FF2B5EF4-FFF2-40B4-BE49-F238E27FC236}">
              <a16:creationId xmlns:a16="http://schemas.microsoft.com/office/drawing/2014/main" xmlns="" id="{19C2BEFA-F4DD-4E29-A20E-59E3F79538A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6434" name="Imagem 6433">
          <a:extLst>
            <a:ext uri="{FF2B5EF4-FFF2-40B4-BE49-F238E27FC236}">
              <a16:creationId xmlns:a16="http://schemas.microsoft.com/office/drawing/2014/main" xmlns="" id="{B213C6D4-E9B3-44AF-80A1-F129C21078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435" name="Imagem 6434">
          <a:extLst>
            <a:ext uri="{FF2B5EF4-FFF2-40B4-BE49-F238E27FC236}">
              <a16:creationId xmlns:a16="http://schemas.microsoft.com/office/drawing/2014/main" xmlns="" id="{44A851F2-37CF-4550-964C-81F1002DB69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36" name="Imagem 6435">
          <a:extLst>
            <a:ext uri="{FF2B5EF4-FFF2-40B4-BE49-F238E27FC236}">
              <a16:creationId xmlns:a16="http://schemas.microsoft.com/office/drawing/2014/main" xmlns="" id="{E5B545EE-59B9-4FE5-BA64-FC0ECBCF41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37" name="Imagem 6436">
          <a:extLst>
            <a:ext uri="{FF2B5EF4-FFF2-40B4-BE49-F238E27FC236}">
              <a16:creationId xmlns:a16="http://schemas.microsoft.com/office/drawing/2014/main" xmlns="" id="{2D5F3D56-A088-411E-B21F-7EDB8D79D57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38" name="Imagem 6437">
          <a:extLst>
            <a:ext uri="{FF2B5EF4-FFF2-40B4-BE49-F238E27FC236}">
              <a16:creationId xmlns:a16="http://schemas.microsoft.com/office/drawing/2014/main" xmlns="" id="{CF84B798-380D-46CB-8185-DEC10CC240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39" name="Imagem 6438">
          <a:extLst>
            <a:ext uri="{FF2B5EF4-FFF2-40B4-BE49-F238E27FC236}">
              <a16:creationId xmlns:a16="http://schemas.microsoft.com/office/drawing/2014/main" xmlns="" id="{12E6BE89-42C1-4347-99E6-6BE42318FDB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40" name="Imagem 6439">
          <a:extLst>
            <a:ext uri="{FF2B5EF4-FFF2-40B4-BE49-F238E27FC236}">
              <a16:creationId xmlns:a16="http://schemas.microsoft.com/office/drawing/2014/main" xmlns="" id="{E4A8BD0F-6AE5-4746-8F0C-AE7ED7BC5D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41" name="Imagem 6440">
          <a:extLst>
            <a:ext uri="{FF2B5EF4-FFF2-40B4-BE49-F238E27FC236}">
              <a16:creationId xmlns:a16="http://schemas.microsoft.com/office/drawing/2014/main" xmlns="" id="{9C7706E0-610D-4A0C-9A96-503899FFA1A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6442" name="Imagem 6441">
          <a:extLst>
            <a:ext uri="{FF2B5EF4-FFF2-40B4-BE49-F238E27FC236}">
              <a16:creationId xmlns:a16="http://schemas.microsoft.com/office/drawing/2014/main" xmlns="" id="{7C5E4513-3BD6-45F2-A070-FC3A63EC2C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443" name="Imagem 6442">
          <a:extLst>
            <a:ext uri="{FF2B5EF4-FFF2-40B4-BE49-F238E27FC236}">
              <a16:creationId xmlns:a16="http://schemas.microsoft.com/office/drawing/2014/main" xmlns="" id="{53DDF2F8-04C4-41B8-B882-FE4E630DD7E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44" name="Imagem 6443">
          <a:extLst>
            <a:ext uri="{FF2B5EF4-FFF2-40B4-BE49-F238E27FC236}">
              <a16:creationId xmlns:a16="http://schemas.microsoft.com/office/drawing/2014/main" xmlns="" id="{3A9920E9-6C14-4F77-A0FE-35261464BA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45" name="Imagem 6444">
          <a:extLst>
            <a:ext uri="{FF2B5EF4-FFF2-40B4-BE49-F238E27FC236}">
              <a16:creationId xmlns:a16="http://schemas.microsoft.com/office/drawing/2014/main" xmlns="" id="{71F67256-01D3-4846-A6C3-FD7E13CDED0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46" name="Imagem 6445">
          <a:extLst>
            <a:ext uri="{FF2B5EF4-FFF2-40B4-BE49-F238E27FC236}">
              <a16:creationId xmlns:a16="http://schemas.microsoft.com/office/drawing/2014/main" xmlns="" id="{3A0ECE6B-4490-499C-A590-7142FD4DBE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47" name="Imagem 6446">
          <a:extLst>
            <a:ext uri="{FF2B5EF4-FFF2-40B4-BE49-F238E27FC236}">
              <a16:creationId xmlns:a16="http://schemas.microsoft.com/office/drawing/2014/main" xmlns="" id="{2BFC654F-33F4-4859-85F7-FABA6FD26D9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48" name="Imagem 6447">
          <a:extLst>
            <a:ext uri="{FF2B5EF4-FFF2-40B4-BE49-F238E27FC236}">
              <a16:creationId xmlns:a16="http://schemas.microsoft.com/office/drawing/2014/main" xmlns="" id="{C273C862-3405-439E-8D98-7A2808CAFA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49" name="Imagem 6448">
          <a:extLst>
            <a:ext uri="{FF2B5EF4-FFF2-40B4-BE49-F238E27FC236}">
              <a16:creationId xmlns:a16="http://schemas.microsoft.com/office/drawing/2014/main" xmlns="" id="{601F4300-2029-4C9E-9E1C-30B3ED05AC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48508</xdr:rowOff>
    </xdr:to>
    <xdr:pic>
      <xdr:nvPicPr>
        <xdr:cNvPr id="6450" name="Imagem 6449">
          <a:extLst>
            <a:ext uri="{FF2B5EF4-FFF2-40B4-BE49-F238E27FC236}">
              <a16:creationId xmlns:a16="http://schemas.microsoft.com/office/drawing/2014/main" xmlns="" id="{0A2B3A26-3BA5-4CBB-ADE3-91D9D7C7FC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49456</xdr:rowOff>
    </xdr:to>
    <xdr:pic>
      <xdr:nvPicPr>
        <xdr:cNvPr id="6451" name="Imagem 6450">
          <a:extLst>
            <a:ext uri="{FF2B5EF4-FFF2-40B4-BE49-F238E27FC236}">
              <a16:creationId xmlns:a16="http://schemas.microsoft.com/office/drawing/2014/main" xmlns="" id="{61382AA7-F9F3-46A2-91EB-8C6C5811CCB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52" name="Imagem 6451">
          <a:extLst>
            <a:ext uri="{FF2B5EF4-FFF2-40B4-BE49-F238E27FC236}">
              <a16:creationId xmlns:a16="http://schemas.microsoft.com/office/drawing/2014/main" xmlns="" id="{350FBF84-5676-4C44-8571-51116E0ABA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53" name="Imagem 6452">
          <a:extLst>
            <a:ext uri="{FF2B5EF4-FFF2-40B4-BE49-F238E27FC236}">
              <a16:creationId xmlns:a16="http://schemas.microsoft.com/office/drawing/2014/main" xmlns="" id="{440856B2-7FD9-418B-9F76-6DB0F332D5D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54" name="Imagem 6453">
          <a:extLst>
            <a:ext uri="{FF2B5EF4-FFF2-40B4-BE49-F238E27FC236}">
              <a16:creationId xmlns:a16="http://schemas.microsoft.com/office/drawing/2014/main" xmlns="" id="{43A196A9-12E5-4ED9-9665-45E6D59371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55" name="Imagem 6454">
          <a:extLst>
            <a:ext uri="{FF2B5EF4-FFF2-40B4-BE49-F238E27FC236}">
              <a16:creationId xmlns:a16="http://schemas.microsoft.com/office/drawing/2014/main" xmlns="" id="{B9F1C67E-5506-4F64-AE95-F206D3BA650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56" name="Imagem 6455">
          <a:extLst>
            <a:ext uri="{FF2B5EF4-FFF2-40B4-BE49-F238E27FC236}">
              <a16:creationId xmlns:a16="http://schemas.microsoft.com/office/drawing/2014/main" xmlns="" id="{9C01B852-F2CF-4C9A-9FC9-F2147D2249F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57" name="Imagem 6456">
          <a:extLst>
            <a:ext uri="{FF2B5EF4-FFF2-40B4-BE49-F238E27FC236}">
              <a16:creationId xmlns:a16="http://schemas.microsoft.com/office/drawing/2014/main" xmlns="" id="{20879205-669F-4D3E-9943-520486C828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48508</xdr:rowOff>
    </xdr:to>
    <xdr:pic>
      <xdr:nvPicPr>
        <xdr:cNvPr id="6458" name="Imagem 6457">
          <a:extLst>
            <a:ext uri="{FF2B5EF4-FFF2-40B4-BE49-F238E27FC236}">
              <a16:creationId xmlns:a16="http://schemas.microsoft.com/office/drawing/2014/main" xmlns="" id="{634E1400-48AD-47A8-B04D-BA7B5D5FF6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49456</xdr:rowOff>
    </xdr:to>
    <xdr:pic>
      <xdr:nvPicPr>
        <xdr:cNvPr id="6459" name="Imagem 6458">
          <a:extLst>
            <a:ext uri="{FF2B5EF4-FFF2-40B4-BE49-F238E27FC236}">
              <a16:creationId xmlns:a16="http://schemas.microsoft.com/office/drawing/2014/main" xmlns="" id="{594D8FCC-8D9E-4140-AE96-692357C9841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60" name="Imagem 6459">
          <a:extLst>
            <a:ext uri="{FF2B5EF4-FFF2-40B4-BE49-F238E27FC236}">
              <a16:creationId xmlns:a16="http://schemas.microsoft.com/office/drawing/2014/main" xmlns="" id="{AF01F215-B3CC-48FB-9E17-7603B15BC6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61" name="Imagem 6460">
          <a:extLst>
            <a:ext uri="{FF2B5EF4-FFF2-40B4-BE49-F238E27FC236}">
              <a16:creationId xmlns:a16="http://schemas.microsoft.com/office/drawing/2014/main" xmlns="" id="{3134E9F1-D118-4F74-BD6D-6E255524DED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62" name="Imagem 6461">
          <a:extLst>
            <a:ext uri="{FF2B5EF4-FFF2-40B4-BE49-F238E27FC236}">
              <a16:creationId xmlns:a16="http://schemas.microsoft.com/office/drawing/2014/main" xmlns="" id="{176E05F8-A780-46D7-A7E2-E1AFD176E3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63" name="Imagem 6462">
          <a:extLst>
            <a:ext uri="{FF2B5EF4-FFF2-40B4-BE49-F238E27FC236}">
              <a16:creationId xmlns:a16="http://schemas.microsoft.com/office/drawing/2014/main" xmlns="" id="{FB10B5FE-874C-4CEB-AD8F-6C4308F121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64" name="Imagem 6463">
          <a:extLst>
            <a:ext uri="{FF2B5EF4-FFF2-40B4-BE49-F238E27FC236}">
              <a16:creationId xmlns:a16="http://schemas.microsoft.com/office/drawing/2014/main" xmlns="" id="{0522A791-E03A-4065-8474-CA55C5C220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65" name="Imagem 6464">
          <a:extLst>
            <a:ext uri="{FF2B5EF4-FFF2-40B4-BE49-F238E27FC236}">
              <a16:creationId xmlns:a16="http://schemas.microsoft.com/office/drawing/2014/main" xmlns="" id="{F37DDEBC-4FE3-40C1-874F-403B3EAABB6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47943</xdr:rowOff>
    </xdr:to>
    <xdr:pic>
      <xdr:nvPicPr>
        <xdr:cNvPr id="6466" name="Imagem 6465">
          <a:extLst>
            <a:ext uri="{FF2B5EF4-FFF2-40B4-BE49-F238E27FC236}">
              <a16:creationId xmlns:a16="http://schemas.microsoft.com/office/drawing/2014/main" xmlns="" id="{DFFFDEB6-ADF1-4C9A-AE66-1C835E1C22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48891</xdr:rowOff>
    </xdr:to>
    <xdr:pic>
      <xdr:nvPicPr>
        <xdr:cNvPr id="6467" name="Imagem 6466">
          <a:extLst>
            <a:ext uri="{FF2B5EF4-FFF2-40B4-BE49-F238E27FC236}">
              <a16:creationId xmlns:a16="http://schemas.microsoft.com/office/drawing/2014/main" xmlns="" id="{9DF484C2-1200-4F89-BF3D-24785C1404B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68" name="Imagem 6467">
          <a:extLst>
            <a:ext uri="{FF2B5EF4-FFF2-40B4-BE49-F238E27FC236}">
              <a16:creationId xmlns:a16="http://schemas.microsoft.com/office/drawing/2014/main" xmlns="" id="{E1F4D249-3AAC-45A2-9B78-316F9DD82D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69" name="Imagem 6468">
          <a:extLst>
            <a:ext uri="{FF2B5EF4-FFF2-40B4-BE49-F238E27FC236}">
              <a16:creationId xmlns:a16="http://schemas.microsoft.com/office/drawing/2014/main" xmlns="" id="{20463406-45DC-4D72-9186-064DB346700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70" name="Imagem 6469">
          <a:extLst>
            <a:ext uri="{FF2B5EF4-FFF2-40B4-BE49-F238E27FC236}">
              <a16:creationId xmlns:a16="http://schemas.microsoft.com/office/drawing/2014/main" xmlns="" id="{5A5A7F87-BEBA-4BF5-A336-6EA6E04ED2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71" name="Imagem 6470">
          <a:extLst>
            <a:ext uri="{FF2B5EF4-FFF2-40B4-BE49-F238E27FC236}">
              <a16:creationId xmlns:a16="http://schemas.microsoft.com/office/drawing/2014/main" xmlns="" id="{455875F7-44C2-4670-A4F4-FD29252AD4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72" name="Imagem 6471">
          <a:extLst>
            <a:ext uri="{FF2B5EF4-FFF2-40B4-BE49-F238E27FC236}">
              <a16:creationId xmlns:a16="http://schemas.microsoft.com/office/drawing/2014/main" xmlns="" id="{D77261DA-7CBB-4008-93CB-49DE565D03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73" name="Imagem 6472">
          <a:extLst>
            <a:ext uri="{FF2B5EF4-FFF2-40B4-BE49-F238E27FC236}">
              <a16:creationId xmlns:a16="http://schemas.microsoft.com/office/drawing/2014/main" xmlns="" id="{23C01834-021A-43FF-8287-A8D5ECD247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47943</xdr:rowOff>
    </xdr:to>
    <xdr:pic>
      <xdr:nvPicPr>
        <xdr:cNvPr id="6474" name="Imagem 6473">
          <a:extLst>
            <a:ext uri="{FF2B5EF4-FFF2-40B4-BE49-F238E27FC236}">
              <a16:creationId xmlns:a16="http://schemas.microsoft.com/office/drawing/2014/main" xmlns="" id="{1CB765E3-39EB-47B5-9C3B-0DE13BE707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48891</xdr:rowOff>
    </xdr:to>
    <xdr:pic>
      <xdr:nvPicPr>
        <xdr:cNvPr id="6475" name="Imagem 6474">
          <a:extLst>
            <a:ext uri="{FF2B5EF4-FFF2-40B4-BE49-F238E27FC236}">
              <a16:creationId xmlns:a16="http://schemas.microsoft.com/office/drawing/2014/main" xmlns="" id="{6D757688-446C-406A-BC24-C82F7E1B67B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76" name="Imagem 6475">
          <a:extLst>
            <a:ext uri="{FF2B5EF4-FFF2-40B4-BE49-F238E27FC236}">
              <a16:creationId xmlns:a16="http://schemas.microsoft.com/office/drawing/2014/main" xmlns="" id="{73178AFC-CBD2-43FC-B091-BC83224641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77" name="Imagem 6476">
          <a:extLst>
            <a:ext uri="{FF2B5EF4-FFF2-40B4-BE49-F238E27FC236}">
              <a16:creationId xmlns:a16="http://schemas.microsoft.com/office/drawing/2014/main" xmlns="" id="{4E95DE21-9D1B-4160-B3EB-6E5329B35BF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78" name="Imagem 6477">
          <a:extLst>
            <a:ext uri="{FF2B5EF4-FFF2-40B4-BE49-F238E27FC236}">
              <a16:creationId xmlns:a16="http://schemas.microsoft.com/office/drawing/2014/main" xmlns="" id="{EC89FA03-79B2-4775-B368-EEC0160BBB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79" name="Imagem 6478">
          <a:extLst>
            <a:ext uri="{FF2B5EF4-FFF2-40B4-BE49-F238E27FC236}">
              <a16:creationId xmlns:a16="http://schemas.microsoft.com/office/drawing/2014/main" xmlns="" id="{8C54E0CA-3EAD-4DC7-8795-7061BE0F10A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80" name="Imagem 6479">
          <a:extLst>
            <a:ext uri="{FF2B5EF4-FFF2-40B4-BE49-F238E27FC236}">
              <a16:creationId xmlns:a16="http://schemas.microsoft.com/office/drawing/2014/main" xmlns="" id="{44186B3D-6595-408A-BDE7-AC8540CF4A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81" name="Imagem 6480">
          <a:extLst>
            <a:ext uri="{FF2B5EF4-FFF2-40B4-BE49-F238E27FC236}">
              <a16:creationId xmlns:a16="http://schemas.microsoft.com/office/drawing/2014/main" xmlns="" id="{6CD8CB3D-757B-4FBC-A54B-CB911A97BB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48508</xdr:rowOff>
    </xdr:to>
    <xdr:pic>
      <xdr:nvPicPr>
        <xdr:cNvPr id="6482" name="Imagem 6481">
          <a:extLst>
            <a:ext uri="{FF2B5EF4-FFF2-40B4-BE49-F238E27FC236}">
              <a16:creationId xmlns:a16="http://schemas.microsoft.com/office/drawing/2014/main" xmlns="" id="{35F8DE70-4562-4727-AB87-40DEEBF35D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49456</xdr:rowOff>
    </xdr:to>
    <xdr:pic>
      <xdr:nvPicPr>
        <xdr:cNvPr id="6483" name="Imagem 6482">
          <a:extLst>
            <a:ext uri="{FF2B5EF4-FFF2-40B4-BE49-F238E27FC236}">
              <a16:creationId xmlns:a16="http://schemas.microsoft.com/office/drawing/2014/main" xmlns="" id="{782787B2-43FF-447B-B3CE-833667E847C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84" name="Imagem 6483">
          <a:extLst>
            <a:ext uri="{FF2B5EF4-FFF2-40B4-BE49-F238E27FC236}">
              <a16:creationId xmlns:a16="http://schemas.microsoft.com/office/drawing/2014/main" xmlns="" id="{D80503AF-9B11-46C7-BD07-0E0EBAD3F1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85" name="Imagem 6484">
          <a:extLst>
            <a:ext uri="{FF2B5EF4-FFF2-40B4-BE49-F238E27FC236}">
              <a16:creationId xmlns:a16="http://schemas.microsoft.com/office/drawing/2014/main" xmlns="" id="{9A32CC54-E4A7-4134-8AD6-A1F7248A1F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86" name="Imagem 6485">
          <a:extLst>
            <a:ext uri="{FF2B5EF4-FFF2-40B4-BE49-F238E27FC236}">
              <a16:creationId xmlns:a16="http://schemas.microsoft.com/office/drawing/2014/main" xmlns="" id="{5AC507F9-6553-41AB-8480-8DA79BACBF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87" name="Imagem 6486">
          <a:extLst>
            <a:ext uri="{FF2B5EF4-FFF2-40B4-BE49-F238E27FC236}">
              <a16:creationId xmlns:a16="http://schemas.microsoft.com/office/drawing/2014/main" xmlns="" id="{8199E1B0-21F7-4B82-845B-6B25190621D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88" name="Imagem 6487">
          <a:extLst>
            <a:ext uri="{FF2B5EF4-FFF2-40B4-BE49-F238E27FC236}">
              <a16:creationId xmlns:a16="http://schemas.microsoft.com/office/drawing/2014/main" xmlns="" id="{BAECE6F7-8409-4638-92C1-4A3C16B19F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89" name="Imagem 6488">
          <a:extLst>
            <a:ext uri="{FF2B5EF4-FFF2-40B4-BE49-F238E27FC236}">
              <a16:creationId xmlns:a16="http://schemas.microsoft.com/office/drawing/2014/main" xmlns="" id="{F7772A97-9605-4932-9A20-3E03E5736C1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48508</xdr:rowOff>
    </xdr:to>
    <xdr:pic>
      <xdr:nvPicPr>
        <xdr:cNvPr id="6490" name="Imagem 6489">
          <a:extLst>
            <a:ext uri="{FF2B5EF4-FFF2-40B4-BE49-F238E27FC236}">
              <a16:creationId xmlns:a16="http://schemas.microsoft.com/office/drawing/2014/main" xmlns="" id="{C03E8276-3560-434E-B3E3-196C6EFE7F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49456</xdr:rowOff>
    </xdr:to>
    <xdr:pic>
      <xdr:nvPicPr>
        <xdr:cNvPr id="6491" name="Imagem 6490">
          <a:extLst>
            <a:ext uri="{FF2B5EF4-FFF2-40B4-BE49-F238E27FC236}">
              <a16:creationId xmlns:a16="http://schemas.microsoft.com/office/drawing/2014/main" xmlns="" id="{6AC86793-5E5A-48C1-BE3F-F26ED939D27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92" name="Imagem 6491">
          <a:extLst>
            <a:ext uri="{FF2B5EF4-FFF2-40B4-BE49-F238E27FC236}">
              <a16:creationId xmlns:a16="http://schemas.microsoft.com/office/drawing/2014/main" xmlns="" id="{A684D66D-BEB0-4C17-9300-5B626A4A4A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93" name="Imagem 6492">
          <a:extLst>
            <a:ext uri="{FF2B5EF4-FFF2-40B4-BE49-F238E27FC236}">
              <a16:creationId xmlns:a16="http://schemas.microsoft.com/office/drawing/2014/main" xmlns="" id="{B0DF531A-C13F-4E32-ACA1-2BF65F732F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94" name="Imagem 6493">
          <a:extLst>
            <a:ext uri="{FF2B5EF4-FFF2-40B4-BE49-F238E27FC236}">
              <a16:creationId xmlns:a16="http://schemas.microsoft.com/office/drawing/2014/main" xmlns="" id="{92B9085B-B352-4E22-9B8A-0106B3D6CA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95" name="Imagem 6494">
          <a:extLst>
            <a:ext uri="{FF2B5EF4-FFF2-40B4-BE49-F238E27FC236}">
              <a16:creationId xmlns:a16="http://schemas.microsoft.com/office/drawing/2014/main" xmlns="" id="{C5F2D7BE-B4F5-49EB-8936-6158B770F1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96" name="Imagem 6495">
          <a:extLst>
            <a:ext uri="{FF2B5EF4-FFF2-40B4-BE49-F238E27FC236}">
              <a16:creationId xmlns:a16="http://schemas.microsoft.com/office/drawing/2014/main" xmlns="" id="{DDE4D0CE-516F-448D-A3CF-84860B3CD0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97" name="Imagem 6496">
          <a:extLst>
            <a:ext uri="{FF2B5EF4-FFF2-40B4-BE49-F238E27FC236}">
              <a16:creationId xmlns:a16="http://schemas.microsoft.com/office/drawing/2014/main" xmlns="" id="{607024C0-92B6-49A2-BDEE-EC55B027E92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47943</xdr:rowOff>
    </xdr:to>
    <xdr:pic>
      <xdr:nvPicPr>
        <xdr:cNvPr id="6498" name="Imagem 6497">
          <a:extLst>
            <a:ext uri="{FF2B5EF4-FFF2-40B4-BE49-F238E27FC236}">
              <a16:creationId xmlns:a16="http://schemas.microsoft.com/office/drawing/2014/main" xmlns="" id="{4CBC5841-4F89-4792-AD3D-F33AB5323E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48891</xdr:rowOff>
    </xdr:to>
    <xdr:pic>
      <xdr:nvPicPr>
        <xdr:cNvPr id="6499" name="Imagem 6498">
          <a:extLst>
            <a:ext uri="{FF2B5EF4-FFF2-40B4-BE49-F238E27FC236}">
              <a16:creationId xmlns:a16="http://schemas.microsoft.com/office/drawing/2014/main" xmlns="" id="{E8CA2D2A-0EE1-48D3-BDCB-ECC9DA55D6A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00" name="Imagem 6499">
          <a:extLst>
            <a:ext uri="{FF2B5EF4-FFF2-40B4-BE49-F238E27FC236}">
              <a16:creationId xmlns:a16="http://schemas.microsoft.com/office/drawing/2014/main" xmlns="" id="{FF6827A5-1FF1-4B0F-BEDF-BC950B3E7F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01" name="Imagem 6500">
          <a:extLst>
            <a:ext uri="{FF2B5EF4-FFF2-40B4-BE49-F238E27FC236}">
              <a16:creationId xmlns:a16="http://schemas.microsoft.com/office/drawing/2014/main" xmlns="" id="{E11F2B5B-2E78-4562-9259-6224D8AAD53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02" name="Imagem 6501">
          <a:extLst>
            <a:ext uri="{FF2B5EF4-FFF2-40B4-BE49-F238E27FC236}">
              <a16:creationId xmlns:a16="http://schemas.microsoft.com/office/drawing/2014/main" xmlns="" id="{078A139C-94A7-4EC3-B7FC-A368C96536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03" name="Imagem 6502">
          <a:extLst>
            <a:ext uri="{FF2B5EF4-FFF2-40B4-BE49-F238E27FC236}">
              <a16:creationId xmlns:a16="http://schemas.microsoft.com/office/drawing/2014/main" xmlns="" id="{FDFF2DF2-5247-4770-B5F0-E391B200653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04" name="Imagem 6503">
          <a:extLst>
            <a:ext uri="{FF2B5EF4-FFF2-40B4-BE49-F238E27FC236}">
              <a16:creationId xmlns:a16="http://schemas.microsoft.com/office/drawing/2014/main" xmlns="" id="{C08AD43D-FCC1-4414-B894-F70651FE27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05" name="Imagem 6504">
          <a:extLst>
            <a:ext uri="{FF2B5EF4-FFF2-40B4-BE49-F238E27FC236}">
              <a16:creationId xmlns:a16="http://schemas.microsoft.com/office/drawing/2014/main" xmlns="" id="{37B81073-BF65-4E7C-8D4D-84D85E671D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47943</xdr:rowOff>
    </xdr:to>
    <xdr:pic>
      <xdr:nvPicPr>
        <xdr:cNvPr id="6506" name="Imagem 6505">
          <a:extLst>
            <a:ext uri="{FF2B5EF4-FFF2-40B4-BE49-F238E27FC236}">
              <a16:creationId xmlns:a16="http://schemas.microsoft.com/office/drawing/2014/main" xmlns="" id="{97737AE2-DCED-4A21-863F-ABE7105A09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48891</xdr:rowOff>
    </xdr:to>
    <xdr:pic>
      <xdr:nvPicPr>
        <xdr:cNvPr id="6507" name="Imagem 6506">
          <a:extLst>
            <a:ext uri="{FF2B5EF4-FFF2-40B4-BE49-F238E27FC236}">
              <a16:creationId xmlns:a16="http://schemas.microsoft.com/office/drawing/2014/main" xmlns="" id="{B95D85E4-A0C3-420A-8C0D-489B26791AC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08" name="Imagem 6507">
          <a:extLst>
            <a:ext uri="{FF2B5EF4-FFF2-40B4-BE49-F238E27FC236}">
              <a16:creationId xmlns:a16="http://schemas.microsoft.com/office/drawing/2014/main" xmlns="" id="{CAEAC60B-9083-4935-82C9-5972291CC5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09" name="Imagem 6508">
          <a:extLst>
            <a:ext uri="{FF2B5EF4-FFF2-40B4-BE49-F238E27FC236}">
              <a16:creationId xmlns:a16="http://schemas.microsoft.com/office/drawing/2014/main" xmlns="" id="{9DB1ED80-CDC1-48EE-9C71-D4C8B9DFED4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10" name="Imagem 6509">
          <a:extLst>
            <a:ext uri="{FF2B5EF4-FFF2-40B4-BE49-F238E27FC236}">
              <a16:creationId xmlns:a16="http://schemas.microsoft.com/office/drawing/2014/main" xmlns="" id="{81CCA7A1-533F-43C2-8C19-182B6D22CD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11" name="Imagem 6510">
          <a:extLst>
            <a:ext uri="{FF2B5EF4-FFF2-40B4-BE49-F238E27FC236}">
              <a16:creationId xmlns:a16="http://schemas.microsoft.com/office/drawing/2014/main" xmlns="" id="{21E7C826-047C-4834-A941-CC47B8E80B8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12" name="Imagem 6511">
          <a:extLst>
            <a:ext uri="{FF2B5EF4-FFF2-40B4-BE49-F238E27FC236}">
              <a16:creationId xmlns:a16="http://schemas.microsoft.com/office/drawing/2014/main" xmlns="" id="{F0F848EC-7F30-4EC8-9860-978C2DAA0C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13" name="Imagem 6512">
          <a:extLst>
            <a:ext uri="{FF2B5EF4-FFF2-40B4-BE49-F238E27FC236}">
              <a16:creationId xmlns:a16="http://schemas.microsoft.com/office/drawing/2014/main" xmlns="" id="{A180754D-2669-444C-B3D6-E6F5305371B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48508</xdr:rowOff>
    </xdr:to>
    <xdr:pic>
      <xdr:nvPicPr>
        <xdr:cNvPr id="6514" name="Imagem 6513">
          <a:extLst>
            <a:ext uri="{FF2B5EF4-FFF2-40B4-BE49-F238E27FC236}">
              <a16:creationId xmlns:a16="http://schemas.microsoft.com/office/drawing/2014/main" xmlns="" id="{15348B0B-7CF8-4919-9498-686054D601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49456</xdr:rowOff>
    </xdr:to>
    <xdr:pic>
      <xdr:nvPicPr>
        <xdr:cNvPr id="6515" name="Imagem 6514">
          <a:extLst>
            <a:ext uri="{FF2B5EF4-FFF2-40B4-BE49-F238E27FC236}">
              <a16:creationId xmlns:a16="http://schemas.microsoft.com/office/drawing/2014/main" xmlns="" id="{19742CF8-2471-4FB5-873B-D8482BE6B85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16" name="Imagem 6515">
          <a:extLst>
            <a:ext uri="{FF2B5EF4-FFF2-40B4-BE49-F238E27FC236}">
              <a16:creationId xmlns:a16="http://schemas.microsoft.com/office/drawing/2014/main" xmlns="" id="{6E0B8569-4C58-4F03-A827-1682548CAB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17" name="Imagem 6516">
          <a:extLst>
            <a:ext uri="{FF2B5EF4-FFF2-40B4-BE49-F238E27FC236}">
              <a16:creationId xmlns:a16="http://schemas.microsoft.com/office/drawing/2014/main" xmlns="" id="{6B1DDBFC-2B99-4239-9863-9E4F7BC6E0D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18" name="Imagem 6517">
          <a:extLst>
            <a:ext uri="{FF2B5EF4-FFF2-40B4-BE49-F238E27FC236}">
              <a16:creationId xmlns:a16="http://schemas.microsoft.com/office/drawing/2014/main" xmlns="" id="{A9ACCEF3-6005-4123-8C78-94A3397993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19" name="Imagem 6518">
          <a:extLst>
            <a:ext uri="{FF2B5EF4-FFF2-40B4-BE49-F238E27FC236}">
              <a16:creationId xmlns:a16="http://schemas.microsoft.com/office/drawing/2014/main" xmlns="" id="{E382D38A-780C-408E-9562-432986EBE1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20" name="Imagem 6519">
          <a:extLst>
            <a:ext uri="{FF2B5EF4-FFF2-40B4-BE49-F238E27FC236}">
              <a16:creationId xmlns:a16="http://schemas.microsoft.com/office/drawing/2014/main" xmlns="" id="{6152F36F-8B18-4905-950F-530F82AE62A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21" name="Imagem 6520">
          <a:extLst>
            <a:ext uri="{FF2B5EF4-FFF2-40B4-BE49-F238E27FC236}">
              <a16:creationId xmlns:a16="http://schemas.microsoft.com/office/drawing/2014/main" xmlns="" id="{0AD3EA3A-38C0-4BC5-B285-233B8B1E66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48508</xdr:rowOff>
    </xdr:to>
    <xdr:pic>
      <xdr:nvPicPr>
        <xdr:cNvPr id="6522" name="Imagem 6521">
          <a:extLst>
            <a:ext uri="{FF2B5EF4-FFF2-40B4-BE49-F238E27FC236}">
              <a16:creationId xmlns:a16="http://schemas.microsoft.com/office/drawing/2014/main" xmlns="" id="{1EAFFA48-6B50-474F-8639-8203A1C6E0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49456</xdr:rowOff>
    </xdr:to>
    <xdr:pic>
      <xdr:nvPicPr>
        <xdr:cNvPr id="6523" name="Imagem 6522">
          <a:extLst>
            <a:ext uri="{FF2B5EF4-FFF2-40B4-BE49-F238E27FC236}">
              <a16:creationId xmlns:a16="http://schemas.microsoft.com/office/drawing/2014/main" xmlns="" id="{CE33CDE7-3C7F-49A8-9E59-F2630E8C3B0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24" name="Imagem 6523">
          <a:extLst>
            <a:ext uri="{FF2B5EF4-FFF2-40B4-BE49-F238E27FC236}">
              <a16:creationId xmlns:a16="http://schemas.microsoft.com/office/drawing/2014/main" xmlns="" id="{E7B7EA8F-D8D3-4108-AE1E-A7B17F62C5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25" name="Imagem 6524">
          <a:extLst>
            <a:ext uri="{FF2B5EF4-FFF2-40B4-BE49-F238E27FC236}">
              <a16:creationId xmlns:a16="http://schemas.microsoft.com/office/drawing/2014/main" xmlns="" id="{D06A79CA-D3A1-4570-A841-34B29EEC279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26" name="Imagem 6525">
          <a:extLst>
            <a:ext uri="{FF2B5EF4-FFF2-40B4-BE49-F238E27FC236}">
              <a16:creationId xmlns:a16="http://schemas.microsoft.com/office/drawing/2014/main" xmlns="" id="{7DF87540-8A1E-4429-AE80-D193CCAB53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27" name="Imagem 6526">
          <a:extLst>
            <a:ext uri="{FF2B5EF4-FFF2-40B4-BE49-F238E27FC236}">
              <a16:creationId xmlns:a16="http://schemas.microsoft.com/office/drawing/2014/main" xmlns="" id="{CEE082AD-6DB3-4FCA-AC4A-33A1520780C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28" name="Imagem 6527">
          <a:extLst>
            <a:ext uri="{FF2B5EF4-FFF2-40B4-BE49-F238E27FC236}">
              <a16:creationId xmlns:a16="http://schemas.microsoft.com/office/drawing/2014/main" xmlns="" id="{A7B1982B-6253-490E-A299-356A3C1FEC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29" name="Imagem 6528">
          <a:extLst>
            <a:ext uri="{FF2B5EF4-FFF2-40B4-BE49-F238E27FC236}">
              <a16:creationId xmlns:a16="http://schemas.microsoft.com/office/drawing/2014/main" xmlns="" id="{11D7D1A7-11E7-4F7C-8970-4C855E9145F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47943</xdr:rowOff>
    </xdr:to>
    <xdr:pic>
      <xdr:nvPicPr>
        <xdr:cNvPr id="6530" name="Imagem 6529">
          <a:extLst>
            <a:ext uri="{FF2B5EF4-FFF2-40B4-BE49-F238E27FC236}">
              <a16:creationId xmlns:a16="http://schemas.microsoft.com/office/drawing/2014/main" xmlns="" id="{6066F1B1-AC33-4C44-96EE-E8766C4243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48891</xdr:rowOff>
    </xdr:to>
    <xdr:pic>
      <xdr:nvPicPr>
        <xdr:cNvPr id="6531" name="Imagem 6530">
          <a:extLst>
            <a:ext uri="{FF2B5EF4-FFF2-40B4-BE49-F238E27FC236}">
              <a16:creationId xmlns:a16="http://schemas.microsoft.com/office/drawing/2014/main" xmlns="" id="{198543E2-7769-425B-B85E-E73AB15DEA7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32" name="Imagem 6531">
          <a:extLst>
            <a:ext uri="{FF2B5EF4-FFF2-40B4-BE49-F238E27FC236}">
              <a16:creationId xmlns:a16="http://schemas.microsoft.com/office/drawing/2014/main" xmlns="" id="{533D60A0-D1AF-45E2-8095-35B35CB603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33" name="Imagem 6532">
          <a:extLst>
            <a:ext uri="{FF2B5EF4-FFF2-40B4-BE49-F238E27FC236}">
              <a16:creationId xmlns:a16="http://schemas.microsoft.com/office/drawing/2014/main" xmlns="" id="{69CC4BFF-810E-4524-B948-E004A9B63D1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34" name="Imagem 6533">
          <a:extLst>
            <a:ext uri="{FF2B5EF4-FFF2-40B4-BE49-F238E27FC236}">
              <a16:creationId xmlns:a16="http://schemas.microsoft.com/office/drawing/2014/main" xmlns="" id="{A4F7320F-278E-47E9-8B36-78F4B5C70C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35" name="Imagem 6534">
          <a:extLst>
            <a:ext uri="{FF2B5EF4-FFF2-40B4-BE49-F238E27FC236}">
              <a16:creationId xmlns:a16="http://schemas.microsoft.com/office/drawing/2014/main" xmlns="" id="{0C020A41-95A7-4A29-AB69-060B7A8671D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36" name="Imagem 6535">
          <a:extLst>
            <a:ext uri="{FF2B5EF4-FFF2-40B4-BE49-F238E27FC236}">
              <a16:creationId xmlns:a16="http://schemas.microsoft.com/office/drawing/2014/main" xmlns="" id="{64D6C9B6-8EBF-4F34-B7A5-F1D03C9F9A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37" name="Imagem 6536">
          <a:extLst>
            <a:ext uri="{FF2B5EF4-FFF2-40B4-BE49-F238E27FC236}">
              <a16:creationId xmlns:a16="http://schemas.microsoft.com/office/drawing/2014/main" xmlns="" id="{F6D992BE-5AD6-4ED6-AF67-5C52A050AC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47943</xdr:rowOff>
    </xdr:to>
    <xdr:pic>
      <xdr:nvPicPr>
        <xdr:cNvPr id="6538" name="Imagem 6537">
          <a:extLst>
            <a:ext uri="{FF2B5EF4-FFF2-40B4-BE49-F238E27FC236}">
              <a16:creationId xmlns:a16="http://schemas.microsoft.com/office/drawing/2014/main" xmlns="" id="{81D8A135-3922-4C22-A89C-0318BD4746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48891</xdr:rowOff>
    </xdr:to>
    <xdr:pic>
      <xdr:nvPicPr>
        <xdr:cNvPr id="6539" name="Imagem 6538">
          <a:extLst>
            <a:ext uri="{FF2B5EF4-FFF2-40B4-BE49-F238E27FC236}">
              <a16:creationId xmlns:a16="http://schemas.microsoft.com/office/drawing/2014/main" xmlns="" id="{A1BA47D0-D531-4771-ACE3-554CE970754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40" name="Imagem 6539">
          <a:extLst>
            <a:ext uri="{FF2B5EF4-FFF2-40B4-BE49-F238E27FC236}">
              <a16:creationId xmlns:a16="http://schemas.microsoft.com/office/drawing/2014/main" xmlns="" id="{E238CF4A-ABFF-4DB4-B211-34B4960125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41" name="Imagem 6540">
          <a:extLst>
            <a:ext uri="{FF2B5EF4-FFF2-40B4-BE49-F238E27FC236}">
              <a16:creationId xmlns:a16="http://schemas.microsoft.com/office/drawing/2014/main" xmlns="" id="{F89646F6-4E5C-4164-9CBA-FA6F6202900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42" name="Imagem 6541">
          <a:extLst>
            <a:ext uri="{FF2B5EF4-FFF2-40B4-BE49-F238E27FC236}">
              <a16:creationId xmlns:a16="http://schemas.microsoft.com/office/drawing/2014/main" xmlns="" id="{30CE3278-927D-479B-B23B-9F0C9BE55C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43" name="Imagem 6542">
          <a:extLst>
            <a:ext uri="{FF2B5EF4-FFF2-40B4-BE49-F238E27FC236}">
              <a16:creationId xmlns:a16="http://schemas.microsoft.com/office/drawing/2014/main" xmlns="" id="{A8066DFB-33B7-4C85-9039-4518828A9EC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44" name="Imagem 6543">
          <a:extLst>
            <a:ext uri="{FF2B5EF4-FFF2-40B4-BE49-F238E27FC236}">
              <a16:creationId xmlns:a16="http://schemas.microsoft.com/office/drawing/2014/main" xmlns="" id="{AF137467-1733-449F-A949-7D90E60744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45" name="Imagem 6544">
          <a:extLst>
            <a:ext uri="{FF2B5EF4-FFF2-40B4-BE49-F238E27FC236}">
              <a16:creationId xmlns:a16="http://schemas.microsoft.com/office/drawing/2014/main" xmlns="" id="{FC1EAC87-7AB9-42F5-8524-04ACDDD3A25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47671</xdr:rowOff>
    </xdr:to>
    <xdr:pic>
      <xdr:nvPicPr>
        <xdr:cNvPr id="6546" name="Imagem 6545">
          <a:extLst>
            <a:ext uri="{FF2B5EF4-FFF2-40B4-BE49-F238E27FC236}">
              <a16:creationId xmlns:a16="http://schemas.microsoft.com/office/drawing/2014/main" xmlns="" id="{5ACB1FEC-FB16-4BAC-87EC-2F2AA14257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48619</xdr:rowOff>
    </xdr:to>
    <xdr:pic>
      <xdr:nvPicPr>
        <xdr:cNvPr id="6547" name="Imagem 6546">
          <a:extLst>
            <a:ext uri="{FF2B5EF4-FFF2-40B4-BE49-F238E27FC236}">
              <a16:creationId xmlns:a16="http://schemas.microsoft.com/office/drawing/2014/main" xmlns="" id="{15171442-C73D-4392-BE1A-E8B065E9158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48" name="Imagem 6547">
          <a:extLst>
            <a:ext uri="{FF2B5EF4-FFF2-40B4-BE49-F238E27FC236}">
              <a16:creationId xmlns:a16="http://schemas.microsoft.com/office/drawing/2014/main" xmlns="" id="{B14B4837-0DDC-46A1-A844-AEF4793A9A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49" name="Imagem 6548">
          <a:extLst>
            <a:ext uri="{FF2B5EF4-FFF2-40B4-BE49-F238E27FC236}">
              <a16:creationId xmlns:a16="http://schemas.microsoft.com/office/drawing/2014/main" xmlns="" id="{DD9DDEDE-3AFA-4E39-981B-F6DD0E4647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50" name="Imagem 6549">
          <a:extLst>
            <a:ext uri="{FF2B5EF4-FFF2-40B4-BE49-F238E27FC236}">
              <a16:creationId xmlns:a16="http://schemas.microsoft.com/office/drawing/2014/main" xmlns="" id="{932A52AB-6223-4406-985F-52CD5CC159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51" name="Imagem 6550">
          <a:extLst>
            <a:ext uri="{FF2B5EF4-FFF2-40B4-BE49-F238E27FC236}">
              <a16:creationId xmlns:a16="http://schemas.microsoft.com/office/drawing/2014/main" xmlns="" id="{8E9E74F2-0846-42DB-876B-D5052B491D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52" name="Imagem 6551">
          <a:extLst>
            <a:ext uri="{FF2B5EF4-FFF2-40B4-BE49-F238E27FC236}">
              <a16:creationId xmlns:a16="http://schemas.microsoft.com/office/drawing/2014/main" xmlns="" id="{211A2150-0997-4662-ABC1-BBFCFBD26C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53" name="Imagem 6552">
          <a:extLst>
            <a:ext uri="{FF2B5EF4-FFF2-40B4-BE49-F238E27FC236}">
              <a16:creationId xmlns:a16="http://schemas.microsoft.com/office/drawing/2014/main" xmlns="" id="{FAAFDE0D-67D3-4696-B1D5-B49E023DCF8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47671</xdr:rowOff>
    </xdr:to>
    <xdr:pic>
      <xdr:nvPicPr>
        <xdr:cNvPr id="6554" name="Imagem 6553">
          <a:extLst>
            <a:ext uri="{FF2B5EF4-FFF2-40B4-BE49-F238E27FC236}">
              <a16:creationId xmlns:a16="http://schemas.microsoft.com/office/drawing/2014/main" xmlns="" id="{ECAA2CD8-FBF2-4D45-ADC3-1408469A27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4</xdr:row>
      <xdr:rowOff>48619</xdr:rowOff>
    </xdr:to>
    <xdr:pic>
      <xdr:nvPicPr>
        <xdr:cNvPr id="6555" name="Imagem 6554">
          <a:extLst>
            <a:ext uri="{FF2B5EF4-FFF2-40B4-BE49-F238E27FC236}">
              <a16:creationId xmlns:a16="http://schemas.microsoft.com/office/drawing/2014/main" xmlns="" id="{B0967349-3F55-4C57-B328-08E5F6D522F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56" name="Imagem 6555">
          <a:extLst>
            <a:ext uri="{FF2B5EF4-FFF2-40B4-BE49-F238E27FC236}">
              <a16:creationId xmlns:a16="http://schemas.microsoft.com/office/drawing/2014/main" xmlns="" id="{191923EC-DBA1-47BA-91BF-790E8FC67B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57" name="Imagem 6556">
          <a:extLst>
            <a:ext uri="{FF2B5EF4-FFF2-40B4-BE49-F238E27FC236}">
              <a16:creationId xmlns:a16="http://schemas.microsoft.com/office/drawing/2014/main" xmlns="" id="{B7041A33-1AC3-44A4-AE5C-6E64643133C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58" name="Imagem 6557">
          <a:extLst>
            <a:ext uri="{FF2B5EF4-FFF2-40B4-BE49-F238E27FC236}">
              <a16:creationId xmlns:a16="http://schemas.microsoft.com/office/drawing/2014/main" xmlns="" id="{6C37A21F-D505-43D4-A871-A1C92BF63C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59" name="Imagem 6558">
          <a:extLst>
            <a:ext uri="{FF2B5EF4-FFF2-40B4-BE49-F238E27FC236}">
              <a16:creationId xmlns:a16="http://schemas.microsoft.com/office/drawing/2014/main" xmlns="" id="{B3004861-1BC4-47E6-89E8-4A772E2AEA4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60" name="Imagem 6559">
          <a:extLst>
            <a:ext uri="{FF2B5EF4-FFF2-40B4-BE49-F238E27FC236}">
              <a16:creationId xmlns:a16="http://schemas.microsoft.com/office/drawing/2014/main" xmlns="" id="{F676C407-0FE4-4741-8202-AC56AC3A25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61" name="Imagem 6560">
          <a:extLst>
            <a:ext uri="{FF2B5EF4-FFF2-40B4-BE49-F238E27FC236}">
              <a16:creationId xmlns:a16="http://schemas.microsoft.com/office/drawing/2014/main" xmlns="" id="{B08F418A-1665-48B8-8A71-21CCB6493A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47671</xdr:rowOff>
    </xdr:to>
    <xdr:pic>
      <xdr:nvPicPr>
        <xdr:cNvPr id="6562" name="Imagem 6561">
          <a:extLst>
            <a:ext uri="{FF2B5EF4-FFF2-40B4-BE49-F238E27FC236}">
              <a16:creationId xmlns:a16="http://schemas.microsoft.com/office/drawing/2014/main" xmlns="" id="{49BC4C34-0736-4D37-901E-9C6FF99FE1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64" name="Imagem 6563">
          <a:extLst>
            <a:ext uri="{FF2B5EF4-FFF2-40B4-BE49-F238E27FC236}">
              <a16:creationId xmlns:a16="http://schemas.microsoft.com/office/drawing/2014/main" xmlns="" id="{555E39E7-D72A-4128-9C2D-1F1FE0B96C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65" name="Imagem 6564">
          <a:extLst>
            <a:ext uri="{FF2B5EF4-FFF2-40B4-BE49-F238E27FC236}">
              <a16:creationId xmlns:a16="http://schemas.microsoft.com/office/drawing/2014/main" xmlns="" id="{BA6F63BD-5151-4D3E-83C8-ACD10D96E3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66" name="Imagem 6565">
          <a:extLst>
            <a:ext uri="{FF2B5EF4-FFF2-40B4-BE49-F238E27FC236}">
              <a16:creationId xmlns:a16="http://schemas.microsoft.com/office/drawing/2014/main" xmlns="" id="{05DD78D7-A960-4F7B-87C9-A1A8B0B751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67" name="Imagem 6566">
          <a:extLst>
            <a:ext uri="{FF2B5EF4-FFF2-40B4-BE49-F238E27FC236}">
              <a16:creationId xmlns:a16="http://schemas.microsoft.com/office/drawing/2014/main" xmlns="" id="{5AFDABD9-8ED0-41A6-94C6-FA390ADCEC9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68" name="Imagem 6567">
          <a:extLst>
            <a:ext uri="{FF2B5EF4-FFF2-40B4-BE49-F238E27FC236}">
              <a16:creationId xmlns:a16="http://schemas.microsoft.com/office/drawing/2014/main" xmlns="" id="{F21B0F65-11DA-4E5D-A985-CDF5AE36B5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69" name="Imagem 6568">
          <a:extLst>
            <a:ext uri="{FF2B5EF4-FFF2-40B4-BE49-F238E27FC236}">
              <a16:creationId xmlns:a16="http://schemas.microsoft.com/office/drawing/2014/main" xmlns="" id="{C3EC7997-00C9-4BD1-BEF7-D6A34C6EFF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47671</xdr:rowOff>
    </xdr:to>
    <xdr:pic>
      <xdr:nvPicPr>
        <xdr:cNvPr id="6570" name="Imagem 6569">
          <a:extLst>
            <a:ext uri="{FF2B5EF4-FFF2-40B4-BE49-F238E27FC236}">
              <a16:creationId xmlns:a16="http://schemas.microsoft.com/office/drawing/2014/main" xmlns="" id="{C1EEDB93-8CBC-4173-9039-EA43BD41C7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72" name="Imagem 6571">
          <a:extLst>
            <a:ext uri="{FF2B5EF4-FFF2-40B4-BE49-F238E27FC236}">
              <a16:creationId xmlns:a16="http://schemas.microsoft.com/office/drawing/2014/main" xmlns="" id="{016CEF96-6AE5-4B26-983B-61CAD97D8E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73" name="Imagem 6572">
          <a:extLst>
            <a:ext uri="{FF2B5EF4-FFF2-40B4-BE49-F238E27FC236}">
              <a16:creationId xmlns:a16="http://schemas.microsoft.com/office/drawing/2014/main" xmlns="" id="{66A8BCAB-92D4-4845-B1CB-51317FAAFE9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74" name="Imagem 6573">
          <a:extLst>
            <a:ext uri="{FF2B5EF4-FFF2-40B4-BE49-F238E27FC236}">
              <a16:creationId xmlns:a16="http://schemas.microsoft.com/office/drawing/2014/main" xmlns="" id="{77BB6226-D339-48BD-ADA4-08DEB6E0EE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75" name="Imagem 6574">
          <a:extLst>
            <a:ext uri="{FF2B5EF4-FFF2-40B4-BE49-F238E27FC236}">
              <a16:creationId xmlns:a16="http://schemas.microsoft.com/office/drawing/2014/main" xmlns="" id="{09CDA018-C7C0-48F5-A0F9-541ECEDD779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76" name="Imagem 6575">
          <a:extLst>
            <a:ext uri="{FF2B5EF4-FFF2-40B4-BE49-F238E27FC236}">
              <a16:creationId xmlns:a16="http://schemas.microsoft.com/office/drawing/2014/main" xmlns="" id="{74DA19FD-6CC0-4C12-A75D-A3046F370C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77" name="Imagem 6576">
          <a:extLst>
            <a:ext uri="{FF2B5EF4-FFF2-40B4-BE49-F238E27FC236}">
              <a16:creationId xmlns:a16="http://schemas.microsoft.com/office/drawing/2014/main" xmlns="" id="{61155504-AC47-4BE0-BA22-E1C97CE5F65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6578" name="Imagem 6577">
          <a:extLst>
            <a:ext uri="{FF2B5EF4-FFF2-40B4-BE49-F238E27FC236}">
              <a16:creationId xmlns:a16="http://schemas.microsoft.com/office/drawing/2014/main" xmlns="" id="{C6CAD307-0941-4BBD-A792-803D31A9B7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579" name="Imagem 6578">
          <a:extLst>
            <a:ext uri="{FF2B5EF4-FFF2-40B4-BE49-F238E27FC236}">
              <a16:creationId xmlns:a16="http://schemas.microsoft.com/office/drawing/2014/main" xmlns="" id="{1B2B11A6-A13C-4679-AA59-4A2DDEC2F40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80" name="Imagem 6579">
          <a:extLst>
            <a:ext uri="{FF2B5EF4-FFF2-40B4-BE49-F238E27FC236}">
              <a16:creationId xmlns:a16="http://schemas.microsoft.com/office/drawing/2014/main" xmlns="" id="{F2102E0C-A3B7-4734-AC3B-89ACCD5D6C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81" name="Imagem 6580">
          <a:extLst>
            <a:ext uri="{FF2B5EF4-FFF2-40B4-BE49-F238E27FC236}">
              <a16:creationId xmlns:a16="http://schemas.microsoft.com/office/drawing/2014/main" xmlns="" id="{AEFC942B-6A8D-4764-9537-A674F336C3E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82" name="Imagem 6581">
          <a:extLst>
            <a:ext uri="{FF2B5EF4-FFF2-40B4-BE49-F238E27FC236}">
              <a16:creationId xmlns:a16="http://schemas.microsoft.com/office/drawing/2014/main" xmlns="" id="{5EF2950A-B282-4011-8290-C7FF4E10D2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83" name="Imagem 6582">
          <a:extLst>
            <a:ext uri="{FF2B5EF4-FFF2-40B4-BE49-F238E27FC236}">
              <a16:creationId xmlns:a16="http://schemas.microsoft.com/office/drawing/2014/main" xmlns="" id="{A67557FB-C70C-4B6B-A2B7-D3B7C606FC9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84" name="Imagem 6583">
          <a:extLst>
            <a:ext uri="{FF2B5EF4-FFF2-40B4-BE49-F238E27FC236}">
              <a16:creationId xmlns:a16="http://schemas.microsoft.com/office/drawing/2014/main" xmlns="" id="{49F28325-2BD9-4F32-A934-70BB4CC4F3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85" name="Imagem 6584">
          <a:extLst>
            <a:ext uri="{FF2B5EF4-FFF2-40B4-BE49-F238E27FC236}">
              <a16:creationId xmlns:a16="http://schemas.microsoft.com/office/drawing/2014/main" xmlns="" id="{2567878F-F4AE-44AD-9E47-B447B226D60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6586" name="Imagem 6585">
          <a:extLst>
            <a:ext uri="{FF2B5EF4-FFF2-40B4-BE49-F238E27FC236}">
              <a16:creationId xmlns:a16="http://schemas.microsoft.com/office/drawing/2014/main" xmlns="" id="{B963AADA-6685-4829-A478-46FF36B42B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587" name="Imagem 6586">
          <a:extLst>
            <a:ext uri="{FF2B5EF4-FFF2-40B4-BE49-F238E27FC236}">
              <a16:creationId xmlns:a16="http://schemas.microsoft.com/office/drawing/2014/main" xmlns="" id="{6FA4DFCE-5E95-4508-AD1E-61FF9E610C7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88" name="Imagem 6587">
          <a:extLst>
            <a:ext uri="{FF2B5EF4-FFF2-40B4-BE49-F238E27FC236}">
              <a16:creationId xmlns:a16="http://schemas.microsoft.com/office/drawing/2014/main" xmlns="" id="{124BBC8F-253A-46DD-AAA6-F5FD030D98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89" name="Imagem 6588">
          <a:extLst>
            <a:ext uri="{FF2B5EF4-FFF2-40B4-BE49-F238E27FC236}">
              <a16:creationId xmlns:a16="http://schemas.microsoft.com/office/drawing/2014/main" xmlns="" id="{7AC2ABF1-0FB7-460F-B0AB-186C64FFDFC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90" name="Imagem 6589">
          <a:extLst>
            <a:ext uri="{FF2B5EF4-FFF2-40B4-BE49-F238E27FC236}">
              <a16:creationId xmlns:a16="http://schemas.microsoft.com/office/drawing/2014/main" xmlns="" id="{9E8E0ABD-BCE4-4380-8DD7-7C8EC19855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91" name="Imagem 6590">
          <a:extLst>
            <a:ext uri="{FF2B5EF4-FFF2-40B4-BE49-F238E27FC236}">
              <a16:creationId xmlns:a16="http://schemas.microsoft.com/office/drawing/2014/main" xmlns="" id="{D29D1D0B-9F44-4FE5-AB31-487EDE7488F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92" name="Imagem 6591">
          <a:extLst>
            <a:ext uri="{FF2B5EF4-FFF2-40B4-BE49-F238E27FC236}">
              <a16:creationId xmlns:a16="http://schemas.microsoft.com/office/drawing/2014/main" xmlns="" id="{7DB587EC-8C3E-49B8-BFD0-FDB12C871B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93" name="Imagem 6592">
          <a:extLst>
            <a:ext uri="{FF2B5EF4-FFF2-40B4-BE49-F238E27FC236}">
              <a16:creationId xmlns:a16="http://schemas.microsoft.com/office/drawing/2014/main" xmlns="" id="{D26F5568-B3D0-4460-96B1-EC6D655E07A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6594" name="Imagem 6593">
          <a:extLst>
            <a:ext uri="{FF2B5EF4-FFF2-40B4-BE49-F238E27FC236}">
              <a16:creationId xmlns:a16="http://schemas.microsoft.com/office/drawing/2014/main" xmlns="" id="{EE1A5BFD-5040-45FA-B824-287F861B7B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595" name="Imagem 6594">
          <a:extLst>
            <a:ext uri="{FF2B5EF4-FFF2-40B4-BE49-F238E27FC236}">
              <a16:creationId xmlns:a16="http://schemas.microsoft.com/office/drawing/2014/main" xmlns="" id="{F01D9310-057F-4D32-A084-8E12E4225D9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96" name="Imagem 6595">
          <a:extLst>
            <a:ext uri="{FF2B5EF4-FFF2-40B4-BE49-F238E27FC236}">
              <a16:creationId xmlns:a16="http://schemas.microsoft.com/office/drawing/2014/main" xmlns="" id="{9A8C281B-26DD-4239-93D8-527D893DCE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97" name="Imagem 6596">
          <a:extLst>
            <a:ext uri="{FF2B5EF4-FFF2-40B4-BE49-F238E27FC236}">
              <a16:creationId xmlns:a16="http://schemas.microsoft.com/office/drawing/2014/main" xmlns="" id="{A498DF4A-F7F7-4AC0-8DF6-EE8C18C6A7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98" name="Imagem 6597">
          <a:extLst>
            <a:ext uri="{FF2B5EF4-FFF2-40B4-BE49-F238E27FC236}">
              <a16:creationId xmlns:a16="http://schemas.microsoft.com/office/drawing/2014/main" xmlns="" id="{82A877B2-5140-4523-B577-AA8B518908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99" name="Imagem 6598">
          <a:extLst>
            <a:ext uri="{FF2B5EF4-FFF2-40B4-BE49-F238E27FC236}">
              <a16:creationId xmlns:a16="http://schemas.microsoft.com/office/drawing/2014/main" xmlns="" id="{85099755-DA34-4CBF-91D9-63119BA0B45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00" name="Imagem 6599">
          <a:extLst>
            <a:ext uri="{FF2B5EF4-FFF2-40B4-BE49-F238E27FC236}">
              <a16:creationId xmlns:a16="http://schemas.microsoft.com/office/drawing/2014/main" xmlns="" id="{1B336906-2BC2-4AA7-A175-051CD137E8A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01" name="Imagem 6600">
          <a:extLst>
            <a:ext uri="{FF2B5EF4-FFF2-40B4-BE49-F238E27FC236}">
              <a16:creationId xmlns:a16="http://schemas.microsoft.com/office/drawing/2014/main" xmlns="" id="{DDEC0191-0A11-4121-A71E-D648B5EBD85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6602" name="Imagem 6601">
          <a:extLst>
            <a:ext uri="{FF2B5EF4-FFF2-40B4-BE49-F238E27FC236}">
              <a16:creationId xmlns:a16="http://schemas.microsoft.com/office/drawing/2014/main" xmlns="" id="{EF279BAD-C471-47EE-9BC1-7BCAF74855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03" name="Imagem 6602">
          <a:extLst>
            <a:ext uri="{FF2B5EF4-FFF2-40B4-BE49-F238E27FC236}">
              <a16:creationId xmlns:a16="http://schemas.microsoft.com/office/drawing/2014/main" xmlns="" id="{835C2DE9-D874-4FC3-B7B7-2C85F8DA949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04" name="Imagem 6603">
          <a:extLst>
            <a:ext uri="{FF2B5EF4-FFF2-40B4-BE49-F238E27FC236}">
              <a16:creationId xmlns:a16="http://schemas.microsoft.com/office/drawing/2014/main" xmlns="" id="{59D0368F-5EC8-44FC-BE59-3D6ADC76C3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05" name="Imagem 6604">
          <a:extLst>
            <a:ext uri="{FF2B5EF4-FFF2-40B4-BE49-F238E27FC236}">
              <a16:creationId xmlns:a16="http://schemas.microsoft.com/office/drawing/2014/main" xmlns="" id="{88FB4953-D0B3-4847-AD72-916FD7A2A14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06" name="Imagem 6605">
          <a:extLst>
            <a:ext uri="{FF2B5EF4-FFF2-40B4-BE49-F238E27FC236}">
              <a16:creationId xmlns:a16="http://schemas.microsoft.com/office/drawing/2014/main" xmlns="" id="{B910E02C-8703-4FA4-A882-714A56F7A4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07" name="Imagem 6606">
          <a:extLst>
            <a:ext uri="{FF2B5EF4-FFF2-40B4-BE49-F238E27FC236}">
              <a16:creationId xmlns:a16="http://schemas.microsoft.com/office/drawing/2014/main" xmlns="" id="{4B4FB324-601E-402C-99A2-A5672B1C355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08" name="Imagem 6607">
          <a:extLst>
            <a:ext uri="{FF2B5EF4-FFF2-40B4-BE49-F238E27FC236}">
              <a16:creationId xmlns:a16="http://schemas.microsoft.com/office/drawing/2014/main" xmlns="" id="{A674DB62-A742-424E-9BFE-50786A2397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09" name="Imagem 6608">
          <a:extLst>
            <a:ext uri="{FF2B5EF4-FFF2-40B4-BE49-F238E27FC236}">
              <a16:creationId xmlns:a16="http://schemas.microsoft.com/office/drawing/2014/main" xmlns="" id="{E33A3170-7110-45DC-8F15-6A7675AD56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6610" name="Imagem 6609">
          <a:extLst>
            <a:ext uri="{FF2B5EF4-FFF2-40B4-BE49-F238E27FC236}">
              <a16:creationId xmlns:a16="http://schemas.microsoft.com/office/drawing/2014/main" xmlns="" id="{390D9E0F-A1E1-44F5-A938-9563217C0B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11" name="Imagem 6610">
          <a:extLst>
            <a:ext uri="{FF2B5EF4-FFF2-40B4-BE49-F238E27FC236}">
              <a16:creationId xmlns:a16="http://schemas.microsoft.com/office/drawing/2014/main" xmlns="" id="{7A48AC15-812D-49FB-930D-24DE4E59611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12" name="Imagem 6611">
          <a:extLst>
            <a:ext uri="{FF2B5EF4-FFF2-40B4-BE49-F238E27FC236}">
              <a16:creationId xmlns:a16="http://schemas.microsoft.com/office/drawing/2014/main" xmlns="" id="{F8029330-8540-4F79-A210-D664A032F8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13" name="Imagem 6612">
          <a:extLst>
            <a:ext uri="{FF2B5EF4-FFF2-40B4-BE49-F238E27FC236}">
              <a16:creationId xmlns:a16="http://schemas.microsoft.com/office/drawing/2014/main" xmlns="" id="{4513E368-FB20-4164-8E18-C317E51EB6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14" name="Imagem 6613">
          <a:extLst>
            <a:ext uri="{FF2B5EF4-FFF2-40B4-BE49-F238E27FC236}">
              <a16:creationId xmlns:a16="http://schemas.microsoft.com/office/drawing/2014/main" xmlns="" id="{D5C7949C-6E4A-4E88-A6A4-975C4EDAA2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15" name="Imagem 6614">
          <a:extLst>
            <a:ext uri="{FF2B5EF4-FFF2-40B4-BE49-F238E27FC236}">
              <a16:creationId xmlns:a16="http://schemas.microsoft.com/office/drawing/2014/main" xmlns="" id="{9BFEC1B9-B93E-4285-B7E6-09820C5EE4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16" name="Imagem 6615">
          <a:extLst>
            <a:ext uri="{FF2B5EF4-FFF2-40B4-BE49-F238E27FC236}">
              <a16:creationId xmlns:a16="http://schemas.microsoft.com/office/drawing/2014/main" xmlns="" id="{38706D3D-0238-43C8-8FCF-EC1DD7D81F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17" name="Imagem 6616">
          <a:extLst>
            <a:ext uri="{FF2B5EF4-FFF2-40B4-BE49-F238E27FC236}">
              <a16:creationId xmlns:a16="http://schemas.microsoft.com/office/drawing/2014/main" xmlns="" id="{3A0AC4CB-B22A-461F-9693-8A992CDB8F7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6618" name="Imagem 6617">
          <a:extLst>
            <a:ext uri="{FF2B5EF4-FFF2-40B4-BE49-F238E27FC236}">
              <a16:creationId xmlns:a16="http://schemas.microsoft.com/office/drawing/2014/main" xmlns="" id="{734F3D0F-BF30-40F3-BFEC-A2AE1F338E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19" name="Imagem 6618">
          <a:extLst>
            <a:ext uri="{FF2B5EF4-FFF2-40B4-BE49-F238E27FC236}">
              <a16:creationId xmlns:a16="http://schemas.microsoft.com/office/drawing/2014/main" xmlns="" id="{563C1C78-E122-4072-A277-744440D0A29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20" name="Imagem 6619">
          <a:extLst>
            <a:ext uri="{FF2B5EF4-FFF2-40B4-BE49-F238E27FC236}">
              <a16:creationId xmlns:a16="http://schemas.microsoft.com/office/drawing/2014/main" xmlns="" id="{5454BCDC-CA0B-42DC-8E1B-703018E35B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21" name="Imagem 6620">
          <a:extLst>
            <a:ext uri="{FF2B5EF4-FFF2-40B4-BE49-F238E27FC236}">
              <a16:creationId xmlns:a16="http://schemas.microsoft.com/office/drawing/2014/main" xmlns="" id="{297E9492-26BB-442C-BBCE-AF6316DF4B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22" name="Imagem 6621">
          <a:extLst>
            <a:ext uri="{FF2B5EF4-FFF2-40B4-BE49-F238E27FC236}">
              <a16:creationId xmlns:a16="http://schemas.microsoft.com/office/drawing/2014/main" xmlns="" id="{8D3EA177-79E0-4AF6-AD67-48323C0B9A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23" name="Imagem 6622">
          <a:extLst>
            <a:ext uri="{FF2B5EF4-FFF2-40B4-BE49-F238E27FC236}">
              <a16:creationId xmlns:a16="http://schemas.microsoft.com/office/drawing/2014/main" xmlns="" id="{E31B0E45-D9A4-4583-8453-5082C5DD70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24" name="Imagem 6623">
          <a:extLst>
            <a:ext uri="{FF2B5EF4-FFF2-40B4-BE49-F238E27FC236}">
              <a16:creationId xmlns:a16="http://schemas.microsoft.com/office/drawing/2014/main" xmlns="" id="{82742650-AD91-4C6C-8AC9-54A1DD260C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25" name="Imagem 6624">
          <a:extLst>
            <a:ext uri="{FF2B5EF4-FFF2-40B4-BE49-F238E27FC236}">
              <a16:creationId xmlns:a16="http://schemas.microsoft.com/office/drawing/2014/main" xmlns="" id="{F8EE3160-087C-4B3C-A1D5-0E93FB5B454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6626" name="Imagem 6625">
          <a:extLst>
            <a:ext uri="{FF2B5EF4-FFF2-40B4-BE49-F238E27FC236}">
              <a16:creationId xmlns:a16="http://schemas.microsoft.com/office/drawing/2014/main" xmlns="" id="{FC31AE6E-EAB1-4F7C-9F61-4E2A4702F3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27" name="Imagem 6626">
          <a:extLst>
            <a:ext uri="{FF2B5EF4-FFF2-40B4-BE49-F238E27FC236}">
              <a16:creationId xmlns:a16="http://schemas.microsoft.com/office/drawing/2014/main" xmlns="" id="{6857B5E1-958D-4525-9E36-22100A57192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28" name="Imagem 6627">
          <a:extLst>
            <a:ext uri="{FF2B5EF4-FFF2-40B4-BE49-F238E27FC236}">
              <a16:creationId xmlns:a16="http://schemas.microsoft.com/office/drawing/2014/main" xmlns="" id="{A244B526-73DF-47D2-B4B8-663BC18E423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29" name="Imagem 6628">
          <a:extLst>
            <a:ext uri="{FF2B5EF4-FFF2-40B4-BE49-F238E27FC236}">
              <a16:creationId xmlns:a16="http://schemas.microsoft.com/office/drawing/2014/main" xmlns="" id="{FC6C553F-349C-4656-91BB-4B33BE73F3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30" name="Imagem 6629">
          <a:extLst>
            <a:ext uri="{FF2B5EF4-FFF2-40B4-BE49-F238E27FC236}">
              <a16:creationId xmlns:a16="http://schemas.microsoft.com/office/drawing/2014/main" xmlns="" id="{60C70D78-412A-4B8F-8674-FD2B0DE3DC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31" name="Imagem 6630">
          <a:extLst>
            <a:ext uri="{FF2B5EF4-FFF2-40B4-BE49-F238E27FC236}">
              <a16:creationId xmlns:a16="http://schemas.microsoft.com/office/drawing/2014/main" xmlns="" id="{99BC447B-5F02-4958-94DD-D9356EE785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32" name="Imagem 6631">
          <a:extLst>
            <a:ext uri="{FF2B5EF4-FFF2-40B4-BE49-F238E27FC236}">
              <a16:creationId xmlns:a16="http://schemas.microsoft.com/office/drawing/2014/main" xmlns="" id="{4EE3ED63-4443-46E8-A996-95BE264501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33" name="Imagem 6632">
          <a:extLst>
            <a:ext uri="{FF2B5EF4-FFF2-40B4-BE49-F238E27FC236}">
              <a16:creationId xmlns:a16="http://schemas.microsoft.com/office/drawing/2014/main" xmlns="" id="{2C120B70-2DFA-4636-B81F-A60201E85D1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6634" name="Imagem 6633">
          <a:extLst>
            <a:ext uri="{FF2B5EF4-FFF2-40B4-BE49-F238E27FC236}">
              <a16:creationId xmlns:a16="http://schemas.microsoft.com/office/drawing/2014/main" xmlns="" id="{20067F50-BC49-4E8B-86F1-29262CAAFD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35" name="Imagem 6634">
          <a:extLst>
            <a:ext uri="{FF2B5EF4-FFF2-40B4-BE49-F238E27FC236}">
              <a16:creationId xmlns:a16="http://schemas.microsoft.com/office/drawing/2014/main" xmlns="" id="{4DC15B01-BC63-484B-8306-6516E601E09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36" name="Imagem 6635">
          <a:extLst>
            <a:ext uri="{FF2B5EF4-FFF2-40B4-BE49-F238E27FC236}">
              <a16:creationId xmlns:a16="http://schemas.microsoft.com/office/drawing/2014/main" xmlns="" id="{1080C3B5-374F-4882-BB31-734467C936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37" name="Imagem 6636">
          <a:extLst>
            <a:ext uri="{FF2B5EF4-FFF2-40B4-BE49-F238E27FC236}">
              <a16:creationId xmlns:a16="http://schemas.microsoft.com/office/drawing/2014/main" xmlns="" id="{7D6BD49D-7729-4864-810C-E3B75DB17F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38" name="Imagem 6637">
          <a:extLst>
            <a:ext uri="{FF2B5EF4-FFF2-40B4-BE49-F238E27FC236}">
              <a16:creationId xmlns:a16="http://schemas.microsoft.com/office/drawing/2014/main" xmlns="" id="{D4FD3740-C7BA-459D-8167-AC71989C7A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39" name="Imagem 6638">
          <a:extLst>
            <a:ext uri="{FF2B5EF4-FFF2-40B4-BE49-F238E27FC236}">
              <a16:creationId xmlns:a16="http://schemas.microsoft.com/office/drawing/2014/main" xmlns="" id="{30300C30-33EA-4265-ADC0-8F4C7C14855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40" name="Imagem 6639">
          <a:extLst>
            <a:ext uri="{FF2B5EF4-FFF2-40B4-BE49-F238E27FC236}">
              <a16:creationId xmlns:a16="http://schemas.microsoft.com/office/drawing/2014/main" xmlns="" id="{B6AFF2E3-935A-4664-918A-DBF9BA2C45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41" name="Imagem 6640">
          <a:extLst>
            <a:ext uri="{FF2B5EF4-FFF2-40B4-BE49-F238E27FC236}">
              <a16:creationId xmlns:a16="http://schemas.microsoft.com/office/drawing/2014/main" xmlns="" id="{64046E5A-EC61-400E-AD80-AB0EB86BB8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6642" name="Imagem 6641">
          <a:extLst>
            <a:ext uri="{FF2B5EF4-FFF2-40B4-BE49-F238E27FC236}">
              <a16:creationId xmlns:a16="http://schemas.microsoft.com/office/drawing/2014/main" xmlns="" id="{F829A35F-5F0D-490F-A97A-7C894970DA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43" name="Imagem 6642">
          <a:extLst>
            <a:ext uri="{FF2B5EF4-FFF2-40B4-BE49-F238E27FC236}">
              <a16:creationId xmlns:a16="http://schemas.microsoft.com/office/drawing/2014/main" xmlns="" id="{312083ED-7B8D-4FF5-9D30-39E4FFE22CB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44" name="Imagem 6643">
          <a:extLst>
            <a:ext uri="{FF2B5EF4-FFF2-40B4-BE49-F238E27FC236}">
              <a16:creationId xmlns:a16="http://schemas.microsoft.com/office/drawing/2014/main" xmlns="" id="{39A48B84-CF81-4CDC-A5D4-B9B96939E03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45" name="Imagem 6644">
          <a:extLst>
            <a:ext uri="{FF2B5EF4-FFF2-40B4-BE49-F238E27FC236}">
              <a16:creationId xmlns:a16="http://schemas.microsoft.com/office/drawing/2014/main" xmlns="" id="{3AB77DE7-2FFD-4E56-A94C-7C950EE1C7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46" name="Imagem 6645">
          <a:extLst>
            <a:ext uri="{FF2B5EF4-FFF2-40B4-BE49-F238E27FC236}">
              <a16:creationId xmlns:a16="http://schemas.microsoft.com/office/drawing/2014/main" xmlns="" id="{6E176577-32B1-4C4E-A9FA-F4ADF5F467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47" name="Imagem 6646">
          <a:extLst>
            <a:ext uri="{FF2B5EF4-FFF2-40B4-BE49-F238E27FC236}">
              <a16:creationId xmlns:a16="http://schemas.microsoft.com/office/drawing/2014/main" xmlns="" id="{A2F89B6B-E0EE-48AF-8FEC-C4793705739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48" name="Imagem 6647">
          <a:extLst>
            <a:ext uri="{FF2B5EF4-FFF2-40B4-BE49-F238E27FC236}">
              <a16:creationId xmlns:a16="http://schemas.microsoft.com/office/drawing/2014/main" xmlns="" id="{EBDC11CD-D981-425F-9F30-AF95C74ACA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49" name="Imagem 6648">
          <a:extLst>
            <a:ext uri="{FF2B5EF4-FFF2-40B4-BE49-F238E27FC236}">
              <a16:creationId xmlns:a16="http://schemas.microsoft.com/office/drawing/2014/main" xmlns="" id="{F5556DA8-E474-44A6-A043-B32A7E12AB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6650" name="Imagem 6649">
          <a:extLst>
            <a:ext uri="{FF2B5EF4-FFF2-40B4-BE49-F238E27FC236}">
              <a16:creationId xmlns:a16="http://schemas.microsoft.com/office/drawing/2014/main" xmlns="" id="{04137892-F07C-476D-84A6-92B52DB657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51" name="Imagem 6650">
          <a:extLst>
            <a:ext uri="{FF2B5EF4-FFF2-40B4-BE49-F238E27FC236}">
              <a16:creationId xmlns:a16="http://schemas.microsoft.com/office/drawing/2014/main" xmlns="" id="{F05F2F55-3F3D-4304-9C07-1BB7F4C3083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52" name="Imagem 6651">
          <a:extLst>
            <a:ext uri="{FF2B5EF4-FFF2-40B4-BE49-F238E27FC236}">
              <a16:creationId xmlns:a16="http://schemas.microsoft.com/office/drawing/2014/main" xmlns="" id="{62AAE256-5A2F-4741-B087-91E9BD049E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53" name="Imagem 6652">
          <a:extLst>
            <a:ext uri="{FF2B5EF4-FFF2-40B4-BE49-F238E27FC236}">
              <a16:creationId xmlns:a16="http://schemas.microsoft.com/office/drawing/2014/main" xmlns="" id="{CEA5AD61-EC53-4AE1-9BAF-8E93F462A0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54" name="Imagem 6653">
          <a:extLst>
            <a:ext uri="{FF2B5EF4-FFF2-40B4-BE49-F238E27FC236}">
              <a16:creationId xmlns:a16="http://schemas.microsoft.com/office/drawing/2014/main" xmlns="" id="{F0289CD8-D961-4025-B77C-E50C362A20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55" name="Imagem 6654">
          <a:extLst>
            <a:ext uri="{FF2B5EF4-FFF2-40B4-BE49-F238E27FC236}">
              <a16:creationId xmlns:a16="http://schemas.microsoft.com/office/drawing/2014/main" xmlns="" id="{4F757450-3F51-426C-ACA0-181CE4CA9A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56" name="Imagem 6655">
          <a:extLst>
            <a:ext uri="{FF2B5EF4-FFF2-40B4-BE49-F238E27FC236}">
              <a16:creationId xmlns:a16="http://schemas.microsoft.com/office/drawing/2014/main" xmlns="" id="{A5423B50-C558-4A64-BB63-2F9D11A240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57" name="Imagem 6656">
          <a:extLst>
            <a:ext uri="{FF2B5EF4-FFF2-40B4-BE49-F238E27FC236}">
              <a16:creationId xmlns:a16="http://schemas.microsoft.com/office/drawing/2014/main" xmlns="" id="{AD6F7FA7-A1A8-4977-BBF3-64C8D69786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6658" name="Imagem 6657">
          <a:extLst>
            <a:ext uri="{FF2B5EF4-FFF2-40B4-BE49-F238E27FC236}">
              <a16:creationId xmlns:a16="http://schemas.microsoft.com/office/drawing/2014/main" xmlns="" id="{E3A87D10-7E61-4797-A363-E6735D9B2E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59" name="Imagem 6658">
          <a:extLst>
            <a:ext uri="{FF2B5EF4-FFF2-40B4-BE49-F238E27FC236}">
              <a16:creationId xmlns:a16="http://schemas.microsoft.com/office/drawing/2014/main" xmlns="" id="{73F41944-F278-490C-8056-FE72E5B5BB4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60" name="Imagem 6659">
          <a:extLst>
            <a:ext uri="{FF2B5EF4-FFF2-40B4-BE49-F238E27FC236}">
              <a16:creationId xmlns:a16="http://schemas.microsoft.com/office/drawing/2014/main" xmlns="" id="{0D2FAD6D-C6C6-4EEA-A2B2-ED5B7AC821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61" name="Imagem 6660">
          <a:extLst>
            <a:ext uri="{FF2B5EF4-FFF2-40B4-BE49-F238E27FC236}">
              <a16:creationId xmlns:a16="http://schemas.microsoft.com/office/drawing/2014/main" xmlns="" id="{08113E03-35B2-4FF4-8426-18A92B66F37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62" name="Imagem 6661">
          <a:extLst>
            <a:ext uri="{FF2B5EF4-FFF2-40B4-BE49-F238E27FC236}">
              <a16:creationId xmlns:a16="http://schemas.microsoft.com/office/drawing/2014/main" xmlns="" id="{3D50D3B5-B48A-4F7F-A098-2C032F6E53A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63" name="Imagem 6662">
          <a:extLst>
            <a:ext uri="{FF2B5EF4-FFF2-40B4-BE49-F238E27FC236}">
              <a16:creationId xmlns:a16="http://schemas.microsoft.com/office/drawing/2014/main" xmlns="" id="{E07A1B9D-D0F6-41E3-A5C0-6E8CB0FE418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64" name="Imagem 6663">
          <a:extLst>
            <a:ext uri="{FF2B5EF4-FFF2-40B4-BE49-F238E27FC236}">
              <a16:creationId xmlns:a16="http://schemas.microsoft.com/office/drawing/2014/main" xmlns="" id="{CD705B7B-4998-4320-B70A-62F3EA8DE6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4</xdr:row>
      <xdr:rowOff>51753</xdr:rowOff>
    </xdr:to>
    <xdr:pic>
      <xdr:nvPicPr>
        <xdr:cNvPr id="6666" name="Imagem 6665">
          <a:extLst>
            <a:ext uri="{FF2B5EF4-FFF2-40B4-BE49-F238E27FC236}">
              <a16:creationId xmlns:a16="http://schemas.microsoft.com/office/drawing/2014/main" xmlns="" id="{7DD5B219-79CF-4487-979A-69690003B6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68" name="Imagem 6667">
          <a:extLst>
            <a:ext uri="{FF2B5EF4-FFF2-40B4-BE49-F238E27FC236}">
              <a16:creationId xmlns:a16="http://schemas.microsoft.com/office/drawing/2014/main" xmlns="" id="{5E808D05-565A-4DAE-9575-5462EAFB4F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70" name="Imagem 6669">
          <a:extLst>
            <a:ext uri="{FF2B5EF4-FFF2-40B4-BE49-F238E27FC236}">
              <a16:creationId xmlns:a16="http://schemas.microsoft.com/office/drawing/2014/main" xmlns="" id="{AA3B6E4F-B9E8-48BD-8DC2-842A9F6C2A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72" name="Imagem 6671">
          <a:extLst>
            <a:ext uri="{FF2B5EF4-FFF2-40B4-BE49-F238E27FC236}">
              <a16:creationId xmlns:a16="http://schemas.microsoft.com/office/drawing/2014/main" xmlns="" id="{8E319023-BE17-467C-B5E7-2DA7E1CE5B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371475</xdr:rowOff>
    </xdr:to>
    <xdr:pic>
      <xdr:nvPicPr>
        <xdr:cNvPr id="6563" name="Imagem 6562">
          <a:extLst>
            <a:ext uri="{FF2B5EF4-FFF2-40B4-BE49-F238E27FC236}">
              <a16:creationId xmlns:a16="http://schemas.microsoft.com/office/drawing/2014/main" xmlns="" id="{01DC1C20-ADC1-4097-A9D5-F41E80AED7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258123</xdr:rowOff>
    </xdr:to>
    <xdr:pic>
      <xdr:nvPicPr>
        <xdr:cNvPr id="6571" name="Imagem 6570">
          <a:extLst>
            <a:ext uri="{FF2B5EF4-FFF2-40B4-BE49-F238E27FC236}">
              <a16:creationId xmlns:a16="http://schemas.microsoft.com/office/drawing/2014/main" xmlns="" id="{F3B76E14-2394-4BA8-9667-ACFA8FA5D0F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6581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65" name="Imagem 6664">
          <a:extLst>
            <a:ext uri="{FF2B5EF4-FFF2-40B4-BE49-F238E27FC236}">
              <a16:creationId xmlns:a16="http://schemas.microsoft.com/office/drawing/2014/main" xmlns="" id="{04863A4E-BFD9-45DF-8EBF-5143AD6F1F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67" name="Imagem 6666">
          <a:extLst>
            <a:ext uri="{FF2B5EF4-FFF2-40B4-BE49-F238E27FC236}">
              <a16:creationId xmlns:a16="http://schemas.microsoft.com/office/drawing/2014/main" xmlns="" id="{E460E34F-CEEB-4F57-A4C8-1DAC9292F3C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69" name="Imagem 6668">
          <a:extLst>
            <a:ext uri="{FF2B5EF4-FFF2-40B4-BE49-F238E27FC236}">
              <a16:creationId xmlns:a16="http://schemas.microsoft.com/office/drawing/2014/main" xmlns="" id="{E4CCF87D-2247-4807-B2C1-A99B8029D8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71" name="Imagem 6670">
          <a:extLst>
            <a:ext uri="{FF2B5EF4-FFF2-40B4-BE49-F238E27FC236}">
              <a16:creationId xmlns:a16="http://schemas.microsoft.com/office/drawing/2014/main" xmlns="" id="{8A747BD9-620A-49AC-A186-7B0AB377DB1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73" name="Imagem 6672">
          <a:extLst>
            <a:ext uri="{FF2B5EF4-FFF2-40B4-BE49-F238E27FC236}">
              <a16:creationId xmlns:a16="http://schemas.microsoft.com/office/drawing/2014/main" xmlns="" id="{3C75ADE7-71AA-4880-A321-562E0A1884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74" name="Imagem 6673">
          <a:extLst>
            <a:ext uri="{FF2B5EF4-FFF2-40B4-BE49-F238E27FC236}">
              <a16:creationId xmlns:a16="http://schemas.microsoft.com/office/drawing/2014/main" xmlns="" id="{26EA12A6-9D37-44FF-B165-EFCDB841AA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371475</xdr:rowOff>
    </xdr:to>
    <xdr:pic>
      <xdr:nvPicPr>
        <xdr:cNvPr id="6675" name="Imagem 6674">
          <a:extLst>
            <a:ext uri="{FF2B5EF4-FFF2-40B4-BE49-F238E27FC236}">
              <a16:creationId xmlns:a16="http://schemas.microsoft.com/office/drawing/2014/main" xmlns="" id="{41F3EB77-ED7F-4CB0-99B0-C02D3C64A1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258123</xdr:rowOff>
    </xdr:to>
    <xdr:pic>
      <xdr:nvPicPr>
        <xdr:cNvPr id="6676" name="Imagem 6675">
          <a:extLst>
            <a:ext uri="{FF2B5EF4-FFF2-40B4-BE49-F238E27FC236}">
              <a16:creationId xmlns:a16="http://schemas.microsoft.com/office/drawing/2014/main" xmlns="" id="{DE7BD618-21E1-4D03-8C43-D28FAFDA8E4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6581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77" name="Imagem 6676">
          <a:extLst>
            <a:ext uri="{FF2B5EF4-FFF2-40B4-BE49-F238E27FC236}">
              <a16:creationId xmlns:a16="http://schemas.microsoft.com/office/drawing/2014/main" xmlns="" id="{06F7C2FC-592F-4914-A0BB-56E5056D03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78" name="Imagem 6677">
          <a:extLst>
            <a:ext uri="{FF2B5EF4-FFF2-40B4-BE49-F238E27FC236}">
              <a16:creationId xmlns:a16="http://schemas.microsoft.com/office/drawing/2014/main" xmlns="" id="{4DB8FCF9-9FA7-4D07-B7A7-576E3603D0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79" name="Imagem 6678">
          <a:extLst>
            <a:ext uri="{FF2B5EF4-FFF2-40B4-BE49-F238E27FC236}">
              <a16:creationId xmlns:a16="http://schemas.microsoft.com/office/drawing/2014/main" xmlns="" id="{015A454D-6CA4-4EEE-9C1A-522F970AD7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80" name="Imagem 6679">
          <a:extLst>
            <a:ext uri="{FF2B5EF4-FFF2-40B4-BE49-F238E27FC236}">
              <a16:creationId xmlns:a16="http://schemas.microsoft.com/office/drawing/2014/main" xmlns="" id="{81BDC21E-D20B-41A5-8BB9-BB6A549A479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81" name="Imagem 6680">
          <a:extLst>
            <a:ext uri="{FF2B5EF4-FFF2-40B4-BE49-F238E27FC236}">
              <a16:creationId xmlns:a16="http://schemas.microsoft.com/office/drawing/2014/main" xmlns="" id="{D73C4CD0-F8FC-4C87-9F93-82610DCD6F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82" name="Imagem 6681">
          <a:extLst>
            <a:ext uri="{FF2B5EF4-FFF2-40B4-BE49-F238E27FC236}">
              <a16:creationId xmlns:a16="http://schemas.microsoft.com/office/drawing/2014/main" xmlns="" id="{17F70C64-6625-46AC-A202-0B4349CCF9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323850</xdr:rowOff>
    </xdr:to>
    <xdr:pic>
      <xdr:nvPicPr>
        <xdr:cNvPr id="6683" name="Imagem 6682">
          <a:extLst>
            <a:ext uri="{FF2B5EF4-FFF2-40B4-BE49-F238E27FC236}">
              <a16:creationId xmlns:a16="http://schemas.microsoft.com/office/drawing/2014/main" xmlns="" id="{D623BE9E-0FA0-43D4-BDB9-22B1B6224C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248598</xdr:rowOff>
    </xdr:to>
    <xdr:pic>
      <xdr:nvPicPr>
        <xdr:cNvPr id="6684" name="Imagem 6683">
          <a:extLst>
            <a:ext uri="{FF2B5EF4-FFF2-40B4-BE49-F238E27FC236}">
              <a16:creationId xmlns:a16="http://schemas.microsoft.com/office/drawing/2014/main" xmlns="" id="{A4C95F56-CB93-4565-BB25-F94307B7963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64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85" name="Imagem 6684">
          <a:extLst>
            <a:ext uri="{FF2B5EF4-FFF2-40B4-BE49-F238E27FC236}">
              <a16:creationId xmlns:a16="http://schemas.microsoft.com/office/drawing/2014/main" xmlns="" id="{8497F4EC-FE9D-455D-BCBB-210C6DA40D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86" name="Imagem 6685">
          <a:extLst>
            <a:ext uri="{FF2B5EF4-FFF2-40B4-BE49-F238E27FC236}">
              <a16:creationId xmlns:a16="http://schemas.microsoft.com/office/drawing/2014/main" xmlns="" id="{9018A06F-4482-443E-9532-E4CCA1EAE3C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87" name="Imagem 6686">
          <a:extLst>
            <a:ext uri="{FF2B5EF4-FFF2-40B4-BE49-F238E27FC236}">
              <a16:creationId xmlns:a16="http://schemas.microsoft.com/office/drawing/2014/main" xmlns="" id="{02F05ED5-3CA8-4221-82B3-7D675E6DBF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88" name="Imagem 6687">
          <a:extLst>
            <a:ext uri="{FF2B5EF4-FFF2-40B4-BE49-F238E27FC236}">
              <a16:creationId xmlns:a16="http://schemas.microsoft.com/office/drawing/2014/main" xmlns="" id="{05CD9615-DCE8-4553-A500-8A539D74880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89" name="Imagem 6688">
          <a:extLst>
            <a:ext uri="{FF2B5EF4-FFF2-40B4-BE49-F238E27FC236}">
              <a16:creationId xmlns:a16="http://schemas.microsoft.com/office/drawing/2014/main" xmlns="" id="{0741E90A-A8CF-4B59-BBC5-6A90951BA3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90" name="Imagem 6689">
          <a:extLst>
            <a:ext uri="{FF2B5EF4-FFF2-40B4-BE49-F238E27FC236}">
              <a16:creationId xmlns:a16="http://schemas.microsoft.com/office/drawing/2014/main" xmlns="" id="{5C39D369-FABB-42A2-AE48-2154269D952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323850</xdr:rowOff>
    </xdr:to>
    <xdr:pic>
      <xdr:nvPicPr>
        <xdr:cNvPr id="6691" name="Imagem 6690">
          <a:extLst>
            <a:ext uri="{FF2B5EF4-FFF2-40B4-BE49-F238E27FC236}">
              <a16:creationId xmlns:a16="http://schemas.microsoft.com/office/drawing/2014/main" xmlns="" id="{399EA0D3-07B0-442F-A4AF-D613BE74B9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248598</xdr:rowOff>
    </xdr:to>
    <xdr:pic>
      <xdr:nvPicPr>
        <xdr:cNvPr id="6692" name="Imagem 6691">
          <a:extLst>
            <a:ext uri="{FF2B5EF4-FFF2-40B4-BE49-F238E27FC236}">
              <a16:creationId xmlns:a16="http://schemas.microsoft.com/office/drawing/2014/main" xmlns="" id="{BAA1B6CB-9E16-4876-B21E-FA1EFAA0437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64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93" name="Imagem 6692">
          <a:extLst>
            <a:ext uri="{FF2B5EF4-FFF2-40B4-BE49-F238E27FC236}">
              <a16:creationId xmlns:a16="http://schemas.microsoft.com/office/drawing/2014/main" xmlns="" id="{3802D330-15A6-4485-AC41-251D184AFA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94" name="Imagem 6693">
          <a:extLst>
            <a:ext uri="{FF2B5EF4-FFF2-40B4-BE49-F238E27FC236}">
              <a16:creationId xmlns:a16="http://schemas.microsoft.com/office/drawing/2014/main" xmlns="" id="{5E32F7F7-2466-45E3-AA6B-101F508043B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95" name="Imagem 6694">
          <a:extLst>
            <a:ext uri="{FF2B5EF4-FFF2-40B4-BE49-F238E27FC236}">
              <a16:creationId xmlns:a16="http://schemas.microsoft.com/office/drawing/2014/main" xmlns="" id="{B86885F7-1554-4A25-AF20-D2852CDB2E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96" name="Imagem 6695">
          <a:extLst>
            <a:ext uri="{FF2B5EF4-FFF2-40B4-BE49-F238E27FC236}">
              <a16:creationId xmlns:a16="http://schemas.microsoft.com/office/drawing/2014/main" xmlns="" id="{4745F167-6373-4917-B4AF-E47EB0E606C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97" name="Imagem 6696">
          <a:extLst>
            <a:ext uri="{FF2B5EF4-FFF2-40B4-BE49-F238E27FC236}">
              <a16:creationId xmlns:a16="http://schemas.microsoft.com/office/drawing/2014/main" xmlns="" id="{4CC08060-2426-45F8-93E8-D80870F349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98" name="Imagem 6697">
          <a:extLst>
            <a:ext uri="{FF2B5EF4-FFF2-40B4-BE49-F238E27FC236}">
              <a16:creationId xmlns:a16="http://schemas.microsoft.com/office/drawing/2014/main" xmlns="" id="{E27C1AEE-62DC-4384-A1D4-1B8A954B6C3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6699" name="Imagem 6698">
          <a:extLst>
            <a:ext uri="{FF2B5EF4-FFF2-40B4-BE49-F238E27FC236}">
              <a16:creationId xmlns:a16="http://schemas.microsoft.com/office/drawing/2014/main" xmlns="" id="{21E5A220-8B78-4527-B0C4-8E3C073A31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6700" name="Imagem 6699">
          <a:extLst>
            <a:ext uri="{FF2B5EF4-FFF2-40B4-BE49-F238E27FC236}">
              <a16:creationId xmlns:a16="http://schemas.microsoft.com/office/drawing/2014/main" xmlns="" id="{445967EC-076D-49F3-AB1F-6E5345C980C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01" name="Imagem 6700">
          <a:extLst>
            <a:ext uri="{FF2B5EF4-FFF2-40B4-BE49-F238E27FC236}">
              <a16:creationId xmlns:a16="http://schemas.microsoft.com/office/drawing/2014/main" xmlns="" id="{5AAAB5FD-5011-4280-B544-E763B1F44D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02" name="Imagem 6701">
          <a:extLst>
            <a:ext uri="{FF2B5EF4-FFF2-40B4-BE49-F238E27FC236}">
              <a16:creationId xmlns:a16="http://schemas.microsoft.com/office/drawing/2014/main" xmlns="" id="{A1D16247-13C6-4642-A686-935685F5F3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03" name="Imagem 6702">
          <a:extLst>
            <a:ext uri="{FF2B5EF4-FFF2-40B4-BE49-F238E27FC236}">
              <a16:creationId xmlns:a16="http://schemas.microsoft.com/office/drawing/2014/main" xmlns="" id="{13C7C202-41DA-4597-BBA7-E29582DD9E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04" name="Imagem 6703">
          <a:extLst>
            <a:ext uri="{FF2B5EF4-FFF2-40B4-BE49-F238E27FC236}">
              <a16:creationId xmlns:a16="http://schemas.microsoft.com/office/drawing/2014/main" xmlns="" id="{289DDD5A-737D-423A-B911-E5ECC455DB4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05" name="Imagem 6704">
          <a:extLst>
            <a:ext uri="{FF2B5EF4-FFF2-40B4-BE49-F238E27FC236}">
              <a16:creationId xmlns:a16="http://schemas.microsoft.com/office/drawing/2014/main" xmlns="" id="{F02DD30A-BBFB-448D-A4B2-9476797550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06" name="Imagem 6705">
          <a:extLst>
            <a:ext uri="{FF2B5EF4-FFF2-40B4-BE49-F238E27FC236}">
              <a16:creationId xmlns:a16="http://schemas.microsoft.com/office/drawing/2014/main" xmlns="" id="{7B86BAC7-42EF-4801-9121-96198721EAF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6707" name="Imagem 6706">
          <a:extLst>
            <a:ext uri="{FF2B5EF4-FFF2-40B4-BE49-F238E27FC236}">
              <a16:creationId xmlns:a16="http://schemas.microsoft.com/office/drawing/2014/main" xmlns="" id="{5B45C6E7-A808-492E-B903-FC211783EC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6708" name="Imagem 6707">
          <a:extLst>
            <a:ext uri="{FF2B5EF4-FFF2-40B4-BE49-F238E27FC236}">
              <a16:creationId xmlns:a16="http://schemas.microsoft.com/office/drawing/2014/main" xmlns="" id="{BF0838A0-4546-4845-8568-B14DF7A28C5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09" name="Imagem 6708">
          <a:extLst>
            <a:ext uri="{FF2B5EF4-FFF2-40B4-BE49-F238E27FC236}">
              <a16:creationId xmlns:a16="http://schemas.microsoft.com/office/drawing/2014/main" xmlns="" id="{7E2367CF-0B10-4738-8119-64E27C0B01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10" name="Imagem 6709">
          <a:extLst>
            <a:ext uri="{FF2B5EF4-FFF2-40B4-BE49-F238E27FC236}">
              <a16:creationId xmlns:a16="http://schemas.microsoft.com/office/drawing/2014/main" xmlns="" id="{9042945C-734D-4855-943E-A83B2C913F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11" name="Imagem 6710">
          <a:extLst>
            <a:ext uri="{FF2B5EF4-FFF2-40B4-BE49-F238E27FC236}">
              <a16:creationId xmlns:a16="http://schemas.microsoft.com/office/drawing/2014/main" xmlns="" id="{D5016E27-3C71-4B42-8AD9-E6376871D6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12" name="Imagem 6711">
          <a:extLst>
            <a:ext uri="{FF2B5EF4-FFF2-40B4-BE49-F238E27FC236}">
              <a16:creationId xmlns:a16="http://schemas.microsoft.com/office/drawing/2014/main" xmlns="" id="{0ACAA93B-2AD2-4568-A66E-EA74DAE462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13" name="Imagem 6712">
          <a:extLst>
            <a:ext uri="{FF2B5EF4-FFF2-40B4-BE49-F238E27FC236}">
              <a16:creationId xmlns:a16="http://schemas.microsoft.com/office/drawing/2014/main" xmlns="" id="{4B59E617-FEEC-4E67-AB71-4217EDCED8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14" name="Imagem 6713">
          <a:extLst>
            <a:ext uri="{FF2B5EF4-FFF2-40B4-BE49-F238E27FC236}">
              <a16:creationId xmlns:a16="http://schemas.microsoft.com/office/drawing/2014/main" xmlns="" id="{5C61E28A-C20A-4DDB-A5C5-BD80DEE689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6715" name="Imagem 6714">
          <a:extLst>
            <a:ext uri="{FF2B5EF4-FFF2-40B4-BE49-F238E27FC236}">
              <a16:creationId xmlns:a16="http://schemas.microsoft.com/office/drawing/2014/main" xmlns="" id="{E837B274-C38A-4FE3-B795-A4BBED6F1E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6716" name="Imagem 6715">
          <a:extLst>
            <a:ext uri="{FF2B5EF4-FFF2-40B4-BE49-F238E27FC236}">
              <a16:creationId xmlns:a16="http://schemas.microsoft.com/office/drawing/2014/main" xmlns="" id="{D62F3BF6-7659-4266-969B-AF0E80600CC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17" name="Imagem 6716">
          <a:extLst>
            <a:ext uri="{FF2B5EF4-FFF2-40B4-BE49-F238E27FC236}">
              <a16:creationId xmlns:a16="http://schemas.microsoft.com/office/drawing/2014/main" xmlns="" id="{9E5B1C7E-EA6F-455D-B1DE-7ED8AEF577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18" name="Imagem 6717">
          <a:extLst>
            <a:ext uri="{FF2B5EF4-FFF2-40B4-BE49-F238E27FC236}">
              <a16:creationId xmlns:a16="http://schemas.microsoft.com/office/drawing/2014/main" xmlns="" id="{6A23825E-7F53-4C33-9D1D-D34BF6190E9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19" name="Imagem 6718">
          <a:extLst>
            <a:ext uri="{FF2B5EF4-FFF2-40B4-BE49-F238E27FC236}">
              <a16:creationId xmlns:a16="http://schemas.microsoft.com/office/drawing/2014/main" xmlns="" id="{5582B71B-BEE6-469F-BEE8-03E8A35870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20" name="Imagem 6719">
          <a:extLst>
            <a:ext uri="{FF2B5EF4-FFF2-40B4-BE49-F238E27FC236}">
              <a16:creationId xmlns:a16="http://schemas.microsoft.com/office/drawing/2014/main" xmlns="" id="{11287C2F-A591-4DC7-B723-3F1C3CDCCA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21" name="Imagem 6720">
          <a:extLst>
            <a:ext uri="{FF2B5EF4-FFF2-40B4-BE49-F238E27FC236}">
              <a16:creationId xmlns:a16="http://schemas.microsoft.com/office/drawing/2014/main" xmlns="" id="{E49172E0-7737-4BEC-A6AE-81BDFF09FA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22" name="Imagem 6721">
          <a:extLst>
            <a:ext uri="{FF2B5EF4-FFF2-40B4-BE49-F238E27FC236}">
              <a16:creationId xmlns:a16="http://schemas.microsoft.com/office/drawing/2014/main" xmlns="" id="{6434CC3F-BAEC-4DF2-BF9B-3C9BBFAAA63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6723" name="Imagem 6722">
          <a:extLst>
            <a:ext uri="{FF2B5EF4-FFF2-40B4-BE49-F238E27FC236}">
              <a16:creationId xmlns:a16="http://schemas.microsoft.com/office/drawing/2014/main" xmlns="" id="{3D8541CC-6A15-4696-A4C1-9612AF0C08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6724" name="Imagem 6723">
          <a:extLst>
            <a:ext uri="{FF2B5EF4-FFF2-40B4-BE49-F238E27FC236}">
              <a16:creationId xmlns:a16="http://schemas.microsoft.com/office/drawing/2014/main" xmlns="" id="{8FB1C25E-2374-406F-8BB7-53731956830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25" name="Imagem 6724">
          <a:extLst>
            <a:ext uri="{FF2B5EF4-FFF2-40B4-BE49-F238E27FC236}">
              <a16:creationId xmlns:a16="http://schemas.microsoft.com/office/drawing/2014/main" xmlns="" id="{2DAE8508-1864-4D0F-8096-340C64B9A9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26" name="Imagem 6725">
          <a:extLst>
            <a:ext uri="{FF2B5EF4-FFF2-40B4-BE49-F238E27FC236}">
              <a16:creationId xmlns:a16="http://schemas.microsoft.com/office/drawing/2014/main" xmlns="" id="{0EAED909-C9BC-41E1-B145-8B6A0088EC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27" name="Imagem 6726">
          <a:extLst>
            <a:ext uri="{FF2B5EF4-FFF2-40B4-BE49-F238E27FC236}">
              <a16:creationId xmlns:a16="http://schemas.microsoft.com/office/drawing/2014/main" xmlns="" id="{F111E710-20E2-411A-8E13-E053467CC9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28" name="Imagem 6727">
          <a:extLst>
            <a:ext uri="{FF2B5EF4-FFF2-40B4-BE49-F238E27FC236}">
              <a16:creationId xmlns:a16="http://schemas.microsoft.com/office/drawing/2014/main" xmlns="" id="{BC273E28-600D-4A8A-BEAF-4B697D3CBCA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29" name="Imagem 6728">
          <a:extLst>
            <a:ext uri="{FF2B5EF4-FFF2-40B4-BE49-F238E27FC236}">
              <a16:creationId xmlns:a16="http://schemas.microsoft.com/office/drawing/2014/main" xmlns="" id="{9F0C0FF1-8ED3-45EC-AE22-28F32EEF5A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30" name="Imagem 6729">
          <a:extLst>
            <a:ext uri="{FF2B5EF4-FFF2-40B4-BE49-F238E27FC236}">
              <a16:creationId xmlns:a16="http://schemas.microsoft.com/office/drawing/2014/main" xmlns="" id="{16311FA2-365D-42A9-A045-75E591059A4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731" name="Imagem 6730">
          <a:extLst>
            <a:ext uri="{FF2B5EF4-FFF2-40B4-BE49-F238E27FC236}">
              <a16:creationId xmlns:a16="http://schemas.microsoft.com/office/drawing/2014/main" xmlns="" id="{0DD26D34-F0F8-4E8A-AAAA-48E665B417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32" name="Imagem 6731">
          <a:extLst>
            <a:ext uri="{FF2B5EF4-FFF2-40B4-BE49-F238E27FC236}">
              <a16:creationId xmlns:a16="http://schemas.microsoft.com/office/drawing/2014/main" xmlns="" id="{F0657C91-0ECF-4232-B8B0-F65B2AABC9E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33" name="Imagem 6732">
          <a:extLst>
            <a:ext uri="{FF2B5EF4-FFF2-40B4-BE49-F238E27FC236}">
              <a16:creationId xmlns:a16="http://schemas.microsoft.com/office/drawing/2014/main" xmlns="" id="{72427815-C156-4C10-956F-F247B979CC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34" name="Imagem 6733">
          <a:extLst>
            <a:ext uri="{FF2B5EF4-FFF2-40B4-BE49-F238E27FC236}">
              <a16:creationId xmlns:a16="http://schemas.microsoft.com/office/drawing/2014/main" xmlns="" id="{0C793DFF-CC73-4E0F-AE55-7D0F43C6E89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35" name="Imagem 6734">
          <a:extLst>
            <a:ext uri="{FF2B5EF4-FFF2-40B4-BE49-F238E27FC236}">
              <a16:creationId xmlns:a16="http://schemas.microsoft.com/office/drawing/2014/main" xmlns="" id="{71E2A473-E306-4D9F-80AF-D4A0FFDAD4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36" name="Imagem 6735">
          <a:extLst>
            <a:ext uri="{FF2B5EF4-FFF2-40B4-BE49-F238E27FC236}">
              <a16:creationId xmlns:a16="http://schemas.microsoft.com/office/drawing/2014/main" xmlns="" id="{6C59CC12-AF85-4BEB-B35F-A959A0FE5D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37" name="Imagem 6736">
          <a:extLst>
            <a:ext uri="{FF2B5EF4-FFF2-40B4-BE49-F238E27FC236}">
              <a16:creationId xmlns:a16="http://schemas.microsoft.com/office/drawing/2014/main" xmlns="" id="{FCB789E7-B192-484B-A9C1-45E391CBB0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38" name="Imagem 6737">
          <a:extLst>
            <a:ext uri="{FF2B5EF4-FFF2-40B4-BE49-F238E27FC236}">
              <a16:creationId xmlns:a16="http://schemas.microsoft.com/office/drawing/2014/main" xmlns="" id="{F431F208-8F2E-4463-99CB-57EFB51169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739" name="Imagem 6738">
          <a:extLst>
            <a:ext uri="{FF2B5EF4-FFF2-40B4-BE49-F238E27FC236}">
              <a16:creationId xmlns:a16="http://schemas.microsoft.com/office/drawing/2014/main" xmlns="" id="{5E40EBF6-7954-4242-BA83-0A89B04633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40" name="Imagem 6739">
          <a:extLst>
            <a:ext uri="{FF2B5EF4-FFF2-40B4-BE49-F238E27FC236}">
              <a16:creationId xmlns:a16="http://schemas.microsoft.com/office/drawing/2014/main" xmlns="" id="{4BDBA9D0-3B16-472B-ABF9-610C4AC98D6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41" name="Imagem 6740">
          <a:extLst>
            <a:ext uri="{FF2B5EF4-FFF2-40B4-BE49-F238E27FC236}">
              <a16:creationId xmlns:a16="http://schemas.microsoft.com/office/drawing/2014/main" xmlns="" id="{CD88C697-F961-4D66-B21D-83F0B387A4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42" name="Imagem 6741">
          <a:extLst>
            <a:ext uri="{FF2B5EF4-FFF2-40B4-BE49-F238E27FC236}">
              <a16:creationId xmlns:a16="http://schemas.microsoft.com/office/drawing/2014/main" xmlns="" id="{0C629212-6CA5-4453-9BF7-569834EF62E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43" name="Imagem 6742">
          <a:extLst>
            <a:ext uri="{FF2B5EF4-FFF2-40B4-BE49-F238E27FC236}">
              <a16:creationId xmlns:a16="http://schemas.microsoft.com/office/drawing/2014/main" xmlns="" id="{DB83521A-5FF7-4B13-AE5D-84F338B8B8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44" name="Imagem 6743">
          <a:extLst>
            <a:ext uri="{FF2B5EF4-FFF2-40B4-BE49-F238E27FC236}">
              <a16:creationId xmlns:a16="http://schemas.microsoft.com/office/drawing/2014/main" xmlns="" id="{ACDF64CF-7F6E-4140-B6DB-860FDEF4C82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45" name="Imagem 6744">
          <a:extLst>
            <a:ext uri="{FF2B5EF4-FFF2-40B4-BE49-F238E27FC236}">
              <a16:creationId xmlns:a16="http://schemas.microsoft.com/office/drawing/2014/main" xmlns="" id="{BE1810F8-F019-4256-B2E0-4AA1863BF17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46" name="Imagem 6745">
          <a:extLst>
            <a:ext uri="{FF2B5EF4-FFF2-40B4-BE49-F238E27FC236}">
              <a16:creationId xmlns:a16="http://schemas.microsoft.com/office/drawing/2014/main" xmlns="" id="{7F1C83D1-E5ED-4C5F-A2DA-D35439EA504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747" name="Imagem 6746">
          <a:extLst>
            <a:ext uri="{FF2B5EF4-FFF2-40B4-BE49-F238E27FC236}">
              <a16:creationId xmlns:a16="http://schemas.microsoft.com/office/drawing/2014/main" xmlns="" id="{CD45CD4D-8EB7-4AA2-BFA9-E85408FBC7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48" name="Imagem 6747">
          <a:extLst>
            <a:ext uri="{FF2B5EF4-FFF2-40B4-BE49-F238E27FC236}">
              <a16:creationId xmlns:a16="http://schemas.microsoft.com/office/drawing/2014/main" xmlns="" id="{0C93DF99-0B69-46A5-BC72-31016226C0B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49" name="Imagem 6748">
          <a:extLst>
            <a:ext uri="{FF2B5EF4-FFF2-40B4-BE49-F238E27FC236}">
              <a16:creationId xmlns:a16="http://schemas.microsoft.com/office/drawing/2014/main" xmlns="" id="{4518B29B-97F7-4CDD-813F-FD63585DE4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50" name="Imagem 6749">
          <a:extLst>
            <a:ext uri="{FF2B5EF4-FFF2-40B4-BE49-F238E27FC236}">
              <a16:creationId xmlns:a16="http://schemas.microsoft.com/office/drawing/2014/main" xmlns="" id="{0FD0E322-E570-49FD-8E55-661CCD034B3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51" name="Imagem 6750">
          <a:extLst>
            <a:ext uri="{FF2B5EF4-FFF2-40B4-BE49-F238E27FC236}">
              <a16:creationId xmlns:a16="http://schemas.microsoft.com/office/drawing/2014/main" xmlns="" id="{1B578E5E-428C-4E21-8885-1621B1C379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52" name="Imagem 6751">
          <a:extLst>
            <a:ext uri="{FF2B5EF4-FFF2-40B4-BE49-F238E27FC236}">
              <a16:creationId xmlns:a16="http://schemas.microsoft.com/office/drawing/2014/main" xmlns="" id="{9146D89F-F62A-46BC-AB22-BE451CF0BF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53" name="Imagem 6752">
          <a:extLst>
            <a:ext uri="{FF2B5EF4-FFF2-40B4-BE49-F238E27FC236}">
              <a16:creationId xmlns:a16="http://schemas.microsoft.com/office/drawing/2014/main" xmlns="" id="{417F9F47-216A-4453-B74D-8B3DF297E9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54" name="Imagem 6753">
          <a:extLst>
            <a:ext uri="{FF2B5EF4-FFF2-40B4-BE49-F238E27FC236}">
              <a16:creationId xmlns:a16="http://schemas.microsoft.com/office/drawing/2014/main" xmlns="" id="{DFDF738D-BC7C-4094-A879-884504EC76E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755" name="Imagem 6754">
          <a:extLst>
            <a:ext uri="{FF2B5EF4-FFF2-40B4-BE49-F238E27FC236}">
              <a16:creationId xmlns:a16="http://schemas.microsoft.com/office/drawing/2014/main" xmlns="" id="{28325F19-9041-46BF-892A-E460087EBD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56" name="Imagem 6755">
          <a:extLst>
            <a:ext uri="{FF2B5EF4-FFF2-40B4-BE49-F238E27FC236}">
              <a16:creationId xmlns:a16="http://schemas.microsoft.com/office/drawing/2014/main" xmlns="" id="{85D8B8C9-7A7F-4814-BCA0-1372D6D1F2F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57" name="Imagem 6756">
          <a:extLst>
            <a:ext uri="{FF2B5EF4-FFF2-40B4-BE49-F238E27FC236}">
              <a16:creationId xmlns:a16="http://schemas.microsoft.com/office/drawing/2014/main" xmlns="" id="{32413B8D-F9C6-4385-B488-A30086D6FC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58" name="Imagem 6757">
          <a:extLst>
            <a:ext uri="{FF2B5EF4-FFF2-40B4-BE49-F238E27FC236}">
              <a16:creationId xmlns:a16="http://schemas.microsoft.com/office/drawing/2014/main" xmlns="" id="{5526BD71-54B3-47F3-B81B-7B09F2AA7B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59" name="Imagem 6758">
          <a:extLst>
            <a:ext uri="{FF2B5EF4-FFF2-40B4-BE49-F238E27FC236}">
              <a16:creationId xmlns:a16="http://schemas.microsoft.com/office/drawing/2014/main" xmlns="" id="{982ED42E-3C01-4B61-BAA1-CCBA80E347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60" name="Imagem 6759">
          <a:extLst>
            <a:ext uri="{FF2B5EF4-FFF2-40B4-BE49-F238E27FC236}">
              <a16:creationId xmlns:a16="http://schemas.microsoft.com/office/drawing/2014/main" xmlns="" id="{86688A96-644E-4EA9-846B-02951C4D75C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61" name="Imagem 6760">
          <a:extLst>
            <a:ext uri="{FF2B5EF4-FFF2-40B4-BE49-F238E27FC236}">
              <a16:creationId xmlns:a16="http://schemas.microsoft.com/office/drawing/2014/main" xmlns="" id="{09445939-E633-43D6-B342-FCC38C65EF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62" name="Imagem 6761">
          <a:extLst>
            <a:ext uri="{FF2B5EF4-FFF2-40B4-BE49-F238E27FC236}">
              <a16:creationId xmlns:a16="http://schemas.microsoft.com/office/drawing/2014/main" xmlns="" id="{844CE43E-D17E-429A-ACC7-D922861AB6D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763" name="Imagem 6762">
          <a:extLst>
            <a:ext uri="{FF2B5EF4-FFF2-40B4-BE49-F238E27FC236}">
              <a16:creationId xmlns:a16="http://schemas.microsoft.com/office/drawing/2014/main" xmlns="" id="{68EA3225-60CD-4C35-8E1B-227ECACD67E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64" name="Imagem 6763">
          <a:extLst>
            <a:ext uri="{FF2B5EF4-FFF2-40B4-BE49-F238E27FC236}">
              <a16:creationId xmlns:a16="http://schemas.microsoft.com/office/drawing/2014/main" xmlns="" id="{F613FEB0-8845-4C74-B6C7-0901B206B17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65" name="Imagem 6764">
          <a:extLst>
            <a:ext uri="{FF2B5EF4-FFF2-40B4-BE49-F238E27FC236}">
              <a16:creationId xmlns:a16="http://schemas.microsoft.com/office/drawing/2014/main" xmlns="" id="{864DAB9B-BD5A-41B1-835E-487B34A07B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66" name="Imagem 6765">
          <a:extLst>
            <a:ext uri="{FF2B5EF4-FFF2-40B4-BE49-F238E27FC236}">
              <a16:creationId xmlns:a16="http://schemas.microsoft.com/office/drawing/2014/main" xmlns="" id="{84FCCD56-EBE0-407D-944A-3A38730CF8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67" name="Imagem 6766">
          <a:extLst>
            <a:ext uri="{FF2B5EF4-FFF2-40B4-BE49-F238E27FC236}">
              <a16:creationId xmlns:a16="http://schemas.microsoft.com/office/drawing/2014/main" xmlns="" id="{3EB4BCB6-00E5-40DC-B1D3-DD02F0F269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68" name="Imagem 6767">
          <a:extLst>
            <a:ext uri="{FF2B5EF4-FFF2-40B4-BE49-F238E27FC236}">
              <a16:creationId xmlns:a16="http://schemas.microsoft.com/office/drawing/2014/main" xmlns="" id="{C6BC22CB-17A0-4951-92F8-C54FE3E3759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69" name="Imagem 6768">
          <a:extLst>
            <a:ext uri="{FF2B5EF4-FFF2-40B4-BE49-F238E27FC236}">
              <a16:creationId xmlns:a16="http://schemas.microsoft.com/office/drawing/2014/main" xmlns="" id="{5ACF2A6E-61FC-436B-A551-F94AD38396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70" name="Imagem 6769">
          <a:extLst>
            <a:ext uri="{FF2B5EF4-FFF2-40B4-BE49-F238E27FC236}">
              <a16:creationId xmlns:a16="http://schemas.microsoft.com/office/drawing/2014/main" xmlns="" id="{9CB4F7B2-DC0D-4A32-8BA4-C5AC778B0E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771" name="Imagem 6770">
          <a:extLst>
            <a:ext uri="{FF2B5EF4-FFF2-40B4-BE49-F238E27FC236}">
              <a16:creationId xmlns:a16="http://schemas.microsoft.com/office/drawing/2014/main" xmlns="" id="{8571BBB6-FE70-4B5F-9378-6E0157EE90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72" name="Imagem 6771">
          <a:extLst>
            <a:ext uri="{FF2B5EF4-FFF2-40B4-BE49-F238E27FC236}">
              <a16:creationId xmlns:a16="http://schemas.microsoft.com/office/drawing/2014/main" xmlns="" id="{B842455B-839F-4A86-A6D9-C847463AABE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73" name="Imagem 6772">
          <a:extLst>
            <a:ext uri="{FF2B5EF4-FFF2-40B4-BE49-F238E27FC236}">
              <a16:creationId xmlns:a16="http://schemas.microsoft.com/office/drawing/2014/main" xmlns="" id="{1D54F2D3-7721-4749-91A8-126DA0A1AD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74" name="Imagem 6773">
          <a:extLst>
            <a:ext uri="{FF2B5EF4-FFF2-40B4-BE49-F238E27FC236}">
              <a16:creationId xmlns:a16="http://schemas.microsoft.com/office/drawing/2014/main" xmlns="" id="{53B95CF8-0037-48F2-958C-DD5ABD5843E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75" name="Imagem 6774">
          <a:extLst>
            <a:ext uri="{FF2B5EF4-FFF2-40B4-BE49-F238E27FC236}">
              <a16:creationId xmlns:a16="http://schemas.microsoft.com/office/drawing/2014/main" xmlns="" id="{13CAA308-F210-4763-AC6E-7DA50D01DE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76" name="Imagem 6775">
          <a:extLst>
            <a:ext uri="{FF2B5EF4-FFF2-40B4-BE49-F238E27FC236}">
              <a16:creationId xmlns:a16="http://schemas.microsoft.com/office/drawing/2014/main" xmlns="" id="{126C5B5D-0F06-4AE6-A938-B5D6F9A6560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77" name="Imagem 6776">
          <a:extLst>
            <a:ext uri="{FF2B5EF4-FFF2-40B4-BE49-F238E27FC236}">
              <a16:creationId xmlns:a16="http://schemas.microsoft.com/office/drawing/2014/main" xmlns="" id="{7939EC2F-A6F1-431F-91D3-8160EED44D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78" name="Imagem 6777">
          <a:extLst>
            <a:ext uri="{FF2B5EF4-FFF2-40B4-BE49-F238E27FC236}">
              <a16:creationId xmlns:a16="http://schemas.microsoft.com/office/drawing/2014/main" xmlns="" id="{1A6B9E1A-4953-43D4-B22E-B41E7C97D0B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779" name="Imagem 6778">
          <a:extLst>
            <a:ext uri="{FF2B5EF4-FFF2-40B4-BE49-F238E27FC236}">
              <a16:creationId xmlns:a16="http://schemas.microsoft.com/office/drawing/2014/main" xmlns="" id="{AF55AEE4-C78E-4253-BC22-8692457098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80" name="Imagem 6779">
          <a:extLst>
            <a:ext uri="{FF2B5EF4-FFF2-40B4-BE49-F238E27FC236}">
              <a16:creationId xmlns:a16="http://schemas.microsoft.com/office/drawing/2014/main" xmlns="" id="{C0C4DCC8-B71F-4127-B9E6-54BB570BF71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81" name="Imagem 6780">
          <a:extLst>
            <a:ext uri="{FF2B5EF4-FFF2-40B4-BE49-F238E27FC236}">
              <a16:creationId xmlns:a16="http://schemas.microsoft.com/office/drawing/2014/main" xmlns="" id="{02AC9469-0220-40B7-88AC-6A0DB7732B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82" name="Imagem 6781">
          <a:extLst>
            <a:ext uri="{FF2B5EF4-FFF2-40B4-BE49-F238E27FC236}">
              <a16:creationId xmlns:a16="http://schemas.microsoft.com/office/drawing/2014/main" xmlns="" id="{3464850D-DF5B-4BFC-8CAF-DF788F1578A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83" name="Imagem 6782">
          <a:extLst>
            <a:ext uri="{FF2B5EF4-FFF2-40B4-BE49-F238E27FC236}">
              <a16:creationId xmlns:a16="http://schemas.microsoft.com/office/drawing/2014/main" xmlns="" id="{C1B907C4-F730-465A-8296-0B1B45B488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84" name="Imagem 6783">
          <a:extLst>
            <a:ext uri="{FF2B5EF4-FFF2-40B4-BE49-F238E27FC236}">
              <a16:creationId xmlns:a16="http://schemas.microsoft.com/office/drawing/2014/main" xmlns="" id="{EAC0B6AC-ACE9-4AA7-9A98-4B465B058D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85" name="Imagem 6784">
          <a:extLst>
            <a:ext uri="{FF2B5EF4-FFF2-40B4-BE49-F238E27FC236}">
              <a16:creationId xmlns:a16="http://schemas.microsoft.com/office/drawing/2014/main" xmlns="" id="{D5FFB159-1054-4F43-95E6-6E100E1634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86" name="Imagem 6785">
          <a:extLst>
            <a:ext uri="{FF2B5EF4-FFF2-40B4-BE49-F238E27FC236}">
              <a16:creationId xmlns:a16="http://schemas.microsoft.com/office/drawing/2014/main" xmlns="" id="{E676409E-A413-4AE9-82CB-3190259E0D5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787" name="Imagem 6786">
          <a:extLst>
            <a:ext uri="{FF2B5EF4-FFF2-40B4-BE49-F238E27FC236}">
              <a16:creationId xmlns:a16="http://schemas.microsoft.com/office/drawing/2014/main" xmlns="" id="{FBC2135D-D07D-4617-9601-4F54E0725A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88" name="Imagem 6787">
          <a:extLst>
            <a:ext uri="{FF2B5EF4-FFF2-40B4-BE49-F238E27FC236}">
              <a16:creationId xmlns:a16="http://schemas.microsoft.com/office/drawing/2014/main" xmlns="" id="{7262E033-B581-417C-89D4-E96641C90FC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89" name="Imagem 6788">
          <a:extLst>
            <a:ext uri="{FF2B5EF4-FFF2-40B4-BE49-F238E27FC236}">
              <a16:creationId xmlns:a16="http://schemas.microsoft.com/office/drawing/2014/main" xmlns="" id="{B823E4C4-CEE6-4724-95F0-4C378067AD4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90" name="Imagem 6789">
          <a:extLst>
            <a:ext uri="{FF2B5EF4-FFF2-40B4-BE49-F238E27FC236}">
              <a16:creationId xmlns:a16="http://schemas.microsoft.com/office/drawing/2014/main" xmlns="" id="{E1551B66-BC88-4CB6-B918-373B1D4259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91" name="Imagem 6790">
          <a:extLst>
            <a:ext uri="{FF2B5EF4-FFF2-40B4-BE49-F238E27FC236}">
              <a16:creationId xmlns:a16="http://schemas.microsoft.com/office/drawing/2014/main" xmlns="" id="{9AF35B21-283D-4BD6-9463-3499297C21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92" name="Imagem 6791">
          <a:extLst>
            <a:ext uri="{FF2B5EF4-FFF2-40B4-BE49-F238E27FC236}">
              <a16:creationId xmlns:a16="http://schemas.microsoft.com/office/drawing/2014/main" xmlns="" id="{5ED39D3F-3C90-4B33-84C5-030FC9DE58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93" name="Imagem 6792">
          <a:extLst>
            <a:ext uri="{FF2B5EF4-FFF2-40B4-BE49-F238E27FC236}">
              <a16:creationId xmlns:a16="http://schemas.microsoft.com/office/drawing/2014/main" xmlns="" id="{38B86C75-8ED6-43E1-B296-43AD6E4F11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94" name="Imagem 6793">
          <a:extLst>
            <a:ext uri="{FF2B5EF4-FFF2-40B4-BE49-F238E27FC236}">
              <a16:creationId xmlns:a16="http://schemas.microsoft.com/office/drawing/2014/main" xmlns="" id="{C3D4EFE1-B179-4991-B22C-6546EB6668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795" name="Imagem 6794">
          <a:extLst>
            <a:ext uri="{FF2B5EF4-FFF2-40B4-BE49-F238E27FC236}">
              <a16:creationId xmlns:a16="http://schemas.microsoft.com/office/drawing/2014/main" xmlns="" id="{834BD1FF-3F56-480C-A0A8-78B9BE6675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96" name="Imagem 6795">
          <a:extLst>
            <a:ext uri="{FF2B5EF4-FFF2-40B4-BE49-F238E27FC236}">
              <a16:creationId xmlns:a16="http://schemas.microsoft.com/office/drawing/2014/main" xmlns="" id="{870B92E2-D7CC-4043-B574-73CFB65D9A4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97" name="Imagem 6796">
          <a:extLst>
            <a:ext uri="{FF2B5EF4-FFF2-40B4-BE49-F238E27FC236}">
              <a16:creationId xmlns:a16="http://schemas.microsoft.com/office/drawing/2014/main" xmlns="" id="{1AC6BD69-5D5B-405C-B297-FB609B58CE1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98" name="Imagem 6797">
          <a:extLst>
            <a:ext uri="{FF2B5EF4-FFF2-40B4-BE49-F238E27FC236}">
              <a16:creationId xmlns:a16="http://schemas.microsoft.com/office/drawing/2014/main" xmlns="" id="{0B4A0246-21EA-4904-AF60-AF242AC8B16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99" name="Imagem 6798">
          <a:extLst>
            <a:ext uri="{FF2B5EF4-FFF2-40B4-BE49-F238E27FC236}">
              <a16:creationId xmlns:a16="http://schemas.microsoft.com/office/drawing/2014/main" xmlns="" id="{372D35BC-6109-4E95-85C1-F848A31243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00" name="Imagem 6799">
          <a:extLst>
            <a:ext uri="{FF2B5EF4-FFF2-40B4-BE49-F238E27FC236}">
              <a16:creationId xmlns:a16="http://schemas.microsoft.com/office/drawing/2014/main" xmlns="" id="{C99C8399-127A-45FB-AEAD-26D9F4A5DEA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01" name="Imagem 6800">
          <a:extLst>
            <a:ext uri="{FF2B5EF4-FFF2-40B4-BE49-F238E27FC236}">
              <a16:creationId xmlns:a16="http://schemas.microsoft.com/office/drawing/2014/main" xmlns="" id="{7FE31AB3-A439-416F-A1BC-3C9504B615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02" name="Imagem 6801">
          <a:extLst>
            <a:ext uri="{FF2B5EF4-FFF2-40B4-BE49-F238E27FC236}">
              <a16:creationId xmlns:a16="http://schemas.microsoft.com/office/drawing/2014/main" xmlns="" id="{17567BC3-F37E-41A0-942E-A9E60CF187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803" name="Imagem 6802">
          <a:extLst>
            <a:ext uri="{FF2B5EF4-FFF2-40B4-BE49-F238E27FC236}">
              <a16:creationId xmlns:a16="http://schemas.microsoft.com/office/drawing/2014/main" xmlns="" id="{2D4FAE61-A38E-4CB5-8C30-EC287A7517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804" name="Imagem 6803">
          <a:extLst>
            <a:ext uri="{FF2B5EF4-FFF2-40B4-BE49-F238E27FC236}">
              <a16:creationId xmlns:a16="http://schemas.microsoft.com/office/drawing/2014/main" xmlns="" id="{0A382922-52FC-4D48-AF13-D08C035F1BF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05" name="Imagem 6804">
          <a:extLst>
            <a:ext uri="{FF2B5EF4-FFF2-40B4-BE49-F238E27FC236}">
              <a16:creationId xmlns:a16="http://schemas.microsoft.com/office/drawing/2014/main" xmlns="" id="{65E1ED36-58F2-4A07-9D8D-ADD4039F09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06" name="Imagem 6805">
          <a:extLst>
            <a:ext uri="{FF2B5EF4-FFF2-40B4-BE49-F238E27FC236}">
              <a16:creationId xmlns:a16="http://schemas.microsoft.com/office/drawing/2014/main" xmlns="" id="{18603E0A-3784-4B0F-B982-E782E1AE21D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07" name="Imagem 6806">
          <a:extLst>
            <a:ext uri="{FF2B5EF4-FFF2-40B4-BE49-F238E27FC236}">
              <a16:creationId xmlns:a16="http://schemas.microsoft.com/office/drawing/2014/main" xmlns="" id="{FB4EF491-11AB-4B9A-B3A7-9D4E913D30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08" name="Imagem 6807">
          <a:extLst>
            <a:ext uri="{FF2B5EF4-FFF2-40B4-BE49-F238E27FC236}">
              <a16:creationId xmlns:a16="http://schemas.microsoft.com/office/drawing/2014/main" xmlns="" id="{EFAFE2D8-CBA4-495B-83B7-3E686983F59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09" name="Imagem 6808">
          <a:extLst>
            <a:ext uri="{FF2B5EF4-FFF2-40B4-BE49-F238E27FC236}">
              <a16:creationId xmlns:a16="http://schemas.microsoft.com/office/drawing/2014/main" xmlns="" id="{806963AD-2903-4EAB-929D-A3138ADDC1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10" name="Imagem 6809">
          <a:extLst>
            <a:ext uri="{FF2B5EF4-FFF2-40B4-BE49-F238E27FC236}">
              <a16:creationId xmlns:a16="http://schemas.microsoft.com/office/drawing/2014/main" xmlns="" id="{9C68B025-5BD0-41AB-985C-143C7F367F6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811" name="Imagem 6810">
          <a:extLst>
            <a:ext uri="{FF2B5EF4-FFF2-40B4-BE49-F238E27FC236}">
              <a16:creationId xmlns:a16="http://schemas.microsoft.com/office/drawing/2014/main" xmlns="" id="{DA34DE00-B557-4422-96E4-760303A943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812" name="Imagem 6811">
          <a:extLst>
            <a:ext uri="{FF2B5EF4-FFF2-40B4-BE49-F238E27FC236}">
              <a16:creationId xmlns:a16="http://schemas.microsoft.com/office/drawing/2014/main" xmlns="" id="{BCA7A587-8689-4AB1-BF26-4A3575C568B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13" name="Imagem 6812">
          <a:extLst>
            <a:ext uri="{FF2B5EF4-FFF2-40B4-BE49-F238E27FC236}">
              <a16:creationId xmlns:a16="http://schemas.microsoft.com/office/drawing/2014/main" xmlns="" id="{5E40B04B-C042-421D-A957-2AD3E96A97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14" name="Imagem 6813">
          <a:extLst>
            <a:ext uri="{FF2B5EF4-FFF2-40B4-BE49-F238E27FC236}">
              <a16:creationId xmlns:a16="http://schemas.microsoft.com/office/drawing/2014/main" xmlns="" id="{CC418DCF-6C28-4E6D-89FC-ADB830BDF1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15" name="Imagem 6814">
          <a:extLst>
            <a:ext uri="{FF2B5EF4-FFF2-40B4-BE49-F238E27FC236}">
              <a16:creationId xmlns:a16="http://schemas.microsoft.com/office/drawing/2014/main" xmlns="" id="{0C68E801-7555-4A38-9E9D-05F43946A0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16" name="Imagem 6815">
          <a:extLst>
            <a:ext uri="{FF2B5EF4-FFF2-40B4-BE49-F238E27FC236}">
              <a16:creationId xmlns:a16="http://schemas.microsoft.com/office/drawing/2014/main" xmlns="" id="{F1A7361E-60B3-478E-8553-DCB369C963D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17" name="Imagem 6816">
          <a:extLst>
            <a:ext uri="{FF2B5EF4-FFF2-40B4-BE49-F238E27FC236}">
              <a16:creationId xmlns:a16="http://schemas.microsoft.com/office/drawing/2014/main" xmlns="" id="{EE0568F4-2108-43FD-8473-75B82EA79D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18" name="Imagem 6817">
          <a:extLst>
            <a:ext uri="{FF2B5EF4-FFF2-40B4-BE49-F238E27FC236}">
              <a16:creationId xmlns:a16="http://schemas.microsoft.com/office/drawing/2014/main" xmlns="" id="{798938DE-311B-49EC-9CCD-88BB256707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819" name="Imagem 6818">
          <a:extLst>
            <a:ext uri="{FF2B5EF4-FFF2-40B4-BE49-F238E27FC236}">
              <a16:creationId xmlns:a16="http://schemas.microsoft.com/office/drawing/2014/main" xmlns="" id="{A5BF2382-2562-46AD-92A5-2CB3A515A7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820" name="Imagem 6819">
          <a:extLst>
            <a:ext uri="{FF2B5EF4-FFF2-40B4-BE49-F238E27FC236}">
              <a16:creationId xmlns:a16="http://schemas.microsoft.com/office/drawing/2014/main" xmlns="" id="{50274F99-C7D7-43F2-8FCF-EFCA9587D18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21" name="Imagem 6820">
          <a:extLst>
            <a:ext uri="{FF2B5EF4-FFF2-40B4-BE49-F238E27FC236}">
              <a16:creationId xmlns:a16="http://schemas.microsoft.com/office/drawing/2014/main" xmlns="" id="{260D3198-54E1-4ABC-9969-C44F41BEAE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22" name="Imagem 6821">
          <a:extLst>
            <a:ext uri="{FF2B5EF4-FFF2-40B4-BE49-F238E27FC236}">
              <a16:creationId xmlns:a16="http://schemas.microsoft.com/office/drawing/2014/main" xmlns="" id="{F411F7CE-C4A0-479F-98FD-26D1F10B2DB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23" name="Imagem 6822">
          <a:extLst>
            <a:ext uri="{FF2B5EF4-FFF2-40B4-BE49-F238E27FC236}">
              <a16:creationId xmlns:a16="http://schemas.microsoft.com/office/drawing/2014/main" xmlns="" id="{C6580C3A-264D-49F1-9094-3B373FE881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24" name="Imagem 6823">
          <a:extLst>
            <a:ext uri="{FF2B5EF4-FFF2-40B4-BE49-F238E27FC236}">
              <a16:creationId xmlns:a16="http://schemas.microsoft.com/office/drawing/2014/main" xmlns="" id="{92433F3D-1505-4C83-A55F-98C373F61A5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25" name="Imagem 6824">
          <a:extLst>
            <a:ext uri="{FF2B5EF4-FFF2-40B4-BE49-F238E27FC236}">
              <a16:creationId xmlns:a16="http://schemas.microsoft.com/office/drawing/2014/main" xmlns="" id="{0422E7D0-C922-48C3-AE2D-42D342B237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26" name="Imagem 6825">
          <a:extLst>
            <a:ext uri="{FF2B5EF4-FFF2-40B4-BE49-F238E27FC236}">
              <a16:creationId xmlns:a16="http://schemas.microsoft.com/office/drawing/2014/main" xmlns="" id="{C3E82DED-26C1-4AAF-B8B7-A089923E68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1314450</xdr:colOff>
      <xdr:row>3</xdr:row>
      <xdr:rowOff>0</xdr:rowOff>
    </xdr:from>
    <xdr:ext cx="0" cy="438150"/>
    <xdr:pic>
      <xdr:nvPicPr>
        <xdr:cNvPr id="2" name="image2.png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4" name="image2.png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5" name="image2.png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6" name="image2.png"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7" name="image2.png">
          <a:extLst>
            <a:ext uri="{FF2B5EF4-FFF2-40B4-BE49-F238E27FC236}">
              <a16:creationId xmlns:a16="http://schemas.microsoft.com/office/drawing/2014/main" xmlns="" id="{00000000-0008-0000-0F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8" name="image2.png">
          <a:extLst>
            <a:ext uri="{FF2B5EF4-FFF2-40B4-BE49-F238E27FC236}">
              <a16:creationId xmlns:a16="http://schemas.microsoft.com/office/drawing/2014/main" xmlns="" id="{00000000-0008-0000-0F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9" name="image2.png">
          <a:extLst>
            <a:ext uri="{FF2B5EF4-FFF2-40B4-BE49-F238E27FC236}">
              <a16:creationId xmlns:a16="http://schemas.microsoft.com/office/drawing/2014/main" xmlns="" id="{00000000-0008-0000-0F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10" name="image2.png">
          <a:extLst>
            <a:ext uri="{FF2B5EF4-FFF2-40B4-BE49-F238E27FC236}">
              <a16:creationId xmlns:a16="http://schemas.microsoft.com/office/drawing/2014/main" xmlns="" id="{00000000-0008-0000-0F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11" name="image2.png">
          <a:extLst>
            <a:ext uri="{FF2B5EF4-FFF2-40B4-BE49-F238E27FC236}">
              <a16:creationId xmlns:a16="http://schemas.microsoft.com/office/drawing/2014/main" xmlns="" id="{00000000-0008-0000-0F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12" name="image2.png">
          <a:extLst>
            <a:ext uri="{FF2B5EF4-FFF2-40B4-BE49-F238E27FC236}">
              <a16:creationId xmlns:a16="http://schemas.microsoft.com/office/drawing/2014/main" xmlns="" id="{00000000-0008-0000-0F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13" name="image2.png">
          <a:extLst>
            <a:ext uri="{FF2B5EF4-FFF2-40B4-BE49-F238E27FC236}">
              <a16:creationId xmlns:a16="http://schemas.microsoft.com/office/drawing/2014/main" xmlns="" id="{00000000-0008-0000-0F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4" name="image2.png">
          <a:extLst>
            <a:ext uri="{FF2B5EF4-FFF2-40B4-BE49-F238E27FC236}">
              <a16:creationId xmlns:a16="http://schemas.microsoft.com/office/drawing/2014/main" xmlns="" id="{00000000-0008-0000-0F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" name="image2.png">
          <a:extLst>
            <a:ext uri="{FF2B5EF4-FFF2-40B4-BE49-F238E27FC236}">
              <a16:creationId xmlns:a16="http://schemas.microsoft.com/office/drawing/2014/main" xmlns="" id="{00000000-0008-0000-0F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6" name="image2.png">
          <a:extLst>
            <a:ext uri="{FF2B5EF4-FFF2-40B4-BE49-F238E27FC236}">
              <a16:creationId xmlns:a16="http://schemas.microsoft.com/office/drawing/2014/main" xmlns="" id="{00000000-0008-0000-0F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7" name="image2.png">
          <a:extLst>
            <a:ext uri="{FF2B5EF4-FFF2-40B4-BE49-F238E27FC236}">
              <a16:creationId xmlns:a16="http://schemas.microsoft.com/office/drawing/2014/main" xmlns="" id="{00000000-0008-0000-0F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8" name="image2.png">
          <a:extLst>
            <a:ext uri="{FF2B5EF4-FFF2-40B4-BE49-F238E27FC236}">
              <a16:creationId xmlns:a16="http://schemas.microsoft.com/office/drawing/2014/main" xmlns="" id="{00000000-0008-0000-0F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9" name="image2.png">
          <a:extLst>
            <a:ext uri="{FF2B5EF4-FFF2-40B4-BE49-F238E27FC236}">
              <a16:creationId xmlns:a16="http://schemas.microsoft.com/office/drawing/2014/main" xmlns="" id="{00000000-0008-0000-0F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0" name="image2.png">
          <a:extLst>
            <a:ext uri="{FF2B5EF4-FFF2-40B4-BE49-F238E27FC236}">
              <a16:creationId xmlns:a16="http://schemas.microsoft.com/office/drawing/2014/main" xmlns="" id="{00000000-0008-0000-0F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1" name="image2.png">
          <a:extLst>
            <a:ext uri="{FF2B5EF4-FFF2-40B4-BE49-F238E27FC236}">
              <a16:creationId xmlns:a16="http://schemas.microsoft.com/office/drawing/2014/main" xmlns="" id="{00000000-0008-0000-0F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2" name="image2.png">
          <a:extLst>
            <a:ext uri="{FF2B5EF4-FFF2-40B4-BE49-F238E27FC236}">
              <a16:creationId xmlns:a16="http://schemas.microsoft.com/office/drawing/2014/main" xmlns="" id="{00000000-0008-0000-0F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3" name="image2.png">
          <a:extLst>
            <a:ext uri="{FF2B5EF4-FFF2-40B4-BE49-F238E27FC236}">
              <a16:creationId xmlns:a16="http://schemas.microsoft.com/office/drawing/2014/main" xmlns="" id="{00000000-0008-0000-0F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4" name="image2.png">
          <a:extLst>
            <a:ext uri="{FF2B5EF4-FFF2-40B4-BE49-F238E27FC236}">
              <a16:creationId xmlns:a16="http://schemas.microsoft.com/office/drawing/2014/main" xmlns="" id="{00000000-0008-0000-0F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5" name="image2.png">
          <a:extLst>
            <a:ext uri="{FF2B5EF4-FFF2-40B4-BE49-F238E27FC236}">
              <a16:creationId xmlns:a16="http://schemas.microsoft.com/office/drawing/2014/main" xmlns="" id="{00000000-0008-0000-0F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26" name="image2.png">
          <a:extLst>
            <a:ext uri="{FF2B5EF4-FFF2-40B4-BE49-F238E27FC236}">
              <a16:creationId xmlns:a16="http://schemas.microsoft.com/office/drawing/2014/main" xmlns="" id="{00000000-0008-0000-0F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7" name="image2.png">
          <a:extLst>
            <a:ext uri="{FF2B5EF4-FFF2-40B4-BE49-F238E27FC236}">
              <a16:creationId xmlns:a16="http://schemas.microsoft.com/office/drawing/2014/main" xmlns="" id="{00000000-0008-0000-0F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8" name="image2.png">
          <a:extLst>
            <a:ext uri="{FF2B5EF4-FFF2-40B4-BE49-F238E27FC236}">
              <a16:creationId xmlns:a16="http://schemas.microsoft.com/office/drawing/2014/main" xmlns="" id="{00000000-0008-0000-0F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9" name="image2.png">
          <a:extLst>
            <a:ext uri="{FF2B5EF4-FFF2-40B4-BE49-F238E27FC236}">
              <a16:creationId xmlns:a16="http://schemas.microsoft.com/office/drawing/2014/main" xmlns="" id="{00000000-0008-0000-0F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30" name="image2.png">
          <a:extLst>
            <a:ext uri="{FF2B5EF4-FFF2-40B4-BE49-F238E27FC236}">
              <a16:creationId xmlns:a16="http://schemas.microsoft.com/office/drawing/2014/main" xmlns="" id="{00000000-0008-0000-0F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1" name="image2.png">
          <a:extLst>
            <a:ext uri="{FF2B5EF4-FFF2-40B4-BE49-F238E27FC236}">
              <a16:creationId xmlns:a16="http://schemas.microsoft.com/office/drawing/2014/main" xmlns="" id="{00000000-0008-0000-0F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2" name="image2.png">
          <a:extLst>
            <a:ext uri="{FF2B5EF4-FFF2-40B4-BE49-F238E27FC236}">
              <a16:creationId xmlns:a16="http://schemas.microsoft.com/office/drawing/2014/main" xmlns="" id="{00000000-0008-0000-0F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3" name="image2.png">
          <a:extLst>
            <a:ext uri="{FF2B5EF4-FFF2-40B4-BE49-F238E27FC236}">
              <a16:creationId xmlns:a16="http://schemas.microsoft.com/office/drawing/2014/main" xmlns="" id="{00000000-0008-0000-0F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34" name="image2.png">
          <a:extLst>
            <a:ext uri="{FF2B5EF4-FFF2-40B4-BE49-F238E27FC236}">
              <a16:creationId xmlns:a16="http://schemas.microsoft.com/office/drawing/2014/main" xmlns="" id="{00000000-0008-0000-0F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5" name="image2.png">
          <a:extLst>
            <a:ext uri="{FF2B5EF4-FFF2-40B4-BE49-F238E27FC236}">
              <a16:creationId xmlns:a16="http://schemas.microsoft.com/office/drawing/2014/main" xmlns="" id="{00000000-0008-0000-0F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6" name="image2.png">
          <a:extLst>
            <a:ext uri="{FF2B5EF4-FFF2-40B4-BE49-F238E27FC236}">
              <a16:creationId xmlns:a16="http://schemas.microsoft.com/office/drawing/2014/main" xmlns="" id="{00000000-0008-0000-0F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7" name="image2.png">
          <a:extLst>
            <a:ext uri="{FF2B5EF4-FFF2-40B4-BE49-F238E27FC236}">
              <a16:creationId xmlns:a16="http://schemas.microsoft.com/office/drawing/2014/main" xmlns="" id="{00000000-0008-0000-0F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38" name="image2.png">
          <a:extLst>
            <a:ext uri="{FF2B5EF4-FFF2-40B4-BE49-F238E27FC236}">
              <a16:creationId xmlns:a16="http://schemas.microsoft.com/office/drawing/2014/main" xmlns="" id="{00000000-0008-0000-0F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9" name="image2.png">
          <a:extLst>
            <a:ext uri="{FF2B5EF4-FFF2-40B4-BE49-F238E27FC236}">
              <a16:creationId xmlns:a16="http://schemas.microsoft.com/office/drawing/2014/main" xmlns="" id="{00000000-0008-0000-0F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0" name="image2.png">
          <a:extLst>
            <a:ext uri="{FF2B5EF4-FFF2-40B4-BE49-F238E27FC236}">
              <a16:creationId xmlns:a16="http://schemas.microsoft.com/office/drawing/2014/main" xmlns="" id="{00000000-0008-0000-0F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1" name="image2.png">
          <a:extLst>
            <a:ext uri="{FF2B5EF4-FFF2-40B4-BE49-F238E27FC236}">
              <a16:creationId xmlns:a16="http://schemas.microsoft.com/office/drawing/2014/main" xmlns="" id="{00000000-0008-0000-0F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2" name="image2.png">
          <a:extLst>
            <a:ext uri="{FF2B5EF4-FFF2-40B4-BE49-F238E27FC236}">
              <a16:creationId xmlns:a16="http://schemas.microsoft.com/office/drawing/2014/main" xmlns="" id="{00000000-0008-0000-0F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3" name="image2.png">
          <a:extLst>
            <a:ext uri="{FF2B5EF4-FFF2-40B4-BE49-F238E27FC236}">
              <a16:creationId xmlns:a16="http://schemas.microsoft.com/office/drawing/2014/main" xmlns="" id="{00000000-0008-0000-0F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4" name="image2.png">
          <a:extLst>
            <a:ext uri="{FF2B5EF4-FFF2-40B4-BE49-F238E27FC236}">
              <a16:creationId xmlns:a16="http://schemas.microsoft.com/office/drawing/2014/main" xmlns="" id="{00000000-0008-0000-0F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5" name="image2.png">
          <a:extLst>
            <a:ext uri="{FF2B5EF4-FFF2-40B4-BE49-F238E27FC236}">
              <a16:creationId xmlns:a16="http://schemas.microsoft.com/office/drawing/2014/main" xmlns="" id="{00000000-0008-0000-0F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6" name="image2.png">
          <a:extLst>
            <a:ext uri="{FF2B5EF4-FFF2-40B4-BE49-F238E27FC236}">
              <a16:creationId xmlns:a16="http://schemas.microsoft.com/office/drawing/2014/main" xmlns="" id="{00000000-0008-0000-0F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7" name="image2.png">
          <a:extLst>
            <a:ext uri="{FF2B5EF4-FFF2-40B4-BE49-F238E27FC236}">
              <a16:creationId xmlns:a16="http://schemas.microsoft.com/office/drawing/2014/main" xmlns="" id="{00000000-0008-0000-0F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8" name="image2.png">
          <a:extLst>
            <a:ext uri="{FF2B5EF4-FFF2-40B4-BE49-F238E27FC236}">
              <a16:creationId xmlns:a16="http://schemas.microsoft.com/office/drawing/2014/main" xmlns="" id="{00000000-0008-0000-0F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9" name="image2.png">
          <a:extLst>
            <a:ext uri="{FF2B5EF4-FFF2-40B4-BE49-F238E27FC236}">
              <a16:creationId xmlns:a16="http://schemas.microsoft.com/office/drawing/2014/main" xmlns="" id="{00000000-0008-0000-0F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0" name="image2.png">
          <a:extLst>
            <a:ext uri="{FF2B5EF4-FFF2-40B4-BE49-F238E27FC236}">
              <a16:creationId xmlns:a16="http://schemas.microsoft.com/office/drawing/2014/main" xmlns="" id="{00000000-0008-0000-0F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1" name="image2.png">
          <a:extLst>
            <a:ext uri="{FF2B5EF4-FFF2-40B4-BE49-F238E27FC236}">
              <a16:creationId xmlns:a16="http://schemas.microsoft.com/office/drawing/2014/main" xmlns="" id="{00000000-0008-0000-0F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2" name="image2.png">
          <a:extLst>
            <a:ext uri="{FF2B5EF4-FFF2-40B4-BE49-F238E27FC236}">
              <a16:creationId xmlns:a16="http://schemas.microsoft.com/office/drawing/2014/main" xmlns="" id="{00000000-0008-0000-0F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3" name="image2.png">
          <a:extLst>
            <a:ext uri="{FF2B5EF4-FFF2-40B4-BE49-F238E27FC236}">
              <a16:creationId xmlns:a16="http://schemas.microsoft.com/office/drawing/2014/main" xmlns="" id="{00000000-0008-0000-0F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4" name="image2.png">
          <a:extLst>
            <a:ext uri="{FF2B5EF4-FFF2-40B4-BE49-F238E27FC236}">
              <a16:creationId xmlns:a16="http://schemas.microsoft.com/office/drawing/2014/main" xmlns="" id="{00000000-0008-0000-0F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5" name="image2.png">
          <a:extLst>
            <a:ext uri="{FF2B5EF4-FFF2-40B4-BE49-F238E27FC236}">
              <a16:creationId xmlns:a16="http://schemas.microsoft.com/office/drawing/2014/main" xmlns="" id="{00000000-0008-0000-0F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6" name="image2.png">
          <a:extLst>
            <a:ext uri="{FF2B5EF4-FFF2-40B4-BE49-F238E27FC236}">
              <a16:creationId xmlns:a16="http://schemas.microsoft.com/office/drawing/2014/main" xmlns="" id="{00000000-0008-0000-0F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7" name="image2.png">
          <a:extLst>
            <a:ext uri="{FF2B5EF4-FFF2-40B4-BE49-F238E27FC236}">
              <a16:creationId xmlns:a16="http://schemas.microsoft.com/office/drawing/2014/main" xmlns="" id="{00000000-0008-0000-0F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8" name="image2.png">
          <a:extLst>
            <a:ext uri="{FF2B5EF4-FFF2-40B4-BE49-F238E27FC236}">
              <a16:creationId xmlns:a16="http://schemas.microsoft.com/office/drawing/2014/main" xmlns="" id="{00000000-0008-0000-0F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9" name="image2.png">
          <a:extLst>
            <a:ext uri="{FF2B5EF4-FFF2-40B4-BE49-F238E27FC236}">
              <a16:creationId xmlns:a16="http://schemas.microsoft.com/office/drawing/2014/main" xmlns="" id="{00000000-0008-0000-0F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0" name="image2.png">
          <a:extLst>
            <a:ext uri="{FF2B5EF4-FFF2-40B4-BE49-F238E27FC236}">
              <a16:creationId xmlns:a16="http://schemas.microsoft.com/office/drawing/2014/main" xmlns="" id="{00000000-0008-0000-0F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1" name="image2.png">
          <a:extLst>
            <a:ext uri="{FF2B5EF4-FFF2-40B4-BE49-F238E27FC236}">
              <a16:creationId xmlns:a16="http://schemas.microsoft.com/office/drawing/2014/main" xmlns="" id="{00000000-0008-0000-0F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2" name="image2.png">
          <a:extLst>
            <a:ext uri="{FF2B5EF4-FFF2-40B4-BE49-F238E27FC236}">
              <a16:creationId xmlns:a16="http://schemas.microsoft.com/office/drawing/2014/main" xmlns="" id="{00000000-0008-0000-0F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3" name="image2.png">
          <a:extLst>
            <a:ext uri="{FF2B5EF4-FFF2-40B4-BE49-F238E27FC236}">
              <a16:creationId xmlns:a16="http://schemas.microsoft.com/office/drawing/2014/main" xmlns="" id="{00000000-0008-0000-0F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4" name="image2.png">
          <a:extLst>
            <a:ext uri="{FF2B5EF4-FFF2-40B4-BE49-F238E27FC236}">
              <a16:creationId xmlns:a16="http://schemas.microsoft.com/office/drawing/2014/main" xmlns="" id="{00000000-0008-0000-0F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5" name="image2.png">
          <a:extLst>
            <a:ext uri="{FF2B5EF4-FFF2-40B4-BE49-F238E27FC236}">
              <a16:creationId xmlns:a16="http://schemas.microsoft.com/office/drawing/2014/main" xmlns="" id="{00000000-0008-0000-0F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6" name="image2.png">
          <a:extLst>
            <a:ext uri="{FF2B5EF4-FFF2-40B4-BE49-F238E27FC236}">
              <a16:creationId xmlns:a16="http://schemas.microsoft.com/office/drawing/2014/main" xmlns="" id="{00000000-0008-0000-0F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7" name="image2.png">
          <a:extLst>
            <a:ext uri="{FF2B5EF4-FFF2-40B4-BE49-F238E27FC236}">
              <a16:creationId xmlns:a16="http://schemas.microsoft.com/office/drawing/2014/main" xmlns="" id="{00000000-0008-0000-0F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8" name="image2.png">
          <a:extLst>
            <a:ext uri="{FF2B5EF4-FFF2-40B4-BE49-F238E27FC236}">
              <a16:creationId xmlns:a16="http://schemas.microsoft.com/office/drawing/2014/main" xmlns="" id="{00000000-0008-0000-0F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9" name="image2.png">
          <a:extLst>
            <a:ext uri="{FF2B5EF4-FFF2-40B4-BE49-F238E27FC236}">
              <a16:creationId xmlns:a16="http://schemas.microsoft.com/office/drawing/2014/main" xmlns="" id="{00000000-0008-0000-0F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0" name="image2.png">
          <a:extLst>
            <a:ext uri="{FF2B5EF4-FFF2-40B4-BE49-F238E27FC236}">
              <a16:creationId xmlns:a16="http://schemas.microsoft.com/office/drawing/2014/main" xmlns="" id="{00000000-0008-0000-0F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1" name="image2.png">
          <a:extLst>
            <a:ext uri="{FF2B5EF4-FFF2-40B4-BE49-F238E27FC236}">
              <a16:creationId xmlns:a16="http://schemas.microsoft.com/office/drawing/2014/main" xmlns="" id="{00000000-0008-0000-0F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2" name="image2.png">
          <a:extLst>
            <a:ext uri="{FF2B5EF4-FFF2-40B4-BE49-F238E27FC236}">
              <a16:creationId xmlns:a16="http://schemas.microsoft.com/office/drawing/2014/main" xmlns="" id="{00000000-0008-0000-0F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3" name="image2.png">
          <a:extLst>
            <a:ext uri="{FF2B5EF4-FFF2-40B4-BE49-F238E27FC236}">
              <a16:creationId xmlns:a16="http://schemas.microsoft.com/office/drawing/2014/main" xmlns="" id="{00000000-0008-0000-0F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4" name="image2.png">
          <a:extLst>
            <a:ext uri="{FF2B5EF4-FFF2-40B4-BE49-F238E27FC236}">
              <a16:creationId xmlns:a16="http://schemas.microsoft.com/office/drawing/2014/main" xmlns="" id="{00000000-0008-0000-0F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5" name="image2.png">
          <a:extLst>
            <a:ext uri="{FF2B5EF4-FFF2-40B4-BE49-F238E27FC236}">
              <a16:creationId xmlns:a16="http://schemas.microsoft.com/office/drawing/2014/main" xmlns="" id="{00000000-0008-0000-0F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6" name="image2.png">
          <a:extLst>
            <a:ext uri="{FF2B5EF4-FFF2-40B4-BE49-F238E27FC236}">
              <a16:creationId xmlns:a16="http://schemas.microsoft.com/office/drawing/2014/main" xmlns="" id="{00000000-0008-0000-0F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7" name="image2.png">
          <a:extLst>
            <a:ext uri="{FF2B5EF4-FFF2-40B4-BE49-F238E27FC236}">
              <a16:creationId xmlns:a16="http://schemas.microsoft.com/office/drawing/2014/main" xmlns="" id="{00000000-0008-0000-0F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8" name="image2.png">
          <a:extLst>
            <a:ext uri="{FF2B5EF4-FFF2-40B4-BE49-F238E27FC236}">
              <a16:creationId xmlns:a16="http://schemas.microsoft.com/office/drawing/2014/main" xmlns="" id="{00000000-0008-0000-0F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9" name="image2.png">
          <a:extLst>
            <a:ext uri="{FF2B5EF4-FFF2-40B4-BE49-F238E27FC236}">
              <a16:creationId xmlns:a16="http://schemas.microsoft.com/office/drawing/2014/main" xmlns="" id="{00000000-0008-0000-0F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0" name="image2.png">
          <a:extLst>
            <a:ext uri="{FF2B5EF4-FFF2-40B4-BE49-F238E27FC236}">
              <a16:creationId xmlns:a16="http://schemas.microsoft.com/office/drawing/2014/main" xmlns="" id="{00000000-0008-0000-0F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1" name="image2.png">
          <a:extLst>
            <a:ext uri="{FF2B5EF4-FFF2-40B4-BE49-F238E27FC236}">
              <a16:creationId xmlns:a16="http://schemas.microsoft.com/office/drawing/2014/main" xmlns="" id="{00000000-0008-0000-0F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82" name="image2.png">
          <a:extLst>
            <a:ext uri="{FF2B5EF4-FFF2-40B4-BE49-F238E27FC236}">
              <a16:creationId xmlns:a16="http://schemas.microsoft.com/office/drawing/2014/main" xmlns="" id="{00000000-0008-0000-0F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83" name="image2.png">
          <a:extLst>
            <a:ext uri="{FF2B5EF4-FFF2-40B4-BE49-F238E27FC236}">
              <a16:creationId xmlns:a16="http://schemas.microsoft.com/office/drawing/2014/main" xmlns="" id="{00000000-0008-0000-0F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4" name="image2.png">
          <a:extLst>
            <a:ext uri="{FF2B5EF4-FFF2-40B4-BE49-F238E27FC236}">
              <a16:creationId xmlns:a16="http://schemas.microsoft.com/office/drawing/2014/main" xmlns="" id="{00000000-0008-0000-0F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5" name="image2.png">
          <a:extLst>
            <a:ext uri="{FF2B5EF4-FFF2-40B4-BE49-F238E27FC236}">
              <a16:creationId xmlns:a16="http://schemas.microsoft.com/office/drawing/2014/main" xmlns="" id="{00000000-0008-0000-0F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86" name="image2.png">
          <a:extLst>
            <a:ext uri="{FF2B5EF4-FFF2-40B4-BE49-F238E27FC236}">
              <a16:creationId xmlns:a16="http://schemas.microsoft.com/office/drawing/2014/main" xmlns="" id="{00000000-0008-0000-0F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87" name="image2.png">
          <a:extLst>
            <a:ext uri="{FF2B5EF4-FFF2-40B4-BE49-F238E27FC236}">
              <a16:creationId xmlns:a16="http://schemas.microsoft.com/office/drawing/2014/main" xmlns="" id="{00000000-0008-0000-0F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8" name="image2.png">
          <a:extLst>
            <a:ext uri="{FF2B5EF4-FFF2-40B4-BE49-F238E27FC236}">
              <a16:creationId xmlns:a16="http://schemas.microsoft.com/office/drawing/2014/main" xmlns="" id="{00000000-0008-0000-0F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9" name="image2.png">
          <a:extLst>
            <a:ext uri="{FF2B5EF4-FFF2-40B4-BE49-F238E27FC236}">
              <a16:creationId xmlns:a16="http://schemas.microsoft.com/office/drawing/2014/main" xmlns="" id="{00000000-0008-0000-0F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0" name="image2.png">
          <a:extLst>
            <a:ext uri="{FF2B5EF4-FFF2-40B4-BE49-F238E27FC236}">
              <a16:creationId xmlns:a16="http://schemas.microsoft.com/office/drawing/2014/main" xmlns="" id="{00000000-0008-0000-0F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1" name="image2.png">
          <a:extLst>
            <a:ext uri="{FF2B5EF4-FFF2-40B4-BE49-F238E27FC236}">
              <a16:creationId xmlns:a16="http://schemas.microsoft.com/office/drawing/2014/main" xmlns="" id="{00000000-0008-0000-0F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2" name="image2.png">
          <a:extLst>
            <a:ext uri="{FF2B5EF4-FFF2-40B4-BE49-F238E27FC236}">
              <a16:creationId xmlns:a16="http://schemas.microsoft.com/office/drawing/2014/main" xmlns="" id="{00000000-0008-0000-0F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3" name="image2.png">
          <a:extLst>
            <a:ext uri="{FF2B5EF4-FFF2-40B4-BE49-F238E27FC236}">
              <a16:creationId xmlns:a16="http://schemas.microsoft.com/office/drawing/2014/main" xmlns="" id="{00000000-0008-0000-0F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4" name="image2.png">
          <a:extLst>
            <a:ext uri="{FF2B5EF4-FFF2-40B4-BE49-F238E27FC236}">
              <a16:creationId xmlns:a16="http://schemas.microsoft.com/office/drawing/2014/main" xmlns="" id="{00000000-0008-0000-0F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5" name="image2.png">
          <a:extLst>
            <a:ext uri="{FF2B5EF4-FFF2-40B4-BE49-F238E27FC236}">
              <a16:creationId xmlns:a16="http://schemas.microsoft.com/office/drawing/2014/main" xmlns="" id="{00000000-0008-0000-0F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6" name="image2.png">
          <a:extLst>
            <a:ext uri="{FF2B5EF4-FFF2-40B4-BE49-F238E27FC236}">
              <a16:creationId xmlns:a16="http://schemas.microsoft.com/office/drawing/2014/main" xmlns="" id="{00000000-0008-0000-0F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7" name="image2.png">
          <a:extLst>
            <a:ext uri="{FF2B5EF4-FFF2-40B4-BE49-F238E27FC236}">
              <a16:creationId xmlns:a16="http://schemas.microsoft.com/office/drawing/2014/main" xmlns="" id="{00000000-0008-0000-0F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8" name="image2.png">
          <a:extLst>
            <a:ext uri="{FF2B5EF4-FFF2-40B4-BE49-F238E27FC236}">
              <a16:creationId xmlns:a16="http://schemas.microsoft.com/office/drawing/2014/main" xmlns="" id="{00000000-0008-0000-0F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9" name="image2.png">
          <a:extLst>
            <a:ext uri="{FF2B5EF4-FFF2-40B4-BE49-F238E27FC236}">
              <a16:creationId xmlns:a16="http://schemas.microsoft.com/office/drawing/2014/main" xmlns="" id="{00000000-0008-0000-0F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0" name="image2.png">
          <a:extLst>
            <a:ext uri="{FF2B5EF4-FFF2-40B4-BE49-F238E27FC236}">
              <a16:creationId xmlns:a16="http://schemas.microsoft.com/office/drawing/2014/main" xmlns="" id="{00000000-0008-0000-0F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1" name="image2.png">
          <a:extLst>
            <a:ext uri="{FF2B5EF4-FFF2-40B4-BE49-F238E27FC236}">
              <a16:creationId xmlns:a16="http://schemas.microsoft.com/office/drawing/2014/main" xmlns="" id="{00000000-0008-0000-0F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2" name="image2.png">
          <a:extLst>
            <a:ext uri="{FF2B5EF4-FFF2-40B4-BE49-F238E27FC236}">
              <a16:creationId xmlns:a16="http://schemas.microsoft.com/office/drawing/2014/main" xmlns="" id="{00000000-0008-0000-0F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3" name="image2.png">
          <a:extLst>
            <a:ext uri="{FF2B5EF4-FFF2-40B4-BE49-F238E27FC236}">
              <a16:creationId xmlns:a16="http://schemas.microsoft.com/office/drawing/2014/main" xmlns="" id="{00000000-0008-0000-0F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4" name="image2.png">
          <a:extLst>
            <a:ext uri="{FF2B5EF4-FFF2-40B4-BE49-F238E27FC236}">
              <a16:creationId xmlns:a16="http://schemas.microsoft.com/office/drawing/2014/main" xmlns="" id="{00000000-0008-0000-0F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5" name="image2.png">
          <a:extLst>
            <a:ext uri="{FF2B5EF4-FFF2-40B4-BE49-F238E27FC236}">
              <a16:creationId xmlns:a16="http://schemas.microsoft.com/office/drawing/2014/main" xmlns="" id="{00000000-0008-0000-0F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6" name="image2.png">
          <a:extLst>
            <a:ext uri="{FF2B5EF4-FFF2-40B4-BE49-F238E27FC236}">
              <a16:creationId xmlns:a16="http://schemas.microsoft.com/office/drawing/2014/main" xmlns="" id="{00000000-0008-0000-0F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7" name="image2.png">
          <a:extLst>
            <a:ext uri="{FF2B5EF4-FFF2-40B4-BE49-F238E27FC236}">
              <a16:creationId xmlns:a16="http://schemas.microsoft.com/office/drawing/2014/main" xmlns="" id="{00000000-0008-0000-0F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8" name="image2.png">
          <a:extLst>
            <a:ext uri="{FF2B5EF4-FFF2-40B4-BE49-F238E27FC236}">
              <a16:creationId xmlns:a16="http://schemas.microsoft.com/office/drawing/2014/main" xmlns="" id="{00000000-0008-0000-0F00-00006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9" name="image2.png">
          <a:extLst>
            <a:ext uri="{FF2B5EF4-FFF2-40B4-BE49-F238E27FC236}">
              <a16:creationId xmlns:a16="http://schemas.microsoft.com/office/drawing/2014/main" xmlns="" id="{00000000-0008-0000-0F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0" name="image2.png">
          <a:extLst>
            <a:ext uri="{FF2B5EF4-FFF2-40B4-BE49-F238E27FC236}">
              <a16:creationId xmlns:a16="http://schemas.microsoft.com/office/drawing/2014/main" xmlns="" id="{00000000-0008-0000-0F00-00006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1" name="image2.png">
          <a:extLst>
            <a:ext uri="{FF2B5EF4-FFF2-40B4-BE49-F238E27FC236}">
              <a16:creationId xmlns:a16="http://schemas.microsoft.com/office/drawing/2014/main" xmlns="" id="{00000000-0008-0000-0F00-00006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2" name="image2.png">
          <a:extLst>
            <a:ext uri="{FF2B5EF4-FFF2-40B4-BE49-F238E27FC236}">
              <a16:creationId xmlns:a16="http://schemas.microsoft.com/office/drawing/2014/main" xmlns="" id="{00000000-0008-0000-0F00-00007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3" name="image2.png">
          <a:extLst>
            <a:ext uri="{FF2B5EF4-FFF2-40B4-BE49-F238E27FC236}">
              <a16:creationId xmlns:a16="http://schemas.microsoft.com/office/drawing/2014/main" xmlns="" id="{00000000-0008-0000-0F00-00007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14" name="image2.png">
          <a:extLst>
            <a:ext uri="{FF2B5EF4-FFF2-40B4-BE49-F238E27FC236}">
              <a16:creationId xmlns:a16="http://schemas.microsoft.com/office/drawing/2014/main" xmlns="" id="{00000000-0008-0000-0F00-00007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15" name="image2.png">
          <a:extLst>
            <a:ext uri="{FF2B5EF4-FFF2-40B4-BE49-F238E27FC236}">
              <a16:creationId xmlns:a16="http://schemas.microsoft.com/office/drawing/2014/main" xmlns="" id="{00000000-0008-0000-0F00-00007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6" name="image2.png">
          <a:extLst>
            <a:ext uri="{FF2B5EF4-FFF2-40B4-BE49-F238E27FC236}">
              <a16:creationId xmlns:a16="http://schemas.microsoft.com/office/drawing/2014/main" xmlns="" id="{00000000-0008-0000-0F00-00007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7" name="image2.png">
          <a:extLst>
            <a:ext uri="{FF2B5EF4-FFF2-40B4-BE49-F238E27FC236}">
              <a16:creationId xmlns:a16="http://schemas.microsoft.com/office/drawing/2014/main" xmlns="" id="{00000000-0008-0000-0F00-00007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18" name="image2.png">
          <a:extLst>
            <a:ext uri="{FF2B5EF4-FFF2-40B4-BE49-F238E27FC236}">
              <a16:creationId xmlns:a16="http://schemas.microsoft.com/office/drawing/2014/main" xmlns="" id="{00000000-0008-0000-0F00-00007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19" name="image2.png">
          <a:extLst>
            <a:ext uri="{FF2B5EF4-FFF2-40B4-BE49-F238E27FC236}">
              <a16:creationId xmlns:a16="http://schemas.microsoft.com/office/drawing/2014/main" xmlns="" id="{00000000-0008-0000-0F00-00007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0" name="image2.png">
          <a:extLst>
            <a:ext uri="{FF2B5EF4-FFF2-40B4-BE49-F238E27FC236}">
              <a16:creationId xmlns:a16="http://schemas.microsoft.com/office/drawing/2014/main" xmlns="" id="{00000000-0008-0000-0F00-00007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1" name="image2.png">
          <a:extLst>
            <a:ext uri="{FF2B5EF4-FFF2-40B4-BE49-F238E27FC236}">
              <a16:creationId xmlns:a16="http://schemas.microsoft.com/office/drawing/2014/main" xmlns="" id="{00000000-0008-0000-0F00-00007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22" name="image2.png">
          <a:extLst>
            <a:ext uri="{FF2B5EF4-FFF2-40B4-BE49-F238E27FC236}">
              <a16:creationId xmlns:a16="http://schemas.microsoft.com/office/drawing/2014/main" xmlns="" id="{00000000-0008-0000-0F00-00007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23" name="image2.png">
          <a:extLst>
            <a:ext uri="{FF2B5EF4-FFF2-40B4-BE49-F238E27FC236}">
              <a16:creationId xmlns:a16="http://schemas.microsoft.com/office/drawing/2014/main" xmlns="" id="{00000000-0008-0000-0F00-00007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4" name="image2.png">
          <a:extLst>
            <a:ext uri="{FF2B5EF4-FFF2-40B4-BE49-F238E27FC236}">
              <a16:creationId xmlns:a16="http://schemas.microsoft.com/office/drawing/2014/main" xmlns="" id="{00000000-0008-0000-0F00-00007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5" name="image2.png">
          <a:extLst>
            <a:ext uri="{FF2B5EF4-FFF2-40B4-BE49-F238E27FC236}">
              <a16:creationId xmlns:a16="http://schemas.microsoft.com/office/drawing/2014/main" xmlns="" id="{00000000-0008-0000-0F00-00007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26" name="image2.png">
          <a:extLst>
            <a:ext uri="{FF2B5EF4-FFF2-40B4-BE49-F238E27FC236}">
              <a16:creationId xmlns:a16="http://schemas.microsoft.com/office/drawing/2014/main" xmlns="" id="{00000000-0008-0000-0F00-00007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27" name="image2.png">
          <a:extLst>
            <a:ext uri="{FF2B5EF4-FFF2-40B4-BE49-F238E27FC236}">
              <a16:creationId xmlns:a16="http://schemas.microsoft.com/office/drawing/2014/main" xmlns="" id="{00000000-0008-0000-0F00-00007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8" name="image2.png">
          <a:extLst>
            <a:ext uri="{FF2B5EF4-FFF2-40B4-BE49-F238E27FC236}">
              <a16:creationId xmlns:a16="http://schemas.microsoft.com/office/drawing/2014/main" xmlns="" id="{00000000-0008-0000-0F00-00008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9" name="image2.png">
          <a:extLst>
            <a:ext uri="{FF2B5EF4-FFF2-40B4-BE49-F238E27FC236}">
              <a16:creationId xmlns:a16="http://schemas.microsoft.com/office/drawing/2014/main" xmlns="" id="{00000000-0008-0000-0F00-00008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30" name="image2.png">
          <a:extLst>
            <a:ext uri="{FF2B5EF4-FFF2-40B4-BE49-F238E27FC236}">
              <a16:creationId xmlns:a16="http://schemas.microsoft.com/office/drawing/2014/main" xmlns="" id="{00000000-0008-0000-0F00-00008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31" name="image2.png">
          <a:extLst>
            <a:ext uri="{FF2B5EF4-FFF2-40B4-BE49-F238E27FC236}">
              <a16:creationId xmlns:a16="http://schemas.microsoft.com/office/drawing/2014/main" xmlns="" id="{00000000-0008-0000-0F00-00008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2" name="image2.png">
          <a:extLst>
            <a:ext uri="{FF2B5EF4-FFF2-40B4-BE49-F238E27FC236}">
              <a16:creationId xmlns:a16="http://schemas.microsoft.com/office/drawing/2014/main" xmlns="" id="{00000000-0008-0000-0F00-00008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3" name="image2.png">
          <a:extLst>
            <a:ext uri="{FF2B5EF4-FFF2-40B4-BE49-F238E27FC236}">
              <a16:creationId xmlns:a16="http://schemas.microsoft.com/office/drawing/2014/main" xmlns="" id="{00000000-0008-0000-0F00-00008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34" name="image2.png">
          <a:extLst>
            <a:ext uri="{FF2B5EF4-FFF2-40B4-BE49-F238E27FC236}">
              <a16:creationId xmlns:a16="http://schemas.microsoft.com/office/drawing/2014/main" xmlns="" id="{00000000-0008-0000-0F00-00008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35" name="image2.png">
          <a:extLst>
            <a:ext uri="{FF2B5EF4-FFF2-40B4-BE49-F238E27FC236}">
              <a16:creationId xmlns:a16="http://schemas.microsoft.com/office/drawing/2014/main" xmlns="" id="{00000000-0008-0000-0F00-00008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6" name="image2.png">
          <a:extLst>
            <a:ext uri="{FF2B5EF4-FFF2-40B4-BE49-F238E27FC236}">
              <a16:creationId xmlns:a16="http://schemas.microsoft.com/office/drawing/2014/main" xmlns="" id="{00000000-0008-0000-0F00-00008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7" name="image2.png">
          <a:extLst>
            <a:ext uri="{FF2B5EF4-FFF2-40B4-BE49-F238E27FC236}">
              <a16:creationId xmlns:a16="http://schemas.microsoft.com/office/drawing/2014/main" xmlns="" id="{00000000-0008-0000-0F00-00008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38" name="image2.png">
          <a:extLst>
            <a:ext uri="{FF2B5EF4-FFF2-40B4-BE49-F238E27FC236}">
              <a16:creationId xmlns:a16="http://schemas.microsoft.com/office/drawing/2014/main" xmlns="" id="{00000000-0008-0000-0F00-00008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39" name="image2.png">
          <a:extLst>
            <a:ext uri="{FF2B5EF4-FFF2-40B4-BE49-F238E27FC236}">
              <a16:creationId xmlns:a16="http://schemas.microsoft.com/office/drawing/2014/main" xmlns="" id="{00000000-0008-0000-0F00-00008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0" name="image2.png">
          <a:extLst>
            <a:ext uri="{FF2B5EF4-FFF2-40B4-BE49-F238E27FC236}">
              <a16:creationId xmlns:a16="http://schemas.microsoft.com/office/drawing/2014/main" xmlns="" id="{00000000-0008-0000-0F00-00008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1" name="image2.png">
          <a:extLst>
            <a:ext uri="{FF2B5EF4-FFF2-40B4-BE49-F238E27FC236}">
              <a16:creationId xmlns:a16="http://schemas.microsoft.com/office/drawing/2014/main" xmlns="" id="{00000000-0008-0000-0F00-00008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42" name="image2.png">
          <a:extLst>
            <a:ext uri="{FF2B5EF4-FFF2-40B4-BE49-F238E27FC236}">
              <a16:creationId xmlns:a16="http://schemas.microsoft.com/office/drawing/2014/main" xmlns="" id="{00000000-0008-0000-0F00-00008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3" name="image2.png">
          <a:extLst>
            <a:ext uri="{FF2B5EF4-FFF2-40B4-BE49-F238E27FC236}">
              <a16:creationId xmlns:a16="http://schemas.microsoft.com/office/drawing/2014/main" xmlns="" id="{00000000-0008-0000-0F00-00008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4" name="image2.png">
          <a:extLst>
            <a:ext uri="{FF2B5EF4-FFF2-40B4-BE49-F238E27FC236}">
              <a16:creationId xmlns:a16="http://schemas.microsoft.com/office/drawing/2014/main" xmlns="" id="{00000000-0008-0000-0F00-00009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5" name="image2.png">
          <a:extLst>
            <a:ext uri="{FF2B5EF4-FFF2-40B4-BE49-F238E27FC236}">
              <a16:creationId xmlns:a16="http://schemas.microsoft.com/office/drawing/2014/main" xmlns="" id="{00000000-0008-0000-0F00-00009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46" name="image2.png">
          <a:extLst>
            <a:ext uri="{FF2B5EF4-FFF2-40B4-BE49-F238E27FC236}">
              <a16:creationId xmlns:a16="http://schemas.microsoft.com/office/drawing/2014/main" xmlns="" id="{00000000-0008-0000-0F00-00009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7" name="image2.png">
          <a:extLst>
            <a:ext uri="{FF2B5EF4-FFF2-40B4-BE49-F238E27FC236}">
              <a16:creationId xmlns:a16="http://schemas.microsoft.com/office/drawing/2014/main" xmlns="" id="{00000000-0008-0000-0F00-00009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8" name="image2.png">
          <a:extLst>
            <a:ext uri="{FF2B5EF4-FFF2-40B4-BE49-F238E27FC236}">
              <a16:creationId xmlns:a16="http://schemas.microsoft.com/office/drawing/2014/main" xmlns="" id="{00000000-0008-0000-0F00-00009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9" name="image2.png">
          <a:extLst>
            <a:ext uri="{FF2B5EF4-FFF2-40B4-BE49-F238E27FC236}">
              <a16:creationId xmlns:a16="http://schemas.microsoft.com/office/drawing/2014/main" xmlns="" id="{00000000-0008-0000-0F00-00009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50" name="image2.png">
          <a:extLst>
            <a:ext uri="{FF2B5EF4-FFF2-40B4-BE49-F238E27FC236}">
              <a16:creationId xmlns:a16="http://schemas.microsoft.com/office/drawing/2014/main" xmlns="" id="{00000000-0008-0000-0F00-00009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51" name="image2.png">
          <a:extLst>
            <a:ext uri="{FF2B5EF4-FFF2-40B4-BE49-F238E27FC236}">
              <a16:creationId xmlns:a16="http://schemas.microsoft.com/office/drawing/2014/main" xmlns="" id="{00000000-0008-0000-0F00-00009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2" name="image2.png">
          <a:extLst>
            <a:ext uri="{FF2B5EF4-FFF2-40B4-BE49-F238E27FC236}">
              <a16:creationId xmlns:a16="http://schemas.microsoft.com/office/drawing/2014/main" xmlns="" id="{00000000-0008-0000-0F00-00009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3" name="image2.png">
          <a:extLst>
            <a:ext uri="{FF2B5EF4-FFF2-40B4-BE49-F238E27FC236}">
              <a16:creationId xmlns:a16="http://schemas.microsoft.com/office/drawing/2014/main" xmlns="" id="{00000000-0008-0000-0F00-00009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54" name="image2.png">
          <a:extLst>
            <a:ext uri="{FF2B5EF4-FFF2-40B4-BE49-F238E27FC236}">
              <a16:creationId xmlns:a16="http://schemas.microsoft.com/office/drawing/2014/main" xmlns="" id="{00000000-0008-0000-0F00-00009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55" name="image2.png">
          <a:extLst>
            <a:ext uri="{FF2B5EF4-FFF2-40B4-BE49-F238E27FC236}">
              <a16:creationId xmlns:a16="http://schemas.microsoft.com/office/drawing/2014/main" xmlns="" id="{00000000-0008-0000-0F00-00009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6" name="image2.png">
          <a:extLst>
            <a:ext uri="{FF2B5EF4-FFF2-40B4-BE49-F238E27FC236}">
              <a16:creationId xmlns:a16="http://schemas.microsoft.com/office/drawing/2014/main" xmlns="" id="{00000000-0008-0000-0F00-00009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7" name="image2.png">
          <a:extLst>
            <a:ext uri="{FF2B5EF4-FFF2-40B4-BE49-F238E27FC236}">
              <a16:creationId xmlns:a16="http://schemas.microsoft.com/office/drawing/2014/main" xmlns="" id="{00000000-0008-0000-0F00-00009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58" name="image2.png">
          <a:extLst>
            <a:ext uri="{FF2B5EF4-FFF2-40B4-BE49-F238E27FC236}">
              <a16:creationId xmlns:a16="http://schemas.microsoft.com/office/drawing/2014/main" xmlns="" id="{00000000-0008-0000-0F00-00009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59" name="image2.png">
          <a:extLst>
            <a:ext uri="{FF2B5EF4-FFF2-40B4-BE49-F238E27FC236}">
              <a16:creationId xmlns:a16="http://schemas.microsoft.com/office/drawing/2014/main" xmlns="" id="{00000000-0008-0000-0F00-00009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60" name="image2.png">
          <a:extLst>
            <a:ext uri="{FF2B5EF4-FFF2-40B4-BE49-F238E27FC236}">
              <a16:creationId xmlns:a16="http://schemas.microsoft.com/office/drawing/2014/main" xmlns="" id="{00000000-0008-0000-0F00-0000A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61" name="image2.png">
          <a:extLst>
            <a:ext uri="{FF2B5EF4-FFF2-40B4-BE49-F238E27FC236}">
              <a16:creationId xmlns:a16="http://schemas.microsoft.com/office/drawing/2014/main" xmlns="" id="{00000000-0008-0000-0F00-0000A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62" name="image2.png">
          <a:extLst>
            <a:ext uri="{FF2B5EF4-FFF2-40B4-BE49-F238E27FC236}">
              <a16:creationId xmlns:a16="http://schemas.microsoft.com/office/drawing/2014/main" xmlns="" id="{00000000-0008-0000-0F00-0000A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63" name="image2.png">
          <a:extLst>
            <a:ext uri="{FF2B5EF4-FFF2-40B4-BE49-F238E27FC236}">
              <a16:creationId xmlns:a16="http://schemas.microsoft.com/office/drawing/2014/main" xmlns="" id="{00000000-0008-0000-0F00-0000A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64" name="image2.png">
          <a:extLst>
            <a:ext uri="{FF2B5EF4-FFF2-40B4-BE49-F238E27FC236}">
              <a16:creationId xmlns:a16="http://schemas.microsoft.com/office/drawing/2014/main" xmlns="" id="{00000000-0008-0000-0F00-0000A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65" name="image2.png">
          <a:extLst>
            <a:ext uri="{FF2B5EF4-FFF2-40B4-BE49-F238E27FC236}">
              <a16:creationId xmlns:a16="http://schemas.microsoft.com/office/drawing/2014/main" xmlns="" id="{00000000-0008-0000-0F00-0000A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66" name="image2.png">
          <a:extLst>
            <a:ext uri="{FF2B5EF4-FFF2-40B4-BE49-F238E27FC236}">
              <a16:creationId xmlns:a16="http://schemas.microsoft.com/office/drawing/2014/main" xmlns="" id="{00000000-0008-0000-0F00-0000A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67" name="image2.png">
          <a:extLst>
            <a:ext uri="{FF2B5EF4-FFF2-40B4-BE49-F238E27FC236}">
              <a16:creationId xmlns:a16="http://schemas.microsoft.com/office/drawing/2014/main" xmlns="" id="{00000000-0008-0000-0F00-0000A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68" name="image2.png">
          <a:extLst>
            <a:ext uri="{FF2B5EF4-FFF2-40B4-BE49-F238E27FC236}">
              <a16:creationId xmlns:a16="http://schemas.microsoft.com/office/drawing/2014/main" xmlns="" id="{00000000-0008-0000-0F00-0000A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69" name="image2.png">
          <a:extLst>
            <a:ext uri="{FF2B5EF4-FFF2-40B4-BE49-F238E27FC236}">
              <a16:creationId xmlns:a16="http://schemas.microsoft.com/office/drawing/2014/main" xmlns="" id="{00000000-0008-0000-0F00-0000A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70" name="image2.png">
          <a:extLst>
            <a:ext uri="{FF2B5EF4-FFF2-40B4-BE49-F238E27FC236}">
              <a16:creationId xmlns:a16="http://schemas.microsoft.com/office/drawing/2014/main" xmlns="" id="{00000000-0008-0000-0F00-0000A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71" name="image2.png">
          <a:extLst>
            <a:ext uri="{FF2B5EF4-FFF2-40B4-BE49-F238E27FC236}">
              <a16:creationId xmlns:a16="http://schemas.microsoft.com/office/drawing/2014/main" xmlns="" id="{00000000-0008-0000-0F00-0000A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72" name="image2.png">
          <a:extLst>
            <a:ext uri="{FF2B5EF4-FFF2-40B4-BE49-F238E27FC236}">
              <a16:creationId xmlns:a16="http://schemas.microsoft.com/office/drawing/2014/main" xmlns="" id="{00000000-0008-0000-0F00-0000A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73" name="image2.png">
          <a:extLst>
            <a:ext uri="{FF2B5EF4-FFF2-40B4-BE49-F238E27FC236}">
              <a16:creationId xmlns:a16="http://schemas.microsoft.com/office/drawing/2014/main" xmlns="" id="{00000000-0008-0000-0F00-0000A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74" name="image2.png">
          <a:extLst>
            <a:ext uri="{FF2B5EF4-FFF2-40B4-BE49-F238E27FC236}">
              <a16:creationId xmlns:a16="http://schemas.microsoft.com/office/drawing/2014/main" xmlns="" id="{00000000-0008-0000-0F00-0000A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75" name="image2.png">
          <a:extLst>
            <a:ext uri="{FF2B5EF4-FFF2-40B4-BE49-F238E27FC236}">
              <a16:creationId xmlns:a16="http://schemas.microsoft.com/office/drawing/2014/main" xmlns="" id="{00000000-0008-0000-0F00-0000A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76" name="image2.png">
          <a:extLst>
            <a:ext uri="{FF2B5EF4-FFF2-40B4-BE49-F238E27FC236}">
              <a16:creationId xmlns:a16="http://schemas.microsoft.com/office/drawing/2014/main" xmlns="" id="{00000000-0008-0000-0F00-0000B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77" name="image2.png">
          <a:extLst>
            <a:ext uri="{FF2B5EF4-FFF2-40B4-BE49-F238E27FC236}">
              <a16:creationId xmlns:a16="http://schemas.microsoft.com/office/drawing/2014/main" xmlns="" id="{00000000-0008-0000-0F00-0000B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78" name="image2.png">
          <a:extLst>
            <a:ext uri="{FF2B5EF4-FFF2-40B4-BE49-F238E27FC236}">
              <a16:creationId xmlns:a16="http://schemas.microsoft.com/office/drawing/2014/main" xmlns="" id="{00000000-0008-0000-0F00-0000B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79" name="image2.png">
          <a:extLst>
            <a:ext uri="{FF2B5EF4-FFF2-40B4-BE49-F238E27FC236}">
              <a16:creationId xmlns:a16="http://schemas.microsoft.com/office/drawing/2014/main" xmlns="" id="{00000000-0008-0000-0F00-0000B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80" name="image2.png">
          <a:extLst>
            <a:ext uri="{FF2B5EF4-FFF2-40B4-BE49-F238E27FC236}">
              <a16:creationId xmlns:a16="http://schemas.microsoft.com/office/drawing/2014/main" xmlns="" id="{00000000-0008-0000-0F00-0000B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81" name="image2.png">
          <a:extLst>
            <a:ext uri="{FF2B5EF4-FFF2-40B4-BE49-F238E27FC236}">
              <a16:creationId xmlns:a16="http://schemas.microsoft.com/office/drawing/2014/main" xmlns="" id="{00000000-0008-0000-0F00-0000B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82" name="image2.png">
          <a:extLst>
            <a:ext uri="{FF2B5EF4-FFF2-40B4-BE49-F238E27FC236}">
              <a16:creationId xmlns:a16="http://schemas.microsoft.com/office/drawing/2014/main" xmlns="" id="{00000000-0008-0000-0F00-0000B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83" name="image2.png">
          <a:extLst>
            <a:ext uri="{FF2B5EF4-FFF2-40B4-BE49-F238E27FC236}">
              <a16:creationId xmlns:a16="http://schemas.microsoft.com/office/drawing/2014/main" xmlns="" id="{00000000-0008-0000-0F00-0000B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84" name="image2.png">
          <a:extLst>
            <a:ext uri="{FF2B5EF4-FFF2-40B4-BE49-F238E27FC236}">
              <a16:creationId xmlns:a16="http://schemas.microsoft.com/office/drawing/2014/main" xmlns="" id="{00000000-0008-0000-0F00-0000B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85" name="image2.png">
          <a:extLst>
            <a:ext uri="{FF2B5EF4-FFF2-40B4-BE49-F238E27FC236}">
              <a16:creationId xmlns:a16="http://schemas.microsoft.com/office/drawing/2014/main" xmlns="" id="{00000000-0008-0000-0F00-0000B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86" name="image2.png">
          <a:extLst>
            <a:ext uri="{FF2B5EF4-FFF2-40B4-BE49-F238E27FC236}">
              <a16:creationId xmlns:a16="http://schemas.microsoft.com/office/drawing/2014/main" xmlns="" id="{00000000-0008-0000-0F00-0000B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87" name="image2.png">
          <a:extLst>
            <a:ext uri="{FF2B5EF4-FFF2-40B4-BE49-F238E27FC236}">
              <a16:creationId xmlns:a16="http://schemas.microsoft.com/office/drawing/2014/main" xmlns="" id="{00000000-0008-0000-0F00-0000B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88" name="image2.png">
          <a:extLst>
            <a:ext uri="{FF2B5EF4-FFF2-40B4-BE49-F238E27FC236}">
              <a16:creationId xmlns:a16="http://schemas.microsoft.com/office/drawing/2014/main" xmlns="" id="{00000000-0008-0000-0F00-0000B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89" name="image2.png">
          <a:extLst>
            <a:ext uri="{FF2B5EF4-FFF2-40B4-BE49-F238E27FC236}">
              <a16:creationId xmlns:a16="http://schemas.microsoft.com/office/drawing/2014/main" xmlns="" id="{00000000-0008-0000-0F00-0000B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90" name="image2.png">
          <a:extLst>
            <a:ext uri="{FF2B5EF4-FFF2-40B4-BE49-F238E27FC236}">
              <a16:creationId xmlns:a16="http://schemas.microsoft.com/office/drawing/2014/main" xmlns="" id="{00000000-0008-0000-0F00-0000B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91" name="image2.png">
          <a:extLst>
            <a:ext uri="{FF2B5EF4-FFF2-40B4-BE49-F238E27FC236}">
              <a16:creationId xmlns:a16="http://schemas.microsoft.com/office/drawing/2014/main" xmlns="" id="{00000000-0008-0000-0F00-0000B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92" name="image2.png">
          <a:extLst>
            <a:ext uri="{FF2B5EF4-FFF2-40B4-BE49-F238E27FC236}">
              <a16:creationId xmlns:a16="http://schemas.microsoft.com/office/drawing/2014/main" xmlns="" id="{00000000-0008-0000-0F00-0000C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93" name="image2.png">
          <a:extLst>
            <a:ext uri="{FF2B5EF4-FFF2-40B4-BE49-F238E27FC236}">
              <a16:creationId xmlns:a16="http://schemas.microsoft.com/office/drawing/2014/main" xmlns="" id="{00000000-0008-0000-0F00-0000C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94" name="image2.png">
          <a:extLst>
            <a:ext uri="{FF2B5EF4-FFF2-40B4-BE49-F238E27FC236}">
              <a16:creationId xmlns:a16="http://schemas.microsoft.com/office/drawing/2014/main" xmlns="" id="{00000000-0008-0000-0F00-0000C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95" name="image2.png">
          <a:extLst>
            <a:ext uri="{FF2B5EF4-FFF2-40B4-BE49-F238E27FC236}">
              <a16:creationId xmlns:a16="http://schemas.microsoft.com/office/drawing/2014/main" xmlns="" id="{00000000-0008-0000-0F00-0000C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96" name="image2.png">
          <a:extLst>
            <a:ext uri="{FF2B5EF4-FFF2-40B4-BE49-F238E27FC236}">
              <a16:creationId xmlns:a16="http://schemas.microsoft.com/office/drawing/2014/main" xmlns="" id="{00000000-0008-0000-0F00-0000C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97" name="image2.png">
          <a:extLst>
            <a:ext uri="{FF2B5EF4-FFF2-40B4-BE49-F238E27FC236}">
              <a16:creationId xmlns:a16="http://schemas.microsoft.com/office/drawing/2014/main" xmlns="" id="{00000000-0008-0000-0F00-0000C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98" name="image2.png">
          <a:extLst>
            <a:ext uri="{FF2B5EF4-FFF2-40B4-BE49-F238E27FC236}">
              <a16:creationId xmlns:a16="http://schemas.microsoft.com/office/drawing/2014/main" xmlns="" id="{00000000-0008-0000-0F00-0000C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99" name="image2.png">
          <a:extLst>
            <a:ext uri="{FF2B5EF4-FFF2-40B4-BE49-F238E27FC236}">
              <a16:creationId xmlns:a16="http://schemas.microsoft.com/office/drawing/2014/main" xmlns="" id="{00000000-0008-0000-0F00-0000C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00" name="image2.png">
          <a:extLst>
            <a:ext uri="{FF2B5EF4-FFF2-40B4-BE49-F238E27FC236}">
              <a16:creationId xmlns:a16="http://schemas.microsoft.com/office/drawing/2014/main" xmlns="" id="{00000000-0008-0000-0F00-0000C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01" name="image2.png">
          <a:extLst>
            <a:ext uri="{FF2B5EF4-FFF2-40B4-BE49-F238E27FC236}">
              <a16:creationId xmlns:a16="http://schemas.microsoft.com/office/drawing/2014/main" xmlns="" id="{00000000-0008-0000-0F00-0000C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202" name="image2.png">
          <a:extLst>
            <a:ext uri="{FF2B5EF4-FFF2-40B4-BE49-F238E27FC236}">
              <a16:creationId xmlns:a16="http://schemas.microsoft.com/office/drawing/2014/main" xmlns="" id="{00000000-0008-0000-0F00-0000C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03" name="image2.png">
          <a:extLst>
            <a:ext uri="{FF2B5EF4-FFF2-40B4-BE49-F238E27FC236}">
              <a16:creationId xmlns:a16="http://schemas.microsoft.com/office/drawing/2014/main" xmlns="" id="{00000000-0008-0000-0F00-0000C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04" name="image2.png">
          <a:extLst>
            <a:ext uri="{FF2B5EF4-FFF2-40B4-BE49-F238E27FC236}">
              <a16:creationId xmlns:a16="http://schemas.microsoft.com/office/drawing/2014/main" xmlns="" id="{00000000-0008-0000-0F00-0000C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05" name="image2.png">
          <a:extLst>
            <a:ext uri="{FF2B5EF4-FFF2-40B4-BE49-F238E27FC236}">
              <a16:creationId xmlns:a16="http://schemas.microsoft.com/office/drawing/2014/main" xmlns="" id="{00000000-0008-0000-0F00-0000C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06" name="image2.png">
          <a:extLst>
            <a:ext uri="{FF2B5EF4-FFF2-40B4-BE49-F238E27FC236}">
              <a16:creationId xmlns:a16="http://schemas.microsoft.com/office/drawing/2014/main" xmlns="" id="{00000000-0008-0000-0F00-0000C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07" name="image2.png">
          <a:extLst>
            <a:ext uri="{FF2B5EF4-FFF2-40B4-BE49-F238E27FC236}">
              <a16:creationId xmlns:a16="http://schemas.microsoft.com/office/drawing/2014/main" xmlns="" id="{00000000-0008-0000-0F00-0000C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08" name="image2.png">
          <a:extLst>
            <a:ext uri="{FF2B5EF4-FFF2-40B4-BE49-F238E27FC236}">
              <a16:creationId xmlns:a16="http://schemas.microsoft.com/office/drawing/2014/main" xmlns="" id="{00000000-0008-0000-0F00-0000D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09" name="image2.png">
          <a:extLst>
            <a:ext uri="{FF2B5EF4-FFF2-40B4-BE49-F238E27FC236}">
              <a16:creationId xmlns:a16="http://schemas.microsoft.com/office/drawing/2014/main" xmlns="" id="{00000000-0008-0000-0F00-0000D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10" name="image2.png">
          <a:extLst>
            <a:ext uri="{FF2B5EF4-FFF2-40B4-BE49-F238E27FC236}">
              <a16:creationId xmlns:a16="http://schemas.microsoft.com/office/drawing/2014/main" xmlns="" id="{00000000-0008-0000-0F00-0000D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11" name="image2.png">
          <a:extLst>
            <a:ext uri="{FF2B5EF4-FFF2-40B4-BE49-F238E27FC236}">
              <a16:creationId xmlns:a16="http://schemas.microsoft.com/office/drawing/2014/main" xmlns="" id="{00000000-0008-0000-0F00-0000D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12" name="image2.png">
          <a:extLst>
            <a:ext uri="{FF2B5EF4-FFF2-40B4-BE49-F238E27FC236}">
              <a16:creationId xmlns:a16="http://schemas.microsoft.com/office/drawing/2014/main" xmlns="" id="{00000000-0008-0000-0F00-0000D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13" name="image2.png">
          <a:extLst>
            <a:ext uri="{FF2B5EF4-FFF2-40B4-BE49-F238E27FC236}">
              <a16:creationId xmlns:a16="http://schemas.microsoft.com/office/drawing/2014/main" xmlns="" id="{00000000-0008-0000-0F00-0000D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14" name="image2.png">
          <a:extLst>
            <a:ext uri="{FF2B5EF4-FFF2-40B4-BE49-F238E27FC236}">
              <a16:creationId xmlns:a16="http://schemas.microsoft.com/office/drawing/2014/main" xmlns="" id="{00000000-0008-0000-0F00-0000D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15" name="image2.png">
          <a:extLst>
            <a:ext uri="{FF2B5EF4-FFF2-40B4-BE49-F238E27FC236}">
              <a16:creationId xmlns:a16="http://schemas.microsoft.com/office/drawing/2014/main" xmlns="" id="{00000000-0008-0000-0F00-0000D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16" name="image2.png">
          <a:extLst>
            <a:ext uri="{FF2B5EF4-FFF2-40B4-BE49-F238E27FC236}">
              <a16:creationId xmlns:a16="http://schemas.microsoft.com/office/drawing/2014/main" xmlns="" id="{00000000-0008-0000-0F00-0000D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17" name="image2.png">
          <a:extLst>
            <a:ext uri="{FF2B5EF4-FFF2-40B4-BE49-F238E27FC236}">
              <a16:creationId xmlns:a16="http://schemas.microsoft.com/office/drawing/2014/main" xmlns="" id="{00000000-0008-0000-0F00-0000D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18" name="image2.png">
          <a:extLst>
            <a:ext uri="{FF2B5EF4-FFF2-40B4-BE49-F238E27FC236}">
              <a16:creationId xmlns:a16="http://schemas.microsoft.com/office/drawing/2014/main" xmlns="" id="{00000000-0008-0000-0F00-0000D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19" name="image2.png">
          <a:extLst>
            <a:ext uri="{FF2B5EF4-FFF2-40B4-BE49-F238E27FC236}">
              <a16:creationId xmlns:a16="http://schemas.microsoft.com/office/drawing/2014/main" xmlns="" id="{00000000-0008-0000-0F00-0000D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20" name="image2.png">
          <a:extLst>
            <a:ext uri="{FF2B5EF4-FFF2-40B4-BE49-F238E27FC236}">
              <a16:creationId xmlns:a16="http://schemas.microsoft.com/office/drawing/2014/main" xmlns="" id="{00000000-0008-0000-0F00-0000D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21" name="image2.png">
          <a:extLst>
            <a:ext uri="{FF2B5EF4-FFF2-40B4-BE49-F238E27FC236}">
              <a16:creationId xmlns:a16="http://schemas.microsoft.com/office/drawing/2014/main" xmlns="" id="{00000000-0008-0000-0F00-0000D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22" name="image2.png">
          <a:extLst>
            <a:ext uri="{FF2B5EF4-FFF2-40B4-BE49-F238E27FC236}">
              <a16:creationId xmlns:a16="http://schemas.microsoft.com/office/drawing/2014/main" xmlns="" id="{00000000-0008-0000-0F00-0000D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23" name="image2.png">
          <a:extLst>
            <a:ext uri="{FF2B5EF4-FFF2-40B4-BE49-F238E27FC236}">
              <a16:creationId xmlns:a16="http://schemas.microsoft.com/office/drawing/2014/main" xmlns="" id="{00000000-0008-0000-0F00-0000D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24" name="image2.png">
          <a:extLst>
            <a:ext uri="{FF2B5EF4-FFF2-40B4-BE49-F238E27FC236}">
              <a16:creationId xmlns:a16="http://schemas.microsoft.com/office/drawing/2014/main" xmlns="" id="{00000000-0008-0000-0F00-0000E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25" name="image2.png">
          <a:extLst>
            <a:ext uri="{FF2B5EF4-FFF2-40B4-BE49-F238E27FC236}">
              <a16:creationId xmlns:a16="http://schemas.microsoft.com/office/drawing/2014/main" xmlns="" id="{00000000-0008-0000-0F00-0000E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26" name="image2.png">
          <a:extLst>
            <a:ext uri="{FF2B5EF4-FFF2-40B4-BE49-F238E27FC236}">
              <a16:creationId xmlns:a16="http://schemas.microsoft.com/office/drawing/2014/main" xmlns="" id="{00000000-0008-0000-0F00-0000E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27" name="image2.png">
          <a:extLst>
            <a:ext uri="{FF2B5EF4-FFF2-40B4-BE49-F238E27FC236}">
              <a16:creationId xmlns:a16="http://schemas.microsoft.com/office/drawing/2014/main" xmlns="" id="{00000000-0008-0000-0F00-0000E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28" name="image2.png">
          <a:extLst>
            <a:ext uri="{FF2B5EF4-FFF2-40B4-BE49-F238E27FC236}">
              <a16:creationId xmlns:a16="http://schemas.microsoft.com/office/drawing/2014/main" xmlns="" id="{00000000-0008-0000-0F00-0000E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29" name="image2.png">
          <a:extLst>
            <a:ext uri="{FF2B5EF4-FFF2-40B4-BE49-F238E27FC236}">
              <a16:creationId xmlns:a16="http://schemas.microsoft.com/office/drawing/2014/main" xmlns="" id="{00000000-0008-0000-0F00-0000E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30" name="image2.png">
          <a:extLst>
            <a:ext uri="{FF2B5EF4-FFF2-40B4-BE49-F238E27FC236}">
              <a16:creationId xmlns:a16="http://schemas.microsoft.com/office/drawing/2014/main" xmlns="" id="{00000000-0008-0000-0F00-0000E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31" name="image2.png">
          <a:extLst>
            <a:ext uri="{FF2B5EF4-FFF2-40B4-BE49-F238E27FC236}">
              <a16:creationId xmlns:a16="http://schemas.microsoft.com/office/drawing/2014/main" xmlns="" id="{00000000-0008-0000-0F00-0000E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32" name="image2.png">
          <a:extLst>
            <a:ext uri="{FF2B5EF4-FFF2-40B4-BE49-F238E27FC236}">
              <a16:creationId xmlns:a16="http://schemas.microsoft.com/office/drawing/2014/main" xmlns="" id="{00000000-0008-0000-0F00-0000E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33" name="image2.png">
          <a:extLst>
            <a:ext uri="{FF2B5EF4-FFF2-40B4-BE49-F238E27FC236}">
              <a16:creationId xmlns:a16="http://schemas.microsoft.com/office/drawing/2014/main" xmlns="" id="{00000000-0008-0000-0F00-0000E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34" name="image2.png">
          <a:extLst>
            <a:ext uri="{FF2B5EF4-FFF2-40B4-BE49-F238E27FC236}">
              <a16:creationId xmlns:a16="http://schemas.microsoft.com/office/drawing/2014/main" xmlns="" id="{00000000-0008-0000-0F00-0000E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35" name="image2.png">
          <a:extLst>
            <a:ext uri="{FF2B5EF4-FFF2-40B4-BE49-F238E27FC236}">
              <a16:creationId xmlns:a16="http://schemas.microsoft.com/office/drawing/2014/main" xmlns="" id="{00000000-0008-0000-0F00-0000E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36" name="image2.png">
          <a:extLst>
            <a:ext uri="{FF2B5EF4-FFF2-40B4-BE49-F238E27FC236}">
              <a16:creationId xmlns:a16="http://schemas.microsoft.com/office/drawing/2014/main" xmlns="" id="{00000000-0008-0000-0F00-0000E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37" name="image2.png">
          <a:extLst>
            <a:ext uri="{FF2B5EF4-FFF2-40B4-BE49-F238E27FC236}">
              <a16:creationId xmlns:a16="http://schemas.microsoft.com/office/drawing/2014/main" xmlns="" id="{00000000-0008-0000-0F00-0000E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38" name="image2.png">
          <a:extLst>
            <a:ext uri="{FF2B5EF4-FFF2-40B4-BE49-F238E27FC236}">
              <a16:creationId xmlns:a16="http://schemas.microsoft.com/office/drawing/2014/main" xmlns="" id="{00000000-0008-0000-0F00-0000E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39" name="image2.png">
          <a:extLst>
            <a:ext uri="{FF2B5EF4-FFF2-40B4-BE49-F238E27FC236}">
              <a16:creationId xmlns:a16="http://schemas.microsoft.com/office/drawing/2014/main" xmlns="" id="{00000000-0008-0000-0F00-0000E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40" name="image2.png">
          <a:extLst>
            <a:ext uri="{FF2B5EF4-FFF2-40B4-BE49-F238E27FC236}">
              <a16:creationId xmlns:a16="http://schemas.microsoft.com/office/drawing/2014/main" xmlns="" id="{00000000-0008-0000-0F00-0000F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41" name="image2.png">
          <a:extLst>
            <a:ext uri="{FF2B5EF4-FFF2-40B4-BE49-F238E27FC236}">
              <a16:creationId xmlns:a16="http://schemas.microsoft.com/office/drawing/2014/main" xmlns="" id="{00000000-0008-0000-0F00-0000F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42" name="image2.png">
          <a:extLst>
            <a:ext uri="{FF2B5EF4-FFF2-40B4-BE49-F238E27FC236}">
              <a16:creationId xmlns:a16="http://schemas.microsoft.com/office/drawing/2014/main" xmlns="" id="{00000000-0008-0000-0F00-0000F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43" name="image2.png">
          <a:extLst>
            <a:ext uri="{FF2B5EF4-FFF2-40B4-BE49-F238E27FC236}">
              <a16:creationId xmlns:a16="http://schemas.microsoft.com/office/drawing/2014/main" xmlns="" id="{00000000-0008-0000-0F00-0000F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44" name="image2.png">
          <a:extLst>
            <a:ext uri="{FF2B5EF4-FFF2-40B4-BE49-F238E27FC236}">
              <a16:creationId xmlns:a16="http://schemas.microsoft.com/office/drawing/2014/main" xmlns="" id="{00000000-0008-0000-0F00-0000F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45" name="image2.png">
          <a:extLst>
            <a:ext uri="{FF2B5EF4-FFF2-40B4-BE49-F238E27FC236}">
              <a16:creationId xmlns:a16="http://schemas.microsoft.com/office/drawing/2014/main" xmlns="" id="{00000000-0008-0000-0F00-0000F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46" name="image2.png">
          <a:extLst>
            <a:ext uri="{FF2B5EF4-FFF2-40B4-BE49-F238E27FC236}">
              <a16:creationId xmlns:a16="http://schemas.microsoft.com/office/drawing/2014/main" xmlns="" id="{00000000-0008-0000-0F00-0000F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47" name="image2.png">
          <a:extLst>
            <a:ext uri="{FF2B5EF4-FFF2-40B4-BE49-F238E27FC236}">
              <a16:creationId xmlns:a16="http://schemas.microsoft.com/office/drawing/2014/main" xmlns="" id="{00000000-0008-0000-0F00-0000F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48" name="image2.png">
          <a:extLst>
            <a:ext uri="{FF2B5EF4-FFF2-40B4-BE49-F238E27FC236}">
              <a16:creationId xmlns:a16="http://schemas.microsoft.com/office/drawing/2014/main" xmlns="" id="{00000000-0008-0000-0F00-0000F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49" name="image2.png">
          <a:extLst>
            <a:ext uri="{FF2B5EF4-FFF2-40B4-BE49-F238E27FC236}">
              <a16:creationId xmlns:a16="http://schemas.microsoft.com/office/drawing/2014/main" xmlns="" id="{00000000-0008-0000-0F00-0000F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50" name="image2.png">
          <a:extLst>
            <a:ext uri="{FF2B5EF4-FFF2-40B4-BE49-F238E27FC236}">
              <a16:creationId xmlns:a16="http://schemas.microsoft.com/office/drawing/2014/main" xmlns="" id="{00000000-0008-0000-0F00-0000F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51" name="image2.png">
          <a:extLst>
            <a:ext uri="{FF2B5EF4-FFF2-40B4-BE49-F238E27FC236}">
              <a16:creationId xmlns:a16="http://schemas.microsoft.com/office/drawing/2014/main" xmlns="" id="{00000000-0008-0000-0F00-0000F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52" name="image2.png">
          <a:extLst>
            <a:ext uri="{FF2B5EF4-FFF2-40B4-BE49-F238E27FC236}">
              <a16:creationId xmlns:a16="http://schemas.microsoft.com/office/drawing/2014/main" xmlns="" id="{00000000-0008-0000-0F00-0000F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53" name="image2.png">
          <a:extLst>
            <a:ext uri="{FF2B5EF4-FFF2-40B4-BE49-F238E27FC236}">
              <a16:creationId xmlns:a16="http://schemas.microsoft.com/office/drawing/2014/main" xmlns="" id="{00000000-0008-0000-0F00-0000F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54" name="image2.png">
          <a:extLst>
            <a:ext uri="{FF2B5EF4-FFF2-40B4-BE49-F238E27FC236}">
              <a16:creationId xmlns:a16="http://schemas.microsoft.com/office/drawing/2014/main" xmlns="" id="{00000000-0008-0000-0F00-0000F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55" name="image2.png">
          <a:extLst>
            <a:ext uri="{FF2B5EF4-FFF2-40B4-BE49-F238E27FC236}">
              <a16:creationId xmlns:a16="http://schemas.microsoft.com/office/drawing/2014/main" xmlns="" id="{00000000-0008-0000-0F00-0000F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56" name="image2.png">
          <a:extLst>
            <a:ext uri="{FF2B5EF4-FFF2-40B4-BE49-F238E27FC236}">
              <a16:creationId xmlns:a16="http://schemas.microsoft.com/office/drawing/2014/main" xmlns="" id="{00000000-0008-0000-0F00-00000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57" name="image2.png">
          <a:extLst>
            <a:ext uri="{FF2B5EF4-FFF2-40B4-BE49-F238E27FC236}">
              <a16:creationId xmlns:a16="http://schemas.microsoft.com/office/drawing/2014/main" xmlns="" id="{00000000-0008-0000-0F00-00000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58" name="image2.png">
          <a:extLst>
            <a:ext uri="{FF2B5EF4-FFF2-40B4-BE49-F238E27FC236}">
              <a16:creationId xmlns:a16="http://schemas.microsoft.com/office/drawing/2014/main" xmlns="" id="{00000000-0008-0000-0F00-00000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59" name="image2.png">
          <a:extLst>
            <a:ext uri="{FF2B5EF4-FFF2-40B4-BE49-F238E27FC236}">
              <a16:creationId xmlns:a16="http://schemas.microsoft.com/office/drawing/2014/main" xmlns="" id="{00000000-0008-0000-0F00-00000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60" name="image2.png">
          <a:extLst>
            <a:ext uri="{FF2B5EF4-FFF2-40B4-BE49-F238E27FC236}">
              <a16:creationId xmlns:a16="http://schemas.microsoft.com/office/drawing/2014/main" xmlns="" id="{00000000-0008-0000-0F00-00000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61" name="image2.png">
          <a:extLst>
            <a:ext uri="{FF2B5EF4-FFF2-40B4-BE49-F238E27FC236}">
              <a16:creationId xmlns:a16="http://schemas.microsoft.com/office/drawing/2014/main" xmlns="" id="{00000000-0008-0000-0F00-00000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62" name="image2.png">
          <a:extLst>
            <a:ext uri="{FF2B5EF4-FFF2-40B4-BE49-F238E27FC236}">
              <a16:creationId xmlns:a16="http://schemas.microsoft.com/office/drawing/2014/main" xmlns="" id="{00000000-0008-0000-0F00-00000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63" name="image2.png">
          <a:extLst>
            <a:ext uri="{FF2B5EF4-FFF2-40B4-BE49-F238E27FC236}">
              <a16:creationId xmlns:a16="http://schemas.microsoft.com/office/drawing/2014/main" xmlns="" id="{00000000-0008-0000-0F00-00000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64" name="image2.png">
          <a:extLst>
            <a:ext uri="{FF2B5EF4-FFF2-40B4-BE49-F238E27FC236}">
              <a16:creationId xmlns:a16="http://schemas.microsoft.com/office/drawing/2014/main" xmlns="" id="{00000000-0008-0000-0F00-00000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65" name="image2.png">
          <a:extLst>
            <a:ext uri="{FF2B5EF4-FFF2-40B4-BE49-F238E27FC236}">
              <a16:creationId xmlns:a16="http://schemas.microsoft.com/office/drawing/2014/main" xmlns="" id="{00000000-0008-0000-0F00-00000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66" name="image2.png">
          <a:extLst>
            <a:ext uri="{FF2B5EF4-FFF2-40B4-BE49-F238E27FC236}">
              <a16:creationId xmlns:a16="http://schemas.microsoft.com/office/drawing/2014/main" xmlns="" id="{00000000-0008-0000-0F00-00000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67" name="image2.png">
          <a:extLst>
            <a:ext uri="{FF2B5EF4-FFF2-40B4-BE49-F238E27FC236}">
              <a16:creationId xmlns:a16="http://schemas.microsoft.com/office/drawing/2014/main" xmlns="" id="{00000000-0008-0000-0F00-00000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68" name="image2.png">
          <a:extLst>
            <a:ext uri="{FF2B5EF4-FFF2-40B4-BE49-F238E27FC236}">
              <a16:creationId xmlns:a16="http://schemas.microsoft.com/office/drawing/2014/main" xmlns="" id="{00000000-0008-0000-0F00-00000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69" name="image2.png">
          <a:extLst>
            <a:ext uri="{FF2B5EF4-FFF2-40B4-BE49-F238E27FC236}">
              <a16:creationId xmlns:a16="http://schemas.microsoft.com/office/drawing/2014/main" xmlns="" id="{00000000-0008-0000-0F00-00000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70" name="image2.png">
          <a:extLst>
            <a:ext uri="{FF2B5EF4-FFF2-40B4-BE49-F238E27FC236}">
              <a16:creationId xmlns:a16="http://schemas.microsoft.com/office/drawing/2014/main" xmlns="" id="{00000000-0008-0000-0F00-00000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71" name="image2.png">
          <a:extLst>
            <a:ext uri="{FF2B5EF4-FFF2-40B4-BE49-F238E27FC236}">
              <a16:creationId xmlns:a16="http://schemas.microsoft.com/office/drawing/2014/main" xmlns="" id="{00000000-0008-0000-0F00-00000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72" name="image2.png">
          <a:extLst>
            <a:ext uri="{FF2B5EF4-FFF2-40B4-BE49-F238E27FC236}">
              <a16:creationId xmlns:a16="http://schemas.microsoft.com/office/drawing/2014/main" xmlns="" id="{00000000-0008-0000-0F00-00001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73" name="image2.png">
          <a:extLst>
            <a:ext uri="{FF2B5EF4-FFF2-40B4-BE49-F238E27FC236}">
              <a16:creationId xmlns:a16="http://schemas.microsoft.com/office/drawing/2014/main" xmlns="" id="{00000000-0008-0000-0F00-00001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74" name="image2.png">
          <a:extLst>
            <a:ext uri="{FF2B5EF4-FFF2-40B4-BE49-F238E27FC236}">
              <a16:creationId xmlns:a16="http://schemas.microsoft.com/office/drawing/2014/main" xmlns="" id="{00000000-0008-0000-0F00-00001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75" name="image2.png">
          <a:extLst>
            <a:ext uri="{FF2B5EF4-FFF2-40B4-BE49-F238E27FC236}">
              <a16:creationId xmlns:a16="http://schemas.microsoft.com/office/drawing/2014/main" xmlns="" id="{00000000-0008-0000-0F00-00001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76" name="image2.png">
          <a:extLst>
            <a:ext uri="{FF2B5EF4-FFF2-40B4-BE49-F238E27FC236}">
              <a16:creationId xmlns:a16="http://schemas.microsoft.com/office/drawing/2014/main" xmlns="" id="{00000000-0008-0000-0F00-00001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77" name="image2.png">
          <a:extLst>
            <a:ext uri="{FF2B5EF4-FFF2-40B4-BE49-F238E27FC236}">
              <a16:creationId xmlns:a16="http://schemas.microsoft.com/office/drawing/2014/main" xmlns="" id="{00000000-0008-0000-0F00-00001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278" name="image2.png">
          <a:extLst>
            <a:ext uri="{FF2B5EF4-FFF2-40B4-BE49-F238E27FC236}">
              <a16:creationId xmlns:a16="http://schemas.microsoft.com/office/drawing/2014/main" xmlns="" id="{00000000-0008-0000-0F00-00001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79" name="image2.png">
          <a:extLst>
            <a:ext uri="{FF2B5EF4-FFF2-40B4-BE49-F238E27FC236}">
              <a16:creationId xmlns:a16="http://schemas.microsoft.com/office/drawing/2014/main" xmlns="" id="{00000000-0008-0000-0F00-00001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80" name="image2.png">
          <a:extLst>
            <a:ext uri="{FF2B5EF4-FFF2-40B4-BE49-F238E27FC236}">
              <a16:creationId xmlns:a16="http://schemas.microsoft.com/office/drawing/2014/main" xmlns="" id="{00000000-0008-0000-0F00-00001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81" name="image2.png">
          <a:extLst>
            <a:ext uri="{FF2B5EF4-FFF2-40B4-BE49-F238E27FC236}">
              <a16:creationId xmlns:a16="http://schemas.microsoft.com/office/drawing/2014/main" xmlns="" id="{00000000-0008-0000-0F00-00001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282" name="image2.png">
          <a:extLst>
            <a:ext uri="{FF2B5EF4-FFF2-40B4-BE49-F238E27FC236}">
              <a16:creationId xmlns:a16="http://schemas.microsoft.com/office/drawing/2014/main" xmlns="" id="{00000000-0008-0000-0F00-00001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83" name="image2.png">
          <a:extLst>
            <a:ext uri="{FF2B5EF4-FFF2-40B4-BE49-F238E27FC236}">
              <a16:creationId xmlns:a16="http://schemas.microsoft.com/office/drawing/2014/main" xmlns="" id="{00000000-0008-0000-0F00-00001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84" name="image2.png">
          <a:extLst>
            <a:ext uri="{FF2B5EF4-FFF2-40B4-BE49-F238E27FC236}">
              <a16:creationId xmlns:a16="http://schemas.microsoft.com/office/drawing/2014/main" xmlns="" id="{00000000-0008-0000-0F00-00001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85" name="image2.png">
          <a:extLst>
            <a:ext uri="{FF2B5EF4-FFF2-40B4-BE49-F238E27FC236}">
              <a16:creationId xmlns:a16="http://schemas.microsoft.com/office/drawing/2014/main" xmlns="" id="{00000000-0008-0000-0F00-00001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286" name="image2.png">
          <a:extLst>
            <a:ext uri="{FF2B5EF4-FFF2-40B4-BE49-F238E27FC236}">
              <a16:creationId xmlns:a16="http://schemas.microsoft.com/office/drawing/2014/main" xmlns="" id="{00000000-0008-0000-0F00-00001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87" name="image2.png">
          <a:extLst>
            <a:ext uri="{FF2B5EF4-FFF2-40B4-BE49-F238E27FC236}">
              <a16:creationId xmlns:a16="http://schemas.microsoft.com/office/drawing/2014/main" xmlns="" id="{00000000-0008-0000-0F00-00001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88" name="image2.png">
          <a:extLst>
            <a:ext uri="{FF2B5EF4-FFF2-40B4-BE49-F238E27FC236}">
              <a16:creationId xmlns:a16="http://schemas.microsoft.com/office/drawing/2014/main" xmlns="" id="{00000000-0008-0000-0F00-00002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89" name="image2.png">
          <a:extLst>
            <a:ext uri="{FF2B5EF4-FFF2-40B4-BE49-F238E27FC236}">
              <a16:creationId xmlns:a16="http://schemas.microsoft.com/office/drawing/2014/main" xmlns="" id="{00000000-0008-0000-0F00-00002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290" name="image2.png">
          <a:extLst>
            <a:ext uri="{FF2B5EF4-FFF2-40B4-BE49-F238E27FC236}">
              <a16:creationId xmlns:a16="http://schemas.microsoft.com/office/drawing/2014/main" xmlns="" id="{00000000-0008-0000-0F00-00002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91" name="image2.png">
          <a:extLst>
            <a:ext uri="{FF2B5EF4-FFF2-40B4-BE49-F238E27FC236}">
              <a16:creationId xmlns:a16="http://schemas.microsoft.com/office/drawing/2014/main" xmlns="" id="{00000000-0008-0000-0F00-00002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92" name="image2.png">
          <a:extLst>
            <a:ext uri="{FF2B5EF4-FFF2-40B4-BE49-F238E27FC236}">
              <a16:creationId xmlns:a16="http://schemas.microsoft.com/office/drawing/2014/main" xmlns="" id="{00000000-0008-0000-0F00-00002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93" name="image2.png">
          <a:extLst>
            <a:ext uri="{FF2B5EF4-FFF2-40B4-BE49-F238E27FC236}">
              <a16:creationId xmlns:a16="http://schemas.microsoft.com/office/drawing/2014/main" xmlns="" id="{00000000-0008-0000-0F00-00002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94" name="image2.png">
          <a:extLst>
            <a:ext uri="{FF2B5EF4-FFF2-40B4-BE49-F238E27FC236}">
              <a16:creationId xmlns:a16="http://schemas.microsoft.com/office/drawing/2014/main" xmlns="" id="{00000000-0008-0000-0F00-00002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95" name="image2.png">
          <a:extLst>
            <a:ext uri="{FF2B5EF4-FFF2-40B4-BE49-F238E27FC236}">
              <a16:creationId xmlns:a16="http://schemas.microsoft.com/office/drawing/2014/main" xmlns="" id="{00000000-0008-0000-0F00-00002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96" name="image2.png">
          <a:extLst>
            <a:ext uri="{FF2B5EF4-FFF2-40B4-BE49-F238E27FC236}">
              <a16:creationId xmlns:a16="http://schemas.microsoft.com/office/drawing/2014/main" xmlns="" id="{00000000-0008-0000-0F00-00002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97" name="image2.png">
          <a:extLst>
            <a:ext uri="{FF2B5EF4-FFF2-40B4-BE49-F238E27FC236}">
              <a16:creationId xmlns:a16="http://schemas.microsoft.com/office/drawing/2014/main" xmlns="" id="{00000000-0008-0000-0F00-00002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98" name="image2.png">
          <a:extLst>
            <a:ext uri="{FF2B5EF4-FFF2-40B4-BE49-F238E27FC236}">
              <a16:creationId xmlns:a16="http://schemas.microsoft.com/office/drawing/2014/main" xmlns="" id="{00000000-0008-0000-0F00-00002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99" name="image2.png">
          <a:extLst>
            <a:ext uri="{FF2B5EF4-FFF2-40B4-BE49-F238E27FC236}">
              <a16:creationId xmlns:a16="http://schemas.microsoft.com/office/drawing/2014/main" xmlns="" id="{00000000-0008-0000-0F00-00002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00" name="image2.png">
          <a:extLst>
            <a:ext uri="{FF2B5EF4-FFF2-40B4-BE49-F238E27FC236}">
              <a16:creationId xmlns:a16="http://schemas.microsoft.com/office/drawing/2014/main" xmlns="" id="{00000000-0008-0000-0F00-00002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01" name="image2.png">
          <a:extLst>
            <a:ext uri="{FF2B5EF4-FFF2-40B4-BE49-F238E27FC236}">
              <a16:creationId xmlns:a16="http://schemas.microsoft.com/office/drawing/2014/main" xmlns="" id="{00000000-0008-0000-0F00-00002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02" name="image2.png">
          <a:extLst>
            <a:ext uri="{FF2B5EF4-FFF2-40B4-BE49-F238E27FC236}">
              <a16:creationId xmlns:a16="http://schemas.microsoft.com/office/drawing/2014/main" xmlns="" id="{00000000-0008-0000-0F00-00002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03" name="image2.png">
          <a:extLst>
            <a:ext uri="{FF2B5EF4-FFF2-40B4-BE49-F238E27FC236}">
              <a16:creationId xmlns:a16="http://schemas.microsoft.com/office/drawing/2014/main" xmlns="" id="{00000000-0008-0000-0F00-00002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04" name="image2.png">
          <a:extLst>
            <a:ext uri="{FF2B5EF4-FFF2-40B4-BE49-F238E27FC236}">
              <a16:creationId xmlns:a16="http://schemas.microsoft.com/office/drawing/2014/main" xmlns="" id="{00000000-0008-0000-0F00-00003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05" name="image2.png">
          <a:extLst>
            <a:ext uri="{FF2B5EF4-FFF2-40B4-BE49-F238E27FC236}">
              <a16:creationId xmlns:a16="http://schemas.microsoft.com/office/drawing/2014/main" xmlns="" id="{00000000-0008-0000-0F00-00003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06" name="image2.png">
          <a:extLst>
            <a:ext uri="{FF2B5EF4-FFF2-40B4-BE49-F238E27FC236}">
              <a16:creationId xmlns:a16="http://schemas.microsoft.com/office/drawing/2014/main" xmlns="" id="{00000000-0008-0000-0F00-00003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07" name="image2.png">
          <a:extLst>
            <a:ext uri="{FF2B5EF4-FFF2-40B4-BE49-F238E27FC236}">
              <a16:creationId xmlns:a16="http://schemas.microsoft.com/office/drawing/2014/main" xmlns="" id="{00000000-0008-0000-0F00-00003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08" name="image2.png">
          <a:extLst>
            <a:ext uri="{FF2B5EF4-FFF2-40B4-BE49-F238E27FC236}">
              <a16:creationId xmlns:a16="http://schemas.microsoft.com/office/drawing/2014/main" xmlns="" id="{00000000-0008-0000-0F00-00003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09" name="image2.png">
          <a:extLst>
            <a:ext uri="{FF2B5EF4-FFF2-40B4-BE49-F238E27FC236}">
              <a16:creationId xmlns:a16="http://schemas.microsoft.com/office/drawing/2014/main" xmlns="" id="{00000000-0008-0000-0F00-00003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10" name="image2.png">
          <a:extLst>
            <a:ext uri="{FF2B5EF4-FFF2-40B4-BE49-F238E27FC236}">
              <a16:creationId xmlns:a16="http://schemas.microsoft.com/office/drawing/2014/main" xmlns="" id="{00000000-0008-0000-0F00-00003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11" name="image2.png">
          <a:extLst>
            <a:ext uri="{FF2B5EF4-FFF2-40B4-BE49-F238E27FC236}">
              <a16:creationId xmlns:a16="http://schemas.microsoft.com/office/drawing/2014/main" xmlns="" id="{00000000-0008-0000-0F00-00003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12" name="image2.png">
          <a:extLst>
            <a:ext uri="{FF2B5EF4-FFF2-40B4-BE49-F238E27FC236}">
              <a16:creationId xmlns:a16="http://schemas.microsoft.com/office/drawing/2014/main" xmlns="" id="{00000000-0008-0000-0F00-00003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13" name="image2.png">
          <a:extLst>
            <a:ext uri="{FF2B5EF4-FFF2-40B4-BE49-F238E27FC236}">
              <a16:creationId xmlns:a16="http://schemas.microsoft.com/office/drawing/2014/main" xmlns="" id="{00000000-0008-0000-0F00-00003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14" name="image2.png">
          <a:extLst>
            <a:ext uri="{FF2B5EF4-FFF2-40B4-BE49-F238E27FC236}">
              <a16:creationId xmlns:a16="http://schemas.microsoft.com/office/drawing/2014/main" xmlns="" id="{00000000-0008-0000-0F00-00003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15" name="image2.png">
          <a:extLst>
            <a:ext uri="{FF2B5EF4-FFF2-40B4-BE49-F238E27FC236}">
              <a16:creationId xmlns:a16="http://schemas.microsoft.com/office/drawing/2014/main" xmlns="" id="{00000000-0008-0000-0F00-00003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16" name="image2.png">
          <a:extLst>
            <a:ext uri="{FF2B5EF4-FFF2-40B4-BE49-F238E27FC236}">
              <a16:creationId xmlns:a16="http://schemas.microsoft.com/office/drawing/2014/main" xmlns="" id="{00000000-0008-0000-0F00-00003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17" name="image2.png">
          <a:extLst>
            <a:ext uri="{FF2B5EF4-FFF2-40B4-BE49-F238E27FC236}">
              <a16:creationId xmlns:a16="http://schemas.microsoft.com/office/drawing/2014/main" xmlns="" id="{00000000-0008-0000-0F00-00003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18" name="image2.png">
          <a:extLst>
            <a:ext uri="{FF2B5EF4-FFF2-40B4-BE49-F238E27FC236}">
              <a16:creationId xmlns:a16="http://schemas.microsoft.com/office/drawing/2014/main" xmlns="" id="{00000000-0008-0000-0F00-00003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19" name="image2.png">
          <a:extLst>
            <a:ext uri="{FF2B5EF4-FFF2-40B4-BE49-F238E27FC236}">
              <a16:creationId xmlns:a16="http://schemas.microsoft.com/office/drawing/2014/main" xmlns="" id="{00000000-0008-0000-0F00-00003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20" name="image2.png">
          <a:extLst>
            <a:ext uri="{FF2B5EF4-FFF2-40B4-BE49-F238E27FC236}">
              <a16:creationId xmlns:a16="http://schemas.microsoft.com/office/drawing/2014/main" xmlns="" id="{00000000-0008-0000-0F00-00004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21" name="image2.png">
          <a:extLst>
            <a:ext uri="{FF2B5EF4-FFF2-40B4-BE49-F238E27FC236}">
              <a16:creationId xmlns:a16="http://schemas.microsoft.com/office/drawing/2014/main" xmlns="" id="{00000000-0008-0000-0F00-00004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22" name="image2.png">
          <a:extLst>
            <a:ext uri="{FF2B5EF4-FFF2-40B4-BE49-F238E27FC236}">
              <a16:creationId xmlns:a16="http://schemas.microsoft.com/office/drawing/2014/main" xmlns="" id="{00000000-0008-0000-0F00-00004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23" name="image2.png">
          <a:extLst>
            <a:ext uri="{FF2B5EF4-FFF2-40B4-BE49-F238E27FC236}">
              <a16:creationId xmlns:a16="http://schemas.microsoft.com/office/drawing/2014/main" xmlns="" id="{00000000-0008-0000-0F00-00004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24" name="image2.png">
          <a:extLst>
            <a:ext uri="{FF2B5EF4-FFF2-40B4-BE49-F238E27FC236}">
              <a16:creationId xmlns:a16="http://schemas.microsoft.com/office/drawing/2014/main" xmlns="" id="{00000000-0008-0000-0F00-00004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25" name="image2.png">
          <a:extLst>
            <a:ext uri="{FF2B5EF4-FFF2-40B4-BE49-F238E27FC236}">
              <a16:creationId xmlns:a16="http://schemas.microsoft.com/office/drawing/2014/main" xmlns="" id="{00000000-0008-0000-0F00-00004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26" name="image2.png">
          <a:extLst>
            <a:ext uri="{FF2B5EF4-FFF2-40B4-BE49-F238E27FC236}">
              <a16:creationId xmlns:a16="http://schemas.microsoft.com/office/drawing/2014/main" xmlns="" id="{00000000-0008-0000-0F00-00004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27" name="image2.png">
          <a:extLst>
            <a:ext uri="{FF2B5EF4-FFF2-40B4-BE49-F238E27FC236}">
              <a16:creationId xmlns:a16="http://schemas.microsoft.com/office/drawing/2014/main" xmlns="" id="{00000000-0008-0000-0F00-00004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28" name="image2.png">
          <a:extLst>
            <a:ext uri="{FF2B5EF4-FFF2-40B4-BE49-F238E27FC236}">
              <a16:creationId xmlns:a16="http://schemas.microsoft.com/office/drawing/2014/main" xmlns="" id="{00000000-0008-0000-0F00-00004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29" name="image2.png">
          <a:extLst>
            <a:ext uri="{FF2B5EF4-FFF2-40B4-BE49-F238E27FC236}">
              <a16:creationId xmlns:a16="http://schemas.microsoft.com/office/drawing/2014/main" xmlns="" id="{00000000-0008-0000-0F00-00004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30" name="image2.png">
          <a:extLst>
            <a:ext uri="{FF2B5EF4-FFF2-40B4-BE49-F238E27FC236}">
              <a16:creationId xmlns:a16="http://schemas.microsoft.com/office/drawing/2014/main" xmlns="" id="{00000000-0008-0000-0F00-00004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31" name="image2.png">
          <a:extLst>
            <a:ext uri="{FF2B5EF4-FFF2-40B4-BE49-F238E27FC236}">
              <a16:creationId xmlns:a16="http://schemas.microsoft.com/office/drawing/2014/main" xmlns="" id="{00000000-0008-0000-0F00-00004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32" name="image2.png">
          <a:extLst>
            <a:ext uri="{FF2B5EF4-FFF2-40B4-BE49-F238E27FC236}">
              <a16:creationId xmlns:a16="http://schemas.microsoft.com/office/drawing/2014/main" xmlns="" id="{00000000-0008-0000-0F00-00004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33" name="image2.png">
          <a:extLst>
            <a:ext uri="{FF2B5EF4-FFF2-40B4-BE49-F238E27FC236}">
              <a16:creationId xmlns:a16="http://schemas.microsoft.com/office/drawing/2014/main" xmlns="" id="{00000000-0008-0000-0F00-00004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34" name="image2.png">
          <a:extLst>
            <a:ext uri="{FF2B5EF4-FFF2-40B4-BE49-F238E27FC236}">
              <a16:creationId xmlns:a16="http://schemas.microsoft.com/office/drawing/2014/main" xmlns="" id="{00000000-0008-0000-0F00-00004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35" name="image2.png">
          <a:extLst>
            <a:ext uri="{FF2B5EF4-FFF2-40B4-BE49-F238E27FC236}">
              <a16:creationId xmlns:a16="http://schemas.microsoft.com/office/drawing/2014/main" xmlns="" id="{00000000-0008-0000-0F00-00004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36" name="image2.png">
          <a:extLst>
            <a:ext uri="{FF2B5EF4-FFF2-40B4-BE49-F238E27FC236}">
              <a16:creationId xmlns:a16="http://schemas.microsoft.com/office/drawing/2014/main" xmlns="" id="{00000000-0008-0000-0F00-00005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37" name="image2.png">
          <a:extLst>
            <a:ext uri="{FF2B5EF4-FFF2-40B4-BE49-F238E27FC236}">
              <a16:creationId xmlns:a16="http://schemas.microsoft.com/office/drawing/2014/main" xmlns="" id="{00000000-0008-0000-0F00-00005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38" name="image2.png">
          <a:extLst>
            <a:ext uri="{FF2B5EF4-FFF2-40B4-BE49-F238E27FC236}">
              <a16:creationId xmlns:a16="http://schemas.microsoft.com/office/drawing/2014/main" xmlns="" id="{00000000-0008-0000-0F00-00005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39" name="image2.png">
          <a:extLst>
            <a:ext uri="{FF2B5EF4-FFF2-40B4-BE49-F238E27FC236}">
              <a16:creationId xmlns:a16="http://schemas.microsoft.com/office/drawing/2014/main" xmlns="" id="{00000000-0008-0000-0F00-00005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40" name="image2.png">
          <a:extLst>
            <a:ext uri="{FF2B5EF4-FFF2-40B4-BE49-F238E27FC236}">
              <a16:creationId xmlns:a16="http://schemas.microsoft.com/office/drawing/2014/main" xmlns="" id="{00000000-0008-0000-0F00-00005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41" name="image2.png">
          <a:extLst>
            <a:ext uri="{FF2B5EF4-FFF2-40B4-BE49-F238E27FC236}">
              <a16:creationId xmlns:a16="http://schemas.microsoft.com/office/drawing/2014/main" xmlns="" id="{00000000-0008-0000-0F00-00005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42" name="image2.png">
          <a:extLst>
            <a:ext uri="{FF2B5EF4-FFF2-40B4-BE49-F238E27FC236}">
              <a16:creationId xmlns:a16="http://schemas.microsoft.com/office/drawing/2014/main" xmlns="" id="{00000000-0008-0000-0F00-00005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43" name="image2.png">
          <a:extLst>
            <a:ext uri="{FF2B5EF4-FFF2-40B4-BE49-F238E27FC236}">
              <a16:creationId xmlns:a16="http://schemas.microsoft.com/office/drawing/2014/main" xmlns="" id="{00000000-0008-0000-0F00-00005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44" name="image2.png">
          <a:extLst>
            <a:ext uri="{FF2B5EF4-FFF2-40B4-BE49-F238E27FC236}">
              <a16:creationId xmlns:a16="http://schemas.microsoft.com/office/drawing/2014/main" xmlns="" id="{00000000-0008-0000-0F00-00005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45" name="image2.png">
          <a:extLst>
            <a:ext uri="{FF2B5EF4-FFF2-40B4-BE49-F238E27FC236}">
              <a16:creationId xmlns:a16="http://schemas.microsoft.com/office/drawing/2014/main" xmlns="" id="{00000000-0008-0000-0F00-00005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46" name="image2.png">
          <a:extLst>
            <a:ext uri="{FF2B5EF4-FFF2-40B4-BE49-F238E27FC236}">
              <a16:creationId xmlns:a16="http://schemas.microsoft.com/office/drawing/2014/main" xmlns="" id="{00000000-0008-0000-0F00-00005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47" name="image2.png">
          <a:extLst>
            <a:ext uri="{FF2B5EF4-FFF2-40B4-BE49-F238E27FC236}">
              <a16:creationId xmlns:a16="http://schemas.microsoft.com/office/drawing/2014/main" xmlns="" id="{00000000-0008-0000-0F00-00005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48" name="image2.png">
          <a:extLst>
            <a:ext uri="{FF2B5EF4-FFF2-40B4-BE49-F238E27FC236}">
              <a16:creationId xmlns:a16="http://schemas.microsoft.com/office/drawing/2014/main" xmlns="" id="{00000000-0008-0000-0F00-00005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49" name="image2.png">
          <a:extLst>
            <a:ext uri="{FF2B5EF4-FFF2-40B4-BE49-F238E27FC236}">
              <a16:creationId xmlns:a16="http://schemas.microsoft.com/office/drawing/2014/main" xmlns="" id="{00000000-0008-0000-0F00-00005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50" name="image2.png">
          <a:extLst>
            <a:ext uri="{FF2B5EF4-FFF2-40B4-BE49-F238E27FC236}">
              <a16:creationId xmlns:a16="http://schemas.microsoft.com/office/drawing/2014/main" xmlns="" id="{00000000-0008-0000-0F00-00005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51" name="image2.png">
          <a:extLst>
            <a:ext uri="{FF2B5EF4-FFF2-40B4-BE49-F238E27FC236}">
              <a16:creationId xmlns:a16="http://schemas.microsoft.com/office/drawing/2014/main" xmlns="" id="{00000000-0008-0000-0F00-00005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52" name="image2.png">
          <a:extLst>
            <a:ext uri="{FF2B5EF4-FFF2-40B4-BE49-F238E27FC236}">
              <a16:creationId xmlns:a16="http://schemas.microsoft.com/office/drawing/2014/main" xmlns="" id="{00000000-0008-0000-0F00-00006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53" name="image2.png">
          <a:extLst>
            <a:ext uri="{FF2B5EF4-FFF2-40B4-BE49-F238E27FC236}">
              <a16:creationId xmlns:a16="http://schemas.microsoft.com/office/drawing/2014/main" xmlns="" id="{00000000-0008-0000-0F00-00006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54" name="image2.png">
          <a:extLst>
            <a:ext uri="{FF2B5EF4-FFF2-40B4-BE49-F238E27FC236}">
              <a16:creationId xmlns:a16="http://schemas.microsoft.com/office/drawing/2014/main" xmlns="" id="{00000000-0008-0000-0F00-00006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55" name="image2.png">
          <a:extLst>
            <a:ext uri="{FF2B5EF4-FFF2-40B4-BE49-F238E27FC236}">
              <a16:creationId xmlns:a16="http://schemas.microsoft.com/office/drawing/2014/main" xmlns="" id="{00000000-0008-0000-0F00-00006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56" name="image2.png">
          <a:extLst>
            <a:ext uri="{FF2B5EF4-FFF2-40B4-BE49-F238E27FC236}">
              <a16:creationId xmlns:a16="http://schemas.microsoft.com/office/drawing/2014/main" xmlns="" id="{00000000-0008-0000-0F00-00006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57" name="image2.png">
          <a:extLst>
            <a:ext uri="{FF2B5EF4-FFF2-40B4-BE49-F238E27FC236}">
              <a16:creationId xmlns:a16="http://schemas.microsoft.com/office/drawing/2014/main" xmlns="" id="{00000000-0008-0000-0F00-00006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58" name="image2.png">
          <a:extLst>
            <a:ext uri="{FF2B5EF4-FFF2-40B4-BE49-F238E27FC236}">
              <a16:creationId xmlns:a16="http://schemas.microsoft.com/office/drawing/2014/main" xmlns="" id="{00000000-0008-0000-0F00-00006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59" name="image2.png">
          <a:extLst>
            <a:ext uri="{FF2B5EF4-FFF2-40B4-BE49-F238E27FC236}">
              <a16:creationId xmlns:a16="http://schemas.microsoft.com/office/drawing/2014/main" xmlns="" id="{00000000-0008-0000-0F00-00006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60" name="image2.png">
          <a:extLst>
            <a:ext uri="{FF2B5EF4-FFF2-40B4-BE49-F238E27FC236}">
              <a16:creationId xmlns:a16="http://schemas.microsoft.com/office/drawing/2014/main" xmlns="" id="{00000000-0008-0000-0F00-00006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61" name="image2.png">
          <a:extLst>
            <a:ext uri="{FF2B5EF4-FFF2-40B4-BE49-F238E27FC236}">
              <a16:creationId xmlns:a16="http://schemas.microsoft.com/office/drawing/2014/main" xmlns="" id="{00000000-0008-0000-0F00-00006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62" name="image2.png">
          <a:extLst>
            <a:ext uri="{FF2B5EF4-FFF2-40B4-BE49-F238E27FC236}">
              <a16:creationId xmlns:a16="http://schemas.microsoft.com/office/drawing/2014/main" xmlns="" id="{00000000-0008-0000-0F00-00006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63" name="image2.png">
          <a:extLst>
            <a:ext uri="{FF2B5EF4-FFF2-40B4-BE49-F238E27FC236}">
              <a16:creationId xmlns:a16="http://schemas.microsoft.com/office/drawing/2014/main" xmlns="" id="{00000000-0008-0000-0F00-00006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64" name="image2.png">
          <a:extLst>
            <a:ext uri="{FF2B5EF4-FFF2-40B4-BE49-F238E27FC236}">
              <a16:creationId xmlns:a16="http://schemas.microsoft.com/office/drawing/2014/main" xmlns="" id="{00000000-0008-0000-0F00-00006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65" name="image2.png">
          <a:extLst>
            <a:ext uri="{FF2B5EF4-FFF2-40B4-BE49-F238E27FC236}">
              <a16:creationId xmlns:a16="http://schemas.microsoft.com/office/drawing/2014/main" xmlns="" id="{00000000-0008-0000-0F00-00006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366" name="image2.png">
          <a:extLst>
            <a:ext uri="{FF2B5EF4-FFF2-40B4-BE49-F238E27FC236}">
              <a16:creationId xmlns:a16="http://schemas.microsoft.com/office/drawing/2014/main" xmlns="" id="{00000000-0008-0000-0F00-00006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67" name="image2.png">
          <a:extLst>
            <a:ext uri="{FF2B5EF4-FFF2-40B4-BE49-F238E27FC236}">
              <a16:creationId xmlns:a16="http://schemas.microsoft.com/office/drawing/2014/main" xmlns="" id="{00000000-0008-0000-0F00-00006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68" name="image2.png">
          <a:extLst>
            <a:ext uri="{FF2B5EF4-FFF2-40B4-BE49-F238E27FC236}">
              <a16:creationId xmlns:a16="http://schemas.microsoft.com/office/drawing/2014/main" xmlns="" id="{00000000-0008-0000-0F00-00007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69" name="image2.png">
          <a:extLst>
            <a:ext uri="{FF2B5EF4-FFF2-40B4-BE49-F238E27FC236}">
              <a16:creationId xmlns:a16="http://schemas.microsoft.com/office/drawing/2014/main" xmlns="" id="{00000000-0008-0000-0F00-00007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370" name="image2.png">
          <a:extLst>
            <a:ext uri="{FF2B5EF4-FFF2-40B4-BE49-F238E27FC236}">
              <a16:creationId xmlns:a16="http://schemas.microsoft.com/office/drawing/2014/main" xmlns="" id="{00000000-0008-0000-0F00-00007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71" name="image2.png">
          <a:extLst>
            <a:ext uri="{FF2B5EF4-FFF2-40B4-BE49-F238E27FC236}">
              <a16:creationId xmlns:a16="http://schemas.microsoft.com/office/drawing/2014/main" xmlns="" id="{00000000-0008-0000-0F00-00007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72" name="image2.png">
          <a:extLst>
            <a:ext uri="{FF2B5EF4-FFF2-40B4-BE49-F238E27FC236}">
              <a16:creationId xmlns:a16="http://schemas.microsoft.com/office/drawing/2014/main" xmlns="" id="{00000000-0008-0000-0F00-00007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73" name="image2.png">
          <a:extLst>
            <a:ext uri="{FF2B5EF4-FFF2-40B4-BE49-F238E27FC236}">
              <a16:creationId xmlns:a16="http://schemas.microsoft.com/office/drawing/2014/main" xmlns="" id="{00000000-0008-0000-0F00-00007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374" name="image2.png">
          <a:extLst>
            <a:ext uri="{FF2B5EF4-FFF2-40B4-BE49-F238E27FC236}">
              <a16:creationId xmlns:a16="http://schemas.microsoft.com/office/drawing/2014/main" xmlns="" id="{00000000-0008-0000-0F00-00007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75" name="image2.png">
          <a:extLst>
            <a:ext uri="{FF2B5EF4-FFF2-40B4-BE49-F238E27FC236}">
              <a16:creationId xmlns:a16="http://schemas.microsoft.com/office/drawing/2014/main" xmlns="" id="{00000000-0008-0000-0F00-00007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76" name="image2.png">
          <a:extLst>
            <a:ext uri="{FF2B5EF4-FFF2-40B4-BE49-F238E27FC236}">
              <a16:creationId xmlns:a16="http://schemas.microsoft.com/office/drawing/2014/main" xmlns="" id="{00000000-0008-0000-0F00-00007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77" name="image2.png">
          <a:extLst>
            <a:ext uri="{FF2B5EF4-FFF2-40B4-BE49-F238E27FC236}">
              <a16:creationId xmlns:a16="http://schemas.microsoft.com/office/drawing/2014/main" xmlns="" id="{00000000-0008-0000-0F00-00007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378" name="image2.png">
          <a:extLst>
            <a:ext uri="{FF2B5EF4-FFF2-40B4-BE49-F238E27FC236}">
              <a16:creationId xmlns:a16="http://schemas.microsoft.com/office/drawing/2014/main" xmlns="" id="{00000000-0008-0000-0F00-00007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79" name="image2.png">
          <a:extLst>
            <a:ext uri="{FF2B5EF4-FFF2-40B4-BE49-F238E27FC236}">
              <a16:creationId xmlns:a16="http://schemas.microsoft.com/office/drawing/2014/main" xmlns="" id="{00000000-0008-0000-0F00-00007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80" name="image2.png">
          <a:extLst>
            <a:ext uri="{FF2B5EF4-FFF2-40B4-BE49-F238E27FC236}">
              <a16:creationId xmlns:a16="http://schemas.microsoft.com/office/drawing/2014/main" xmlns="" id="{00000000-0008-0000-0F00-00007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81" name="image2.png">
          <a:extLst>
            <a:ext uri="{FF2B5EF4-FFF2-40B4-BE49-F238E27FC236}">
              <a16:creationId xmlns:a16="http://schemas.microsoft.com/office/drawing/2014/main" xmlns="" id="{00000000-0008-0000-0F00-00007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82" name="image2.png">
          <a:extLst>
            <a:ext uri="{FF2B5EF4-FFF2-40B4-BE49-F238E27FC236}">
              <a16:creationId xmlns:a16="http://schemas.microsoft.com/office/drawing/2014/main" xmlns="" id="{00000000-0008-0000-0F00-00007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83" name="image2.png">
          <a:extLst>
            <a:ext uri="{FF2B5EF4-FFF2-40B4-BE49-F238E27FC236}">
              <a16:creationId xmlns:a16="http://schemas.microsoft.com/office/drawing/2014/main" xmlns="" id="{00000000-0008-0000-0F00-00007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84" name="image2.png">
          <a:extLst>
            <a:ext uri="{FF2B5EF4-FFF2-40B4-BE49-F238E27FC236}">
              <a16:creationId xmlns:a16="http://schemas.microsoft.com/office/drawing/2014/main" xmlns="" id="{00000000-0008-0000-0F00-00008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85" name="image2.png">
          <a:extLst>
            <a:ext uri="{FF2B5EF4-FFF2-40B4-BE49-F238E27FC236}">
              <a16:creationId xmlns:a16="http://schemas.microsoft.com/office/drawing/2014/main" xmlns="" id="{00000000-0008-0000-0F00-00008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86" name="image2.png">
          <a:extLst>
            <a:ext uri="{FF2B5EF4-FFF2-40B4-BE49-F238E27FC236}">
              <a16:creationId xmlns:a16="http://schemas.microsoft.com/office/drawing/2014/main" xmlns="" id="{00000000-0008-0000-0F00-00008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87" name="image2.png">
          <a:extLst>
            <a:ext uri="{FF2B5EF4-FFF2-40B4-BE49-F238E27FC236}">
              <a16:creationId xmlns:a16="http://schemas.microsoft.com/office/drawing/2014/main" xmlns="" id="{00000000-0008-0000-0F00-00008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88" name="image2.png">
          <a:extLst>
            <a:ext uri="{FF2B5EF4-FFF2-40B4-BE49-F238E27FC236}">
              <a16:creationId xmlns:a16="http://schemas.microsoft.com/office/drawing/2014/main" xmlns="" id="{00000000-0008-0000-0F00-00008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89" name="image2.png">
          <a:extLst>
            <a:ext uri="{FF2B5EF4-FFF2-40B4-BE49-F238E27FC236}">
              <a16:creationId xmlns:a16="http://schemas.microsoft.com/office/drawing/2014/main" xmlns="" id="{00000000-0008-0000-0F00-00008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90" name="image2.png">
          <a:extLst>
            <a:ext uri="{FF2B5EF4-FFF2-40B4-BE49-F238E27FC236}">
              <a16:creationId xmlns:a16="http://schemas.microsoft.com/office/drawing/2014/main" xmlns="" id="{00000000-0008-0000-0F00-00008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91" name="image2.png">
          <a:extLst>
            <a:ext uri="{FF2B5EF4-FFF2-40B4-BE49-F238E27FC236}">
              <a16:creationId xmlns:a16="http://schemas.microsoft.com/office/drawing/2014/main" xmlns="" id="{00000000-0008-0000-0F00-00008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92" name="image2.png">
          <a:extLst>
            <a:ext uri="{FF2B5EF4-FFF2-40B4-BE49-F238E27FC236}">
              <a16:creationId xmlns:a16="http://schemas.microsoft.com/office/drawing/2014/main" xmlns="" id="{00000000-0008-0000-0F00-00008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93" name="image2.png">
          <a:extLst>
            <a:ext uri="{FF2B5EF4-FFF2-40B4-BE49-F238E27FC236}">
              <a16:creationId xmlns:a16="http://schemas.microsoft.com/office/drawing/2014/main" xmlns="" id="{00000000-0008-0000-0F00-00008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94" name="image2.png">
          <a:extLst>
            <a:ext uri="{FF2B5EF4-FFF2-40B4-BE49-F238E27FC236}">
              <a16:creationId xmlns:a16="http://schemas.microsoft.com/office/drawing/2014/main" xmlns="" id="{00000000-0008-0000-0F00-00008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95" name="image2.png">
          <a:extLst>
            <a:ext uri="{FF2B5EF4-FFF2-40B4-BE49-F238E27FC236}">
              <a16:creationId xmlns:a16="http://schemas.microsoft.com/office/drawing/2014/main" xmlns="" id="{00000000-0008-0000-0F00-00008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96" name="image2.png">
          <a:extLst>
            <a:ext uri="{FF2B5EF4-FFF2-40B4-BE49-F238E27FC236}">
              <a16:creationId xmlns:a16="http://schemas.microsoft.com/office/drawing/2014/main" xmlns="" id="{00000000-0008-0000-0F00-00008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97" name="image2.png">
          <a:extLst>
            <a:ext uri="{FF2B5EF4-FFF2-40B4-BE49-F238E27FC236}">
              <a16:creationId xmlns:a16="http://schemas.microsoft.com/office/drawing/2014/main" xmlns="" id="{00000000-0008-0000-0F00-00008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98" name="image2.png">
          <a:extLst>
            <a:ext uri="{FF2B5EF4-FFF2-40B4-BE49-F238E27FC236}">
              <a16:creationId xmlns:a16="http://schemas.microsoft.com/office/drawing/2014/main" xmlns="" id="{00000000-0008-0000-0F00-00008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99" name="image2.png">
          <a:extLst>
            <a:ext uri="{FF2B5EF4-FFF2-40B4-BE49-F238E27FC236}">
              <a16:creationId xmlns:a16="http://schemas.microsoft.com/office/drawing/2014/main" xmlns="" id="{00000000-0008-0000-0F00-00008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00" name="image2.png">
          <a:extLst>
            <a:ext uri="{FF2B5EF4-FFF2-40B4-BE49-F238E27FC236}">
              <a16:creationId xmlns:a16="http://schemas.microsoft.com/office/drawing/2014/main" xmlns="" id="{00000000-0008-0000-0F00-00009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01" name="image2.png">
          <a:extLst>
            <a:ext uri="{FF2B5EF4-FFF2-40B4-BE49-F238E27FC236}">
              <a16:creationId xmlns:a16="http://schemas.microsoft.com/office/drawing/2014/main" xmlns="" id="{00000000-0008-0000-0F00-00009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02" name="image2.png">
          <a:extLst>
            <a:ext uri="{FF2B5EF4-FFF2-40B4-BE49-F238E27FC236}">
              <a16:creationId xmlns:a16="http://schemas.microsoft.com/office/drawing/2014/main" xmlns="" id="{00000000-0008-0000-0F00-00009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03" name="image2.png">
          <a:extLst>
            <a:ext uri="{FF2B5EF4-FFF2-40B4-BE49-F238E27FC236}">
              <a16:creationId xmlns:a16="http://schemas.microsoft.com/office/drawing/2014/main" xmlns="" id="{00000000-0008-0000-0F00-00009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04" name="image2.png">
          <a:extLst>
            <a:ext uri="{FF2B5EF4-FFF2-40B4-BE49-F238E27FC236}">
              <a16:creationId xmlns:a16="http://schemas.microsoft.com/office/drawing/2014/main" xmlns="" id="{00000000-0008-0000-0F00-00009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05" name="image2.png">
          <a:extLst>
            <a:ext uri="{FF2B5EF4-FFF2-40B4-BE49-F238E27FC236}">
              <a16:creationId xmlns:a16="http://schemas.microsoft.com/office/drawing/2014/main" xmlns="" id="{00000000-0008-0000-0F00-00009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06" name="image2.png">
          <a:extLst>
            <a:ext uri="{FF2B5EF4-FFF2-40B4-BE49-F238E27FC236}">
              <a16:creationId xmlns:a16="http://schemas.microsoft.com/office/drawing/2014/main" xmlns="" id="{00000000-0008-0000-0F00-00009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07" name="image2.png">
          <a:extLst>
            <a:ext uri="{FF2B5EF4-FFF2-40B4-BE49-F238E27FC236}">
              <a16:creationId xmlns:a16="http://schemas.microsoft.com/office/drawing/2014/main" xmlns="" id="{00000000-0008-0000-0F00-00009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08" name="image2.png">
          <a:extLst>
            <a:ext uri="{FF2B5EF4-FFF2-40B4-BE49-F238E27FC236}">
              <a16:creationId xmlns:a16="http://schemas.microsoft.com/office/drawing/2014/main" xmlns="" id="{00000000-0008-0000-0F00-00009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09" name="image2.png">
          <a:extLst>
            <a:ext uri="{FF2B5EF4-FFF2-40B4-BE49-F238E27FC236}">
              <a16:creationId xmlns:a16="http://schemas.microsoft.com/office/drawing/2014/main" xmlns="" id="{00000000-0008-0000-0F00-00009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10" name="image2.png">
          <a:extLst>
            <a:ext uri="{FF2B5EF4-FFF2-40B4-BE49-F238E27FC236}">
              <a16:creationId xmlns:a16="http://schemas.microsoft.com/office/drawing/2014/main" xmlns="" id="{00000000-0008-0000-0F00-00009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11" name="image2.png">
          <a:extLst>
            <a:ext uri="{FF2B5EF4-FFF2-40B4-BE49-F238E27FC236}">
              <a16:creationId xmlns:a16="http://schemas.microsoft.com/office/drawing/2014/main" xmlns="" id="{00000000-0008-0000-0F00-00009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12" name="image2.png">
          <a:extLst>
            <a:ext uri="{FF2B5EF4-FFF2-40B4-BE49-F238E27FC236}">
              <a16:creationId xmlns:a16="http://schemas.microsoft.com/office/drawing/2014/main" xmlns="" id="{00000000-0008-0000-0F00-00009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13" name="image2.png">
          <a:extLst>
            <a:ext uri="{FF2B5EF4-FFF2-40B4-BE49-F238E27FC236}">
              <a16:creationId xmlns:a16="http://schemas.microsoft.com/office/drawing/2014/main" xmlns="" id="{00000000-0008-0000-0F00-00009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14" name="image2.png">
          <a:extLst>
            <a:ext uri="{FF2B5EF4-FFF2-40B4-BE49-F238E27FC236}">
              <a16:creationId xmlns:a16="http://schemas.microsoft.com/office/drawing/2014/main" xmlns="" id="{00000000-0008-0000-0F00-00009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15" name="image2.png">
          <a:extLst>
            <a:ext uri="{FF2B5EF4-FFF2-40B4-BE49-F238E27FC236}">
              <a16:creationId xmlns:a16="http://schemas.microsoft.com/office/drawing/2014/main" xmlns="" id="{00000000-0008-0000-0F00-00009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16" name="image2.png">
          <a:extLst>
            <a:ext uri="{FF2B5EF4-FFF2-40B4-BE49-F238E27FC236}">
              <a16:creationId xmlns:a16="http://schemas.microsoft.com/office/drawing/2014/main" xmlns="" id="{00000000-0008-0000-0F00-0000A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17" name="image2.png">
          <a:extLst>
            <a:ext uri="{FF2B5EF4-FFF2-40B4-BE49-F238E27FC236}">
              <a16:creationId xmlns:a16="http://schemas.microsoft.com/office/drawing/2014/main" xmlns="" id="{00000000-0008-0000-0F00-0000A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18" name="image2.png">
          <a:extLst>
            <a:ext uri="{FF2B5EF4-FFF2-40B4-BE49-F238E27FC236}">
              <a16:creationId xmlns:a16="http://schemas.microsoft.com/office/drawing/2014/main" xmlns="" id="{00000000-0008-0000-0F00-0000A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19" name="image2.png">
          <a:extLst>
            <a:ext uri="{FF2B5EF4-FFF2-40B4-BE49-F238E27FC236}">
              <a16:creationId xmlns:a16="http://schemas.microsoft.com/office/drawing/2014/main" xmlns="" id="{00000000-0008-0000-0F00-0000A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20" name="image2.png">
          <a:extLst>
            <a:ext uri="{FF2B5EF4-FFF2-40B4-BE49-F238E27FC236}">
              <a16:creationId xmlns:a16="http://schemas.microsoft.com/office/drawing/2014/main" xmlns="" id="{00000000-0008-0000-0F00-0000A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21" name="image2.png">
          <a:extLst>
            <a:ext uri="{FF2B5EF4-FFF2-40B4-BE49-F238E27FC236}">
              <a16:creationId xmlns:a16="http://schemas.microsoft.com/office/drawing/2014/main" xmlns="" id="{00000000-0008-0000-0F00-0000A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22" name="image2.png">
          <a:extLst>
            <a:ext uri="{FF2B5EF4-FFF2-40B4-BE49-F238E27FC236}">
              <a16:creationId xmlns:a16="http://schemas.microsoft.com/office/drawing/2014/main" xmlns="" id="{00000000-0008-0000-0F00-0000A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23" name="image2.png">
          <a:extLst>
            <a:ext uri="{FF2B5EF4-FFF2-40B4-BE49-F238E27FC236}">
              <a16:creationId xmlns:a16="http://schemas.microsoft.com/office/drawing/2014/main" xmlns="" id="{00000000-0008-0000-0F00-0000A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24" name="image2.png">
          <a:extLst>
            <a:ext uri="{FF2B5EF4-FFF2-40B4-BE49-F238E27FC236}">
              <a16:creationId xmlns:a16="http://schemas.microsoft.com/office/drawing/2014/main" xmlns="" id="{00000000-0008-0000-0F00-0000A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25" name="image2.png">
          <a:extLst>
            <a:ext uri="{FF2B5EF4-FFF2-40B4-BE49-F238E27FC236}">
              <a16:creationId xmlns:a16="http://schemas.microsoft.com/office/drawing/2014/main" xmlns="" id="{00000000-0008-0000-0F00-0000A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26" name="image2.png">
          <a:extLst>
            <a:ext uri="{FF2B5EF4-FFF2-40B4-BE49-F238E27FC236}">
              <a16:creationId xmlns:a16="http://schemas.microsoft.com/office/drawing/2014/main" xmlns="" id="{00000000-0008-0000-0F00-0000A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27" name="image2.png">
          <a:extLst>
            <a:ext uri="{FF2B5EF4-FFF2-40B4-BE49-F238E27FC236}">
              <a16:creationId xmlns:a16="http://schemas.microsoft.com/office/drawing/2014/main" xmlns="" id="{00000000-0008-0000-0F00-0000A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28" name="image2.png">
          <a:extLst>
            <a:ext uri="{FF2B5EF4-FFF2-40B4-BE49-F238E27FC236}">
              <a16:creationId xmlns:a16="http://schemas.microsoft.com/office/drawing/2014/main" xmlns="" id="{00000000-0008-0000-0F00-0000A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29" name="image2.png">
          <a:extLst>
            <a:ext uri="{FF2B5EF4-FFF2-40B4-BE49-F238E27FC236}">
              <a16:creationId xmlns:a16="http://schemas.microsoft.com/office/drawing/2014/main" xmlns="" id="{00000000-0008-0000-0F00-0000A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430" name="image2.png">
          <a:extLst>
            <a:ext uri="{FF2B5EF4-FFF2-40B4-BE49-F238E27FC236}">
              <a16:creationId xmlns:a16="http://schemas.microsoft.com/office/drawing/2014/main" xmlns="" id="{00000000-0008-0000-0F00-0000A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431" name="image2.png">
          <a:extLst>
            <a:ext uri="{FF2B5EF4-FFF2-40B4-BE49-F238E27FC236}">
              <a16:creationId xmlns:a16="http://schemas.microsoft.com/office/drawing/2014/main" xmlns="" id="{00000000-0008-0000-0F00-0000A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432" name="image2.png">
          <a:extLst>
            <a:ext uri="{FF2B5EF4-FFF2-40B4-BE49-F238E27FC236}">
              <a16:creationId xmlns:a16="http://schemas.microsoft.com/office/drawing/2014/main" xmlns="" id="{00000000-0008-0000-0F00-0000B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433" name="image2.png">
          <a:extLst>
            <a:ext uri="{FF2B5EF4-FFF2-40B4-BE49-F238E27FC236}">
              <a16:creationId xmlns:a16="http://schemas.microsoft.com/office/drawing/2014/main" xmlns="" id="{00000000-0008-0000-0F00-0000B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434" name="image2.png">
          <a:extLst>
            <a:ext uri="{FF2B5EF4-FFF2-40B4-BE49-F238E27FC236}">
              <a16:creationId xmlns:a16="http://schemas.microsoft.com/office/drawing/2014/main" xmlns="" id="{00000000-0008-0000-0F00-0000B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435" name="image2.png">
          <a:extLst>
            <a:ext uri="{FF2B5EF4-FFF2-40B4-BE49-F238E27FC236}">
              <a16:creationId xmlns:a16="http://schemas.microsoft.com/office/drawing/2014/main" xmlns="" id="{00000000-0008-0000-0F00-0000B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436" name="image2.png">
          <a:extLst>
            <a:ext uri="{FF2B5EF4-FFF2-40B4-BE49-F238E27FC236}">
              <a16:creationId xmlns:a16="http://schemas.microsoft.com/office/drawing/2014/main" xmlns="" id="{00000000-0008-0000-0F00-0000B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437" name="image2.png">
          <a:extLst>
            <a:ext uri="{FF2B5EF4-FFF2-40B4-BE49-F238E27FC236}">
              <a16:creationId xmlns:a16="http://schemas.microsoft.com/office/drawing/2014/main" xmlns="" id="{00000000-0008-0000-0F00-0000B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438" name="image2.png">
          <a:extLst>
            <a:ext uri="{FF2B5EF4-FFF2-40B4-BE49-F238E27FC236}">
              <a16:creationId xmlns:a16="http://schemas.microsoft.com/office/drawing/2014/main" xmlns="" id="{00000000-0008-0000-0F00-0000B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439" name="image2.png">
          <a:extLst>
            <a:ext uri="{FF2B5EF4-FFF2-40B4-BE49-F238E27FC236}">
              <a16:creationId xmlns:a16="http://schemas.microsoft.com/office/drawing/2014/main" xmlns="" id="{00000000-0008-0000-0F00-0000B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440" name="image2.png">
          <a:extLst>
            <a:ext uri="{FF2B5EF4-FFF2-40B4-BE49-F238E27FC236}">
              <a16:creationId xmlns:a16="http://schemas.microsoft.com/office/drawing/2014/main" xmlns="" id="{00000000-0008-0000-0F00-0000B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441" name="image2.png">
          <a:extLst>
            <a:ext uri="{FF2B5EF4-FFF2-40B4-BE49-F238E27FC236}">
              <a16:creationId xmlns:a16="http://schemas.microsoft.com/office/drawing/2014/main" xmlns="" id="{00000000-0008-0000-0F00-0000B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442" name="image2.png">
          <a:extLst>
            <a:ext uri="{FF2B5EF4-FFF2-40B4-BE49-F238E27FC236}">
              <a16:creationId xmlns:a16="http://schemas.microsoft.com/office/drawing/2014/main" xmlns="" id="{00000000-0008-0000-0F00-0000B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43" name="image2.png">
          <a:extLst>
            <a:ext uri="{FF2B5EF4-FFF2-40B4-BE49-F238E27FC236}">
              <a16:creationId xmlns:a16="http://schemas.microsoft.com/office/drawing/2014/main" xmlns="" id="{00000000-0008-0000-0F00-0000B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44" name="image2.png">
          <a:extLst>
            <a:ext uri="{FF2B5EF4-FFF2-40B4-BE49-F238E27FC236}">
              <a16:creationId xmlns:a16="http://schemas.microsoft.com/office/drawing/2014/main" xmlns="" id="{00000000-0008-0000-0F00-0000B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45" name="image2.png">
          <a:extLst>
            <a:ext uri="{FF2B5EF4-FFF2-40B4-BE49-F238E27FC236}">
              <a16:creationId xmlns:a16="http://schemas.microsoft.com/office/drawing/2014/main" xmlns="" id="{00000000-0008-0000-0F00-0000B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446" name="image2.png">
          <a:extLst>
            <a:ext uri="{FF2B5EF4-FFF2-40B4-BE49-F238E27FC236}">
              <a16:creationId xmlns:a16="http://schemas.microsoft.com/office/drawing/2014/main" xmlns="" id="{00000000-0008-0000-0F00-0000B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47" name="image2.png">
          <a:extLst>
            <a:ext uri="{FF2B5EF4-FFF2-40B4-BE49-F238E27FC236}">
              <a16:creationId xmlns:a16="http://schemas.microsoft.com/office/drawing/2014/main" xmlns="" id="{00000000-0008-0000-0F00-0000B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48" name="image2.png">
          <a:extLst>
            <a:ext uri="{FF2B5EF4-FFF2-40B4-BE49-F238E27FC236}">
              <a16:creationId xmlns:a16="http://schemas.microsoft.com/office/drawing/2014/main" xmlns="" id="{00000000-0008-0000-0F00-0000C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49" name="image2.png">
          <a:extLst>
            <a:ext uri="{FF2B5EF4-FFF2-40B4-BE49-F238E27FC236}">
              <a16:creationId xmlns:a16="http://schemas.microsoft.com/office/drawing/2014/main" xmlns="" id="{00000000-0008-0000-0F00-0000C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450" name="image2.png">
          <a:extLst>
            <a:ext uri="{FF2B5EF4-FFF2-40B4-BE49-F238E27FC236}">
              <a16:creationId xmlns:a16="http://schemas.microsoft.com/office/drawing/2014/main" xmlns="" id="{00000000-0008-0000-0F00-0000C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51" name="image2.png">
          <a:extLst>
            <a:ext uri="{FF2B5EF4-FFF2-40B4-BE49-F238E27FC236}">
              <a16:creationId xmlns:a16="http://schemas.microsoft.com/office/drawing/2014/main" xmlns="" id="{00000000-0008-0000-0F00-0000C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52" name="image2.png">
          <a:extLst>
            <a:ext uri="{FF2B5EF4-FFF2-40B4-BE49-F238E27FC236}">
              <a16:creationId xmlns:a16="http://schemas.microsoft.com/office/drawing/2014/main" xmlns="" id="{00000000-0008-0000-0F00-0000C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53" name="image2.png">
          <a:extLst>
            <a:ext uri="{FF2B5EF4-FFF2-40B4-BE49-F238E27FC236}">
              <a16:creationId xmlns:a16="http://schemas.microsoft.com/office/drawing/2014/main" xmlns="" id="{00000000-0008-0000-0F00-0000C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454" name="image2.png">
          <a:extLst>
            <a:ext uri="{FF2B5EF4-FFF2-40B4-BE49-F238E27FC236}">
              <a16:creationId xmlns:a16="http://schemas.microsoft.com/office/drawing/2014/main" xmlns="" id="{00000000-0008-0000-0F00-0000C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55" name="image2.png">
          <a:extLst>
            <a:ext uri="{FF2B5EF4-FFF2-40B4-BE49-F238E27FC236}">
              <a16:creationId xmlns:a16="http://schemas.microsoft.com/office/drawing/2014/main" xmlns="" id="{00000000-0008-0000-0F00-0000C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56" name="image2.png">
          <a:extLst>
            <a:ext uri="{FF2B5EF4-FFF2-40B4-BE49-F238E27FC236}">
              <a16:creationId xmlns:a16="http://schemas.microsoft.com/office/drawing/2014/main" xmlns="" id="{00000000-0008-0000-0F00-0000C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57" name="image2.png">
          <a:extLst>
            <a:ext uri="{FF2B5EF4-FFF2-40B4-BE49-F238E27FC236}">
              <a16:creationId xmlns:a16="http://schemas.microsoft.com/office/drawing/2014/main" xmlns="" id="{00000000-0008-0000-0F00-0000C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58" name="image2.png">
          <a:extLst>
            <a:ext uri="{FF2B5EF4-FFF2-40B4-BE49-F238E27FC236}">
              <a16:creationId xmlns:a16="http://schemas.microsoft.com/office/drawing/2014/main" xmlns="" id="{00000000-0008-0000-0F00-0000C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59" name="image2.png">
          <a:extLst>
            <a:ext uri="{FF2B5EF4-FFF2-40B4-BE49-F238E27FC236}">
              <a16:creationId xmlns:a16="http://schemas.microsoft.com/office/drawing/2014/main" xmlns="" id="{00000000-0008-0000-0F00-0000C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60" name="image2.png">
          <a:extLst>
            <a:ext uri="{FF2B5EF4-FFF2-40B4-BE49-F238E27FC236}">
              <a16:creationId xmlns:a16="http://schemas.microsoft.com/office/drawing/2014/main" xmlns="" id="{00000000-0008-0000-0F00-0000C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61" name="image2.png">
          <a:extLst>
            <a:ext uri="{FF2B5EF4-FFF2-40B4-BE49-F238E27FC236}">
              <a16:creationId xmlns:a16="http://schemas.microsoft.com/office/drawing/2014/main" xmlns="" id="{00000000-0008-0000-0F00-0000C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62" name="image2.png">
          <a:extLst>
            <a:ext uri="{FF2B5EF4-FFF2-40B4-BE49-F238E27FC236}">
              <a16:creationId xmlns:a16="http://schemas.microsoft.com/office/drawing/2014/main" xmlns="" id="{00000000-0008-0000-0F00-0000C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63" name="image2.png">
          <a:extLst>
            <a:ext uri="{FF2B5EF4-FFF2-40B4-BE49-F238E27FC236}">
              <a16:creationId xmlns:a16="http://schemas.microsoft.com/office/drawing/2014/main" xmlns="" id="{00000000-0008-0000-0F00-0000C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64" name="image2.png">
          <a:extLst>
            <a:ext uri="{FF2B5EF4-FFF2-40B4-BE49-F238E27FC236}">
              <a16:creationId xmlns:a16="http://schemas.microsoft.com/office/drawing/2014/main" xmlns="" id="{00000000-0008-0000-0F00-0000D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65" name="image2.png">
          <a:extLst>
            <a:ext uri="{FF2B5EF4-FFF2-40B4-BE49-F238E27FC236}">
              <a16:creationId xmlns:a16="http://schemas.microsoft.com/office/drawing/2014/main" xmlns="" id="{00000000-0008-0000-0F00-0000D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66" name="image2.png">
          <a:extLst>
            <a:ext uri="{FF2B5EF4-FFF2-40B4-BE49-F238E27FC236}">
              <a16:creationId xmlns:a16="http://schemas.microsoft.com/office/drawing/2014/main" xmlns="" id="{00000000-0008-0000-0F00-0000D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67" name="image2.png">
          <a:extLst>
            <a:ext uri="{FF2B5EF4-FFF2-40B4-BE49-F238E27FC236}">
              <a16:creationId xmlns:a16="http://schemas.microsoft.com/office/drawing/2014/main" xmlns="" id="{00000000-0008-0000-0F00-0000D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68" name="image2.png">
          <a:extLst>
            <a:ext uri="{FF2B5EF4-FFF2-40B4-BE49-F238E27FC236}">
              <a16:creationId xmlns:a16="http://schemas.microsoft.com/office/drawing/2014/main" xmlns="" id="{00000000-0008-0000-0F00-0000D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69" name="image2.png">
          <a:extLst>
            <a:ext uri="{FF2B5EF4-FFF2-40B4-BE49-F238E27FC236}">
              <a16:creationId xmlns:a16="http://schemas.microsoft.com/office/drawing/2014/main" xmlns="" id="{00000000-0008-0000-0F00-0000D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70" name="image2.png">
          <a:extLst>
            <a:ext uri="{FF2B5EF4-FFF2-40B4-BE49-F238E27FC236}">
              <a16:creationId xmlns:a16="http://schemas.microsoft.com/office/drawing/2014/main" xmlns="" id="{00000000-0008-0000-0F00-0000D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71" name="image2.png">
          <a:extLst>
            <a:ext uri="{FF2B5EF4-FFF2-40B4-BE49-F238E27FC236}">
              <a16:creationId xmlns:a16="http://schemas.microsoft.com/office/drawing/2014/main" xmlns="" id="{00000000-0008-0000-0F00-0000D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72" name="image2.png">
          <a:extLst>
            <a:ext uri="{FF2B5EF4-FFF2-40B4-BE49-F238E27FC236}">
              <a16:creationId xmlns:a16="http://schemas.microsoft.com/office/drawing/2014/main" xmlns="" id="{00000000-0008-0000-0F00-0000D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73" name="image2.png">
          <a:extLst>
            <a:ext uri="{FF2B5EF4-FFF2-40B4-BE49-F238E27FC236}">
              <a16:creationId xmlns:a16="http://schemas.microsoft.com/office/drawing/2014/main" xmlns="" id="{00000000-0008-0000-0F00-0000D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74" name="image2.png">
          <a:extLst>
            <a:ext uri="{FF2B5EF4-FFF2-40B4-BE49-F238E27FC236}">
              <a16:creationId xmlns:a16="http://schemas.microsoft.com/office/drawing/2014/main" xmlns="" id="{00000000-0008-0000-0F00-0000D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75" name="image2.png">
          <a:extLst>
            <a:ext uri="{FF2B5EF4-FFF2-40B4-BE49-F238E27FC236}">
              <a16:creationId xmlns:a16="http://schemas.microsoft.com/office/drawing/2014/main" xmlns="" id="{00000000-0008-0000-0F00-0000D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76" name="image2.png">
          <a:extLst>
            <a:ext uri="{FF2B5EF4-FFF2-40B4-BE49-F238E27FC236}">
              <a16:creationId xmlns:a16="http://schemas.microsoft.com/office/drawing/2014/main" xmlns="" id="{00000000-0008-0000-0F00-0000D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77" name="image2.png">
          <a:extLst>
            <a:ext uri="{FF2B5EF4-FFF2-40B4-BE49-F238E27FC236}">
              <a16:creationId xmlns:a16="http://schemas.microsoft.com/office/drawing/2014/main" xmlns="" id="{00000000-0008-0000-0F00-0000D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78" name="image2.png">
          <a:extLst>
            <a:ext uri="{FF2B5EF4-FFF2-40B4-BE49-F238E27FC236}">
              <a16:creationId xmlns:a16="http://schemas.microsoft.com/office/drawing/2014/main" xmlns="" id="{00000000-0008-0000-0F00-0000D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79" name="image2.png">
          <a:extLst>
            <a:ext uri="{FF2B5EF4-FFF2-40B4-BE49-F238E27FC236}">
              <a16:creationId xmlns:a16="http://schemas.microsoft.com/office/drawing/2014/main" xmlns="" id="{00000000-0008-0000-0F00-0000D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80" name="image2.png">
          <a:extLst>
            <a:ext uri="{FF2B5EF4-FFF2-40B4-BE49-F238E27FC236}">
              <a16:creationId xmlns:a16="http://schemas.microsoft.com/office/drawing/2014/main" xmlns="" id="{00000000-0008-0000-0F00-0000E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81" name="image2.png">
          <a:extLst>
            <a:ext uri="{FF2B5EF4-FFF2-40B4-BE49-F238E27FC236}">
              <a16:creationId xmlns:a16="http://schemas.microsoft.com/office/drawing/2014/main" xmlns="" id="{00000000-0008-0000-0F00-0000E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82" name="image2.png">
          <a:extLst>
            <a:ext uri="{FF2B5EF4-FFF2-40B4-BE49-F238E27FC236}">
              <a16:creationId xmlns:a16="http://schemas.microsoft.com/office/drawing/2014/main" xmlns="" id="{00000000-0008-0000-0F00-0000E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83" name="image2.png">
          <a:extLst>
            <a:ext uri="{FF2B5EF4-FFF2-40B4-BE49-F238E27FC236}">
              <a16:creationId xmlns:a16="http://schemas.microsoft.com/office/drawing/2014/main" xmlns="" id="{00000000-0008-0000-0F00-0000E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84" name="image2.png">
          <a:extLst>
            <a:ext uri="{FF2B5EF4-FFF2-40B4-BE49-F238E27FC236}">
              <a16:creationId xmlns:a16="http://schemas.microsoft.com/office/drawing/2014/main" xmlns="" id="{00000000-0008-0000-0F00-0000E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85" name="image2.png">
          <a:extLst>
            <a:ext uri="{FF2B5EF4-FFF2-40B4-BE49-F238E27FC236}">
              <a16:creationId xmlns:a16="http://schemas.microsoft.com/office/drawing/2014/main" xmlns="" id="{00000000-0008-0000-0F00-0000E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86" name="image2.png">
          <a:extLst>
            <a:ext uri="{FF2B5EF4-FFF2-40B4-BE49-F238E27FC236}">
              <a16:creationId xmlns:a16="http://schemas.microsoft.com/office/drawing/2014/main" xmlns="" id="{00000000-0008-0000-0F00-0000E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87" name="image2.png">
          <a:extLst>
            <a:ext uri="{FF2B5EF4-FFF2-40B4-BE49-F238E27FC236}">
              <a16:creationId xmlns:a16="http://schemas.microsoft.com/office/drawing/2014/main" xmlns="" id="{00000000-0008-0000-0F00-0000E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88" name="image2.png">
          <a:extLst>
            <a:ext uri="{FF2B5EF4-FFF2-40B4-BE49-F238E27FC236}">
              <a16:creationId xmlns:a16="http://schemas.microsoft.com/office/drawing/2014/main" xmlns="" id="{00000000-0008-0000-0F00-0000E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89" name="image2.png">
          <a:extLst>
            <a:ext uri="{FF2B5EF4-FFF2-40B4-BE49-F238E27FC236}">
              <a16:creationId xmlns:a16="http://schemas.microsoft.com/office/drawing/2014/main" xmlns="" id="{00000000-0008-0000-0F00-0000E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90" name="image2.png">
          <a:extLst>
            <a:ext uri="{FF2B5EF4-FFF2-40B4-BE49-F238E27FC236}">
              <a16:creationId xmlns:a16="http://schemas.microsoft.com/office/drawing/2014/main" xmlns="" id="{00000000-0008-0000-0F00-0000E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91" name="image2.png">
          <a:extLst>
            <a:ext uri="{FF2B5EF4-FFF2-40B4-BE49-F238E27FC236}">
              <a16:creationId xmlns:a16="http://schemas.microsoft.com/office/drawing/2014/main" xmlns="" id="{00000000-0008-0000-0F00-0000E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92" name="image2.png">
          <a:extLst>
            <a:ext uri="{FF2B5EF4-FFF2-40B4-BE49-F238E27FC236}">
              <a16:creationId xmlns:a16="http://schemas.microsoft.com/office/drawing/2014/main" xmlns="" id="{00000000-0008-0000-0F00-0000E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93" name="image2.png">
          <a:extLst>
            <a:ext uri="{FF2B5EF4-FFF2-40B4-BE49-F238E27FC236}">
              <a16:creationId xmlns:a16="http://schemas.microsoft.com/office/drawing/2014/main" xmlns="" id="{00000000-0008-0000-0F00-0000E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94" name="image2.png">
          <a:extLst>
            <a:ext uri="{FF2B5EF4-FFF2-40B4-BE49-F238E27FC236}">
              <a16:creationId xmlns:a16="http://schemas.microsoft.com/office/drawing/2014/main" xmlns="" id="{00000000-0008-0000-0F00-0000E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95" name="image2.png">
          <a:extLst>
            <a:ext uri="{FF2B5EF4-FFF2-40B4-BE49-F238E27FC236}">
              <a16:creationId xmlns:a16="http://schemas.microsoft.com/office/drawing/2014/main" xmlns="" id="{00000000-0008-0000-0F00-0000E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96" name="image2.png">
          <a:extLst>
            <a:ext uri="{FF2B5EF4-FFF2-40B4-BE49-F238E27FC236}">
              <a16:creationId xmlns:a16="http://schemas.microsoft.com/office/drawing/2014/main" xmlns="" id="{00000000-0008-0000-0F00-0000F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97" name="image2.png">
          <a:extLst>
            <a:ext uri="{FF2B5EF4-FFF2-40B4-BE49-F238E27FC236}">
              <a16:creationId xmlns:a16="http://schemas.microsoft.com/office/drawing/2014/main" xmlns="" id="{00000000-0008-0000-0F00-0000F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98" name="image2.png">
          <a:extLst>
            <a:ext uri="{FF2B5EF4-FFF2-40B4-BE49-F238E27FC236}">
              <a16:creationId xmlns:a16="http://schemas.microsoft.com/office/drawing/2014/main" xmlns="" id="{00000000-0008-0000-0F00-0000F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99" name="image2.png">
          <a:extLst>
            <a:ext uri="{FF2B5EF4-FFF2-40B4-BE49-F238E27FC236}">
              <a16:creationId xmlns:a16="http://schemas.microsoft.com/office/drawing/2014/main" xmlns="" id="{00000000-0008-0000-0F00-0000F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00" name="image2.png">
          <a:extLst>
            <a:ext uri="{FF2B5EF4-FFF2-40B4-BE49-F238E27FC236}">
              <a16:creationId xmlns:a16="http://schemas.microsoft.com/office/drawing/2014/main" xmlns="" id="{00000000-0008-0000-0F00-0000F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01" name="image2.png">
          <a:extLst>
            <a:ext uri="{FF2B5EF4-FFF2-40B4-BE49-F238E27FC236}">
              <a16:creationId xmlns:a16="http://schemas.microsoft.com/office/drawing/2014/main" xmlns="" id="{00000000-0008-0000-0F00-0000F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02" name="image2.png">
          <a:extLst>
            <a:ext uri="{FF2B5EF4-FFF2-40B4-BE49-F238E27FC236}">
              <a16:creationId xmlns:a16="http://schemas.microsoft.com/office/drawing/2014/main" xmlns="" id="{00000000-0008-0000-0F00-0000F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03" name="image2.png">
          <a:extLst>
            <a:ext uri="{FF2B5EF4-FFF2-40B4-BE49-F238E27FC236}">
              <a16:creationId xmlns:a16="http://schemas.microsoft.com/office/drawing/2014/main" xmlns="" id="{00000000-0008-0000-0F00-0000F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04" name="image2.png">
          <a:extLst>
            <a:ext uri="{FF2B5EF4-FFF2-40B4-BE49-F238E27FC236}">
              <a16:creationId xmlns:a16="http://schemas.microsoft.com/office/drawing/2014/main" xmlns="" id="{00000000-0008-0000-0F00-0000F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05" name="image2.png">
          <a:extLst>
            <a:ext uri="{FF2B5EF4-FFF2-40B4-BE49-F238E27FC236}">
              <a16:creationId xmlns:a16="http://schemas.microsoft.com/office/drawing/2014/main" xmlns="" id="{00000000-0008-0000-0F00-0000F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06" name="image2.png">
          <a:extLst>
            <a:ext uri="{FF2B5EF4-FFF2-40B4-BE49-F238E27FC236}">
              <a16:creationId xmlns:a16="http://schemas.microsoft.com/office/drawing/2014/main" xmlns="" id="{00000000-0008-0000-0F00-0000F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07" name="image2.png">
          <a:extLst>
            <a:ext uri="{FF2B5EF4-FFF2-40B4-BE49-F238E27FC236}">
              <a16:creationId xmlns:a16="http://schemas.microsoft.com/office/drawing/2014/main" xmlns="" id="{00000000-0008-0000-0F00-0000F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08" name="image2.png">
          <a:extLst>
            <a:ext uri="{FF2B5EF4-FFF2-40B4-BE49-F238E27FC236}">
              <a16:creationId xmlns:a16="http://schemas.microsoft.com/office/drawing/2014/main" xmlns="" id="{00000000-0008-0000-0F00-0000F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09" name="image2.png">
          <a:extLst>
            <a:ext uri="{FF2B5EF4-FFF2-40B4-BE49-F238E27FC236}">
              <a16:creationId xmlns:a16="http://schemas.microsoft.com/office/drawing/2014/main" xmlns="" id="{00000000-0008-0000-0F00-0000F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10" name="image2.png">
          <a:extLst>
            <a:ext uri="{FF2B5EF4-FFF2-40B4-BE49-F238E27FC236}">
              <a16:creationId xmlns:a16="http://schemas.microsoft.com/office/drawing/2014/main" xmlns="" id="{00000000-0008-0000-0F00-0000F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11" name="image2.png">
          <a:extLst>
            <a:ext uri="{FF2B5EF4-FFF2-40B4-BE49-F238E27FC236}">
              <a16:creationId xmlns:a16="http://schemas.microsoft.com/office/drawing/2014/main" xmlns="" id="{00000000-0008-0000-0F00-0000F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12" name="image2.png">
          <a:extLst>
            <a:ext uri="{FF2B5EF4-FFF2-40B4-BE49-F238E27FC236}">
              <a16:creationId xmlns:a16="http://schemas.microsoft.com/office/drawing/2014/main" xmlns="" id="{00000000-0008-0000-0F00-00000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13" name="image2.png">
          <a:extLst>
            <a:ext uri="{FF2B5EF4-FFF2-40B4-BE49-F238E27FC236}">
              <a16:creationId xmlns:a16="http://schemas.microsoft.com/office/drawing/2014/main" xmlns="" id="{00000000-0008-0000-0F00-00000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14" name="image2.png">
          <a:extLst>
            <a:ext uri="{FF2B5EF4-FFF2-40B4-BE49-F238E27FC236}">
              <a16:creationId xmlns:a16="http://schemas.microsoft.com/office/drawing/2014/main" xmlns="" id="{00000000-0008-0000-0F00-00000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15" name="image2.png">
          <a:extLst>
            <a:ext uri="{FF2B5EF4-FFF2-40B4-BE49-F238E27FC236}">
              <a16:creationId xmlns:a16="http://schemas.microsoft.com/office/drawing/2014/main" xmlns="" id="{00000000-0008-0000-0F00-00000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16" name="image2.png">
          <a:extLst>
            <a:ext uri="{FF2B5EF4-FFF2-40B4-BE49-F238E27FC236}">
              <a16:creationId xmlns:a16="http://schemas.microsoft.com/office/drawing/2014/main" xmlns="" id="{00000000-0008-0000-0F00-00000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17" name="image2.png">
          <a:extLst>
            <a:ext uri="{FF2B5EF4-FFF2-40B4-BE49-F238E27FC236}">
              <a16:creationId xmlns:a16="http://schemas.microsoft.com/office/drawing/2014/main" xmlns="" id="{00000000-0008-0000-0F00-00000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18" name="image2.png">
          <a:extLst>
            <a:ext uri="{FF2B5EF4-FFF2-40B4-BE49-F238E27FC236}">
              <a16:creationId xmlns:a16="http://schemas.microsoft.com/office/drawing/2014/main" xmlns="" id="{00000000-0008-0000-0F00-00000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19" name="image2.png">
          <a:extLst>
            <a:ext uri="{FF2B5EF4-FFF2-40B4-BE49-F238E27FC236}">
              <a16:creationId xmlns:a16="http://schemas.microsoft.com/office/drawing/2014/main" xmlns="" id="{00000000-0008-0000-0F00-00000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20" name="image2.png">
          <a:extLst>
            <a:ext uri="{FF2B5EF4-FFF2-40B4-BE49-F238E27FC236}">
              <a16:creationId xmlns:a16="http://schemas.microsoft.com/office/drawing/2014/main" xmlns="" id="{00000000-0008-0000-0F00-00000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21" name="image2.png">
          <a:extLst>
            <a:ext uri="{FF2B5EF4-FFF2-40B4-BE49-F238E27FC236}">
              <a16:creationId xmlns:a16="http://schemas.microsoft.com/office/drawing/2014/main" xmlns="" id="{00000000-0008-0000-0F00-00000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22" name="image2.png">
          <a:extLst>
            <a:ext uri="{FF2B5EF4-FFF2-40B4-BE49-F238E27FC236}">
              <a16:creationId xmlns:a16="http://schemas.microsoft.com/office/drawing/2014/main" xmlns="" id="{00000000-0008-0000-0F00-00000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23" name="image2.png">
          <a:extLst>
            <a:ext uri="{FF2B5EF4-FFF2-40B4-BE49-F238E27FC236}">
              <a16:creationId xmlns:a16="http://schemas.microsoft.com/office/drawing/2014/main" xmlns="" id="{00000000-0008-0000-0F00-00000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24" name="image2.png">
          <a:extLst>
            <a:ext uri="{FF2B5EF4-FFF2-40B4-BE49-F238E27FC236}">
              <a16:creationId xmlns:a16="http://schemas.microsoft.com/office/drawing/2014/main" xmlns="" id="{00000000-0008-0000-0F00-00000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25" name="image2.png">
          <a:extLst>
            <a:ext uri="{FF2B5EF4-FFF2-40B4-BE49-F238E27FC236}">
              <a16:creationId xmlns:a16="http://schemas.microsoft.com/office/drawing/2014/main" xmlns="" id="{00000000-0008-0000-0F00-00000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26" name="image2.png">
          <a:extLst>
            <a:ext uri="{FF2B5EF4-FFF2-40B4-BE49-F238E27FC236}">
              <a16:creationId xmlns:a16="http://schemas.microsoft.com/office/drawing/2014/main" xmlns="" id="{00000000-0008-0000-0F00-00000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27" name="image2.png">
          <a:extLst>
            <a:ext uri="{FF2B5EF4-FFF2-40B4-BE49-F238E27FC236}">
              <a16:creationId xmlns:a16="http://schemas.microsoft.com/office/drawing/2014/main" xmlns="" id="{00000000-0008-0000-0F00-00000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28" name="image2.png">
          <a:extLst>
            <a:ext uri="{FF2B5EF4-FFF2-40B4-BE49-F238E27FC236}">
              <a16:creationId xmlns:a16="http://schemas.microsoft.com/office/drawing/2014/main" xmlns="" id="{00000000-0008-0000-0F00-00001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29" name="image2.png">
          <a:extLst>
            <a:ext uri="{FF2B5EF4-FFF2-40B4-BE49-F238E27FC236}">
              <a16:creationId xmlns:a16="http://schemas.microsoft.com/office/drawing/2014/main" xmlns="" id="{00000000-0008-0000-0F00-00001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530" name="image2.png">
          <a:extLst>
            <a:ext uri="{FF2B5EF4-FFF2-40B4-BE49-F238E27FC236}">
              <a16:creationId xmlns:a16="http://schemas.microsoft.com/office/drawing/2014/main" xmlns="" id="{00000000-0008-0000-0F00-00001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31" name="image2.png">
          <a:extLst>
            <a:ext uri="{FF2B5EF4-FFF2-40B4-BE49-F238E27FC236}">
              <a16:creationId xmlns:a16="http://schemas.microsoft.com/office/drawing/2014/main" xmlns="" id="{00000000-0008-0000-0F00-00001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32" name="image2.png">
          <a:extLst>
            <a:ext uri="{FF2B5EF4-FFF2-40B4-BE49-F238E27FC236}">
              <a16:creationId xmlns:a16="http://schemas.microsoft.com/office/drawing/2014/main" xmlns="" id="{00000000-0008-0000-0F00-00001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33" name="image2.png">
          <a:extLst>
            <a:ext uri="{FF2B5EF4-FFF2-40B4-BE49-F238E27FC236}">
              <a16:creationId xmlns:a16="http://schemas.microsoft.com/office/drawing/2014/main" xmlns="" id="{00000000-0008-0000-0F00-00001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534" name="image2.png">
          <a:extLst>
            <a:ext uri="{FF2B5EF4-FFF2-40B4-BE49-F238E27FC236}">
              <a16:creationId xmlns:a16="http://schemas.microsoft.com/office/drawing/2014/main" xmlns="" id="{00000000-0008-0000-0F00-00001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35" name="image2.png">
          <a:extLst>
            <a:ext uri="{FF2B5EF4-FFF2-40B4-BE49-F238E27FC236}">
              <a16:creationId xmlns:a16="http://schemas.microsoft.com/office/drawing/2014/main" xmlns="" id="{00000000-0008-0000-0F00-00001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36" name="image2.png">
          <a:extLst>
            <a:ext uri="{FF2B5EF4-FFF2-40B4-BE49-F238E27FC236}">
              <a16:creationId xmlns:a16="http://schemas.microsoft.com/office/drawing/2014/main" xmlns="" id="{00000000-0008-0000-0F00-00001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37" name="image2.png">
          <a:extLst>
            <a:ext uri="{FF2B5EF4-FFF2-40B4-BE49-F238E27FC236}">
              <a16:creationId xmlns:a16="http://schemas.microsoft.com/office/drawing/2014/main" xmlns="" id="{00000000-0008-0000-0F00-00001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538" name="image2.png">
          <a:extLst>
            <a:ext uri="{FF2B5EF4-FFF2-40B4-BE49-F238E27FC236}">
              <a16:creationId xmlns:a16="http://schemas.microsoft.com/office/drawing/2014/main" xmlns="" id="{00000000-0008-0000-0F00-00001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39" name="image2.png">
          <a:extLst>
            <a:ext uri="{FF2B5EF4-FFF2-40B4-BE49-F238E27FC236}">
              <a16:creationId xmlns:a16="http://schemas.microsoft.com/office/drawing/2014/main" xmlns="" id="{00000000-0008-0000-0F00-00001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40" name="image2.png">
          <a:extLst>
            <a:ext uri="{FF2B5EF4-FFF2-40B4-BE49-F238E27FC236}">
              <a16:creationId xmlns:a16="http://schemas.microsoft.com/office/drawing/2014/main" xmlns="" id="{00000000-0008-0000-0F00-00001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41" name="image2.png">
          <a:extLst>
            <a:ext uri="{FF2B5EF4-FFF2-40B4-BE49-F238E27FC236}">
              <a16:creationId xmlns:a16="http://schemas.microsoft.com/office/drawing/2014/main" xmlns="" id="{00000000-0008-0000-0F00-00001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542" name="image2.png">
          <a:extLst>
            <a:ext uri="{FF2B5EF4-FFF2-40B4-BE49-F238E27FC236}">
              <a16:creationId xmlns:a16="http://schemas.microsoft.com/office/drawing/2014/main" xmlns="" id="{00000000-0008-0000-0F00-00001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43" name="image2.png">
          <a:extLst>
            <a:ext uri="{FF2B5EF4-FFF2-40B4-BE49-F238E27FC236}">
              <a16:creationId xmlns:a16="http://schemas.microsoft.com/office/drawing/2014/main" xmlns="" id="{00000000-0008-0000-0F00-00001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44" name="image2.png">
          <a:extLst>
            <a:ext uri="{FF2B5EF4-FFF2-40B4-BE49-F238E27FC236}">
              <a16:creationId xmlns:a16="http://schemas.microsoft.com/office/drawing/2014/main" xmlns="" id="{00000000-0008-0000-0F00-00002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45" name="image2.png">
          <a:extLst>
            <a:ext uri="{FF2B5EF4-FFF2-40B4-BE49-F238E27FC236}">
              <a16:creationId xmlns:a16="http://schemas.microsoft.com/office/drawing/2014/main" xmlns="" id="{00000000-0008-0000-0F00-00002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46" name="image2.png">
          <a:extLst>
            <a:ext uri="{FF2B5EF4-FFF2-40B4-BE49-F238E27FC236}">
              <a16:creationId xmlns:a16="http://schemas.microsoft.com/office/drawing/2014/main" xmlns="" id="{00000000-0008-0000-0F00-00002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47" name="image2.png">
          <a:extLst>
            <a:ext uri="{FF2B5EF4-FFF2-40B4-BE49-F238E27FC236}">
              <a16:creationId xmlns:a16="http://schemas.microsoft.com/office/drawing/2014/main" xmlns="" id="{00000000-0008-0000-0F00-00002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48" name="image2.png">
          <a:extLst>
            <a:ext uri="{FF2B5EF4-FFF2-40B4-BE49-F238E27FC236}">
              <a16:creationId xmlns:a16="http://schemas.microsoft.com/office/drawing/2014/main" xmlns="" id="{00000000-0008-0000-0F00-00002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49" name="image2.png">
          <a:extLst>
            <a:ext uri="{FF2B5EF4-FFF2-40B4-BE49-F238E27FC236}">
              <a16:creationId xmlns:a16="http://schemas.microsoft.com/office/drawing/2014/main" xmlns="" id="{00000000-0008-0000-0F00-00002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50" name="image2.png">
          <a:extLst>
            <a:ext uri="{FF2B5EF4-FFF2-40B4-BE49-F238E27FC236}">
              <a16:creationId xmlns:a16="http://schemas.microsoft.com/office/drawing/2014/main" xmlns="" id="{00000000-0008-0000-0F00-00002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51" name="image2.png">
          <a:extLst>
            <a:ext uri="{FF2B5EF4-FFF2-40B4-BE49-F238E27FC236}">
              <a16:creationId xmlns:a16="http://schemas.microsoft.com/office/drawing/2014/main" xmlns="" id="{00000000-0008-0000-0F00-00002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52" name="image2.png">
          <a:extLst>
            <a:ext uri="{FF2B5EF4-FFF2-40B4-BE49-F238E27FC236}">
              <a16:creationId xmlns:a16="http://schemas.microsoft.com/office/drawing/2014/main" xmlns="" id="{00000000-0008-0000-0F00-00002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53" name="image2.png">
          <a:extLst>
            <a:ext uri="{FF2B5EF4-FFF2-40B4-BE49-F238E27FC236}">
              <a16:creationId xmlns:a16="http://schemas.microsoft.com/office/drawing/2014/main" xmlns="" id="{00000000-0008-0000-0F00-00002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54" name="image2.png">
          <a:extLst>
            <a:ext uri="{FF2B5EF4-FFF2-40B4-BE49-F238E27FC236}">
              <a16:creationId xmlns:a16="http://schemas.microsoft.com/office/drawing/2014/main" xmlns="" id="{00000000-0008-0000-0F00-00002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55" name="image2.png">
          <a:extLst>
            <a:ext uri="{FF2B5EF4-FFF2-40B4-BE49-F238E27FC236}">
              <a16:creationId xmlns:a16="http://schemas.microsoft.com/office/drawing/2014/main" xmlns="" id="{00000000-0008-0000-0F00-00002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56" name="image2.png">
          <a:extLst>
            <a:ext uri="{FF2B5EF4-FFF2-40B4-BE49-F238E27FC236}">
              <a16:creationId xmlns:a16="http://schemas.microsoft.com/office/drawing/2014/main" xmlns="" id="{00000000-0008-0000-0F00-00002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57" name="image2.png">
          <a:extLst>
            <a:ext uri="{FF2B5EF4-FFF2-40B4-BE49-F238E27FC236}">
              <a16:creationId xmlns:a16="http://schemas.microsoft.com/office/drawing/2014/main" xmlns="" id="{00000000-0008-0000-0F00-00002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58" name="image2.png">
          <a:extLst>
            <a:ext uri="{FF2B5EF4-FFF2-40B4-BE49-F238E27FC236}">
              <a16:creationId xmlns:a16="http://schemas.microsoft.com/office/drawing/2014/main" xmlns="" id="{00000000-0008-0000-0F00-00002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59" name="image2.png">
          <a:extLst>
            <a:ext uri="{FF2B5EF4-FFF2-40B4-BE49-F238E27FC236}">
              <a16:creationId xmlns:a16="http://schemas.microsoft.com/office/drawing/2014/main" xmlns="" id="{00000000-0008-0000-0F00-00002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60" name="image2.png">
          <a:extLst>
            <a:ext uri="{FF2B5EF4-FFF2-40B4-BE49-F238E27FC236}">
              <a16:creationId xmlns:a16="http://schemas.microsoft.com/office/drawing/2014/main" xmlns="" id="{00000000-0008-0000-0F00-00003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61" name="image2.png">
          <a:extLst>
            <a:ext uri="{FF2B5EF4-FFF2-40B4-BE49-F238E27FC236}">
              <a16:creationId xmlns:a16="http://schemas.microsoft.com/office/drawing/2014/main" xmlns="" id="{00000000-0008-0000-0F00-00003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62" name="image2.png">
          <a:extLst>
            <a:ext uri="{FF2B5EF4-FFF2-40B4-BE49-F238E27FC236}">
              <a16:creationId xmlns:a16="http://schemas.microsoft.com/office/drawing/2014/main" xmlns="" id="{00000000-0008-0000-0F00-00003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63" name="image2.png">
          <a:extLst>
            <a:ext uri="{FF2B5EF4-FFF2-40B4-BE49-F238E27FC236}">
              <a16:creationId xmlns:a16="http://schemas.microsoft.com/office/drawing/2014/main" xmlns="" id="{00000000-0008-0000-0F00-00003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64" name="image2.png">
          <a:extLst>
            <a:ext uri="{FF2B5EF4-FFF2-40B4-BE49-F238E27FC236}">
              <a16:creationId xmlns:a16="http://schemas.microsoft.com/office/drawing/2014/main" xmlns="" id="{00000000-0008-0000-0F00-00003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65" name="image2.png">
          <a:extLst>
            <a:ext uri="{FF2B5EF4-FFF2-40B4-BE49-F238E27FC236}">
              <a16:creationId xmlns:a16="http://schemas.microsoft.com/office/drawing/2014/main" xmlns="" id="{00000000-0008-0000-0F00-00003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66" name="image2.png">
          <a:extLst>
            <a:ext uri="{FF2B5EF4-FFF2-40B4-BE49-F238E27FC236}">
              <a16:creationId xmlns:a16="http://schemas.microsoft.com/office/drawing/2014/main" xmlns="" id="{00000000-0008-0000-0F00-00003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67" name="image2.png">
          <a:extLst>
            <a:ext uri="{FF2B5EF4-FFF2-40B4-BE49-F238E27FC236}">
              <a16:creationId xmlns:a16="http://schemas.microsoft.com/office/drawing/2014/main" xmlns="" id="{00000000-0008-0000-0F00-00003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68" name="image2.png">
          <a:extLst>
            <a:ext uri="{FF2B5EF4-FFF2-40B4-BE49-F238E27FC236}">
              <a16:creationId xmlns:a16="http://schemas.microsoft.com/office/drawing/2014/main" xmlns="" id="{00000000-0008-0000-0F00-00003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69" name="image2.png">
          <a:extLst>
            <a:ext uri="{FF2B5EF4-FFF2-40B4-BE49-F238E27FC236}">
              <a16:creationId xmlns:a16="http://schemas.microsoft.com/office/drawing/2014/main" xmlns="" id="{00000000-0008-0000-0F00-00003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70" name="image2.png">
          <a:extLst>
            <a:ext uri="{FF2B5EF4-FFF2-40B4-BE49-F238E27FC236}">
              <a16:creationId xmlns:a16="http://schemas.microsoft.com/office/drawing/2014/main" xmlns="" id="{00000000-0008-0000-0F00-00003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71" name="image2.png">
          <a:extLst>
            <a:ext uri="{FF2B5EF4-FFF2-40B4-BE49-F238E27FC236}">
              <a16:creationId xmlns:a16="http://schemas.microsoft.com/office/drawing/2014/main" xmlns="" id="{00000000-0008-0000-0F00-00003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72" name="image2.png">
          <a:extLst>
            <a:ext uri="{FF2B5EF4-FFF2-40B4-BE49-F238E27FC236}">
              <a16:creationId xmlns:a16="http://schemas.microsoft.com/office/drawing/2014/main" xmlns="" id="{00000000-0008-0000-0F00-00003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73" name="image2.png">
          <a:extLst>
            <a:ext uri="{FF2B5EF4-FFF2-40B4-BE49-F238E27FC236}">
              <a16:creationId xmlns:a16="http://schemas.microsoft.com/office/drawing/2014/main" xmlns="" id="{00000000-0008-0000-0F00-00003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74" name="image2.png">
          <a:extLst>
            <a:ext uri="{FF2B5EF4-FFF2-40B4-BE49-F238E27FC236}">
              <a16:creationId xmlns:a16="http://schemas.microsoft.com/office/drawing/2014/main" xmlns="" id="{00000000-0008-0000-0F00-00003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75" name="image2.png">
          <a:extLst>
            <a:ext uri="{FF2B5EF4-FFF2-40B4-BE49-F238E27FC236}">
              <a16:creationId xmlns:a16="http://schemas.microsoft.com/office/drawing/2014/main" xmlns="" id="{00000000-0008-0000-0F00-00003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76" name="image2.png">
          <a:extLst>
            <a:ext uri="{FF2B5EF4-FFF2-40B4-BE49-F238E27FC236}">
              <a16:creationId xmlns:a16="http://schemas.microsoft.com/office/drawing/2014/main" xmlns="" id="{00000000-0008-0000-0F00-00004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77" name="image2.png">
          <a:extLst>
            <a:ext uri="{FF2B5EF4-FFF2-40B4-BE49-F238E27FC236}">
              <a16:creationId xmlns:a16="http://schemas.microsoft.com/office/drawing/2014/main" xmlns="" id="{00000000-0008-0000-0F00-00004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78" name="image2.png">
          <a:extLst>
            <a:ext uri="{FF2B5EF4-FFF2-40B4-BE49-F238E27FC236}">
              <a16:creationId xmlns:a16="http://schemas.microsoft.com/office/drawing/2014/main" xmlns="" id="{00000000-0008-0000-0F00-00004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79" name="image2.png">
          <a:extLst>
            <a:ext uri="{FF2B5EF4-FFF2-40B4-BE49-F238E27FC236}">
              <a16:creationId xmlns:a16="http://schemas.microsoft.com/office/drawing/2014/main" xmlns="" id="{00000000-0008-0000-0F00-00004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80" name="image2.png">
          <a:extLst>
            <a:ext uri="{FF2B5EF4-FFF2-40B4-BE49-F238E27FC236}">
              <a16:creationId xmlns:a16="http://schemas.microsoft.com/office/drawing/2014/main" xmlns="" id="{00000000-0008-0000-0F00-00004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81" name="image2.png">
          <a:extLst>
            <a:ext uri="{FF2B5EF4-FFF2-40B4-BE49-F238E27FC236}">
              <a16:creationId xmlns:a16="http://schemas.microsoft.com/office/drawing/2014/main" xmlns="" id="{00000000-0008-0000-0F00-00004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82" name="image2.png">
          <a:extLst>
            <a:ext uri="{FF2B5EF4-FFF2-40B4-BE49-F238E27FC236}">
              <a16:creationId xmlns:a16="http://schemas.microsoft.com/office/drawing/2014/main" xmlns="" id="{00000000-0008-0000-0F00-00004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83" name="image2.png">
          <a:extLst>
            <a:ext uri="{FF2B5EF4-FFF2-40B4-BE49-F238E27FC236}">
              <a16:creationId xmlns:a16="http://schemas.microsoft.com/office/drawing/2014/main" xmlns="" id="{00000000-0008-0000-0F00-00004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84" name="image2.png">
          <a:extLst>
            <a:ext uri="{FF2B5EF4-FFF2-40B4-BE49-F238E27FC236}">
              <a16:creationId xmlns:a16="http://schemas.microsoft.com/office/drawing/2014/main" xmlns="" id="{00000000-0008-0000-0F00-00004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85" name="image2.png">
          <a:extLst>
            <a:ext uri="{FF2B5EF4-FFF2-40B4-BE49-F238E27FC236}">
              <a16:creationId xmlns:a16="http://schemas.microsoft.com/office/drawing/2014/main" xmlns="" id="{00000000-0008-0000-0F00-00004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86" name="image2.png">
          <a:extLst>
            <a:ext uri="{FF2B5EF4-FFF2-40B4-BE49-F238E27FC236}">
              <a16:creationId xmlns:a16="http://schemas.microsoft.com/office/drawing/2014/main" xmlns="" id="{00000000-0008-0000-0F00-00004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87" name="image2.png">
          <a:extLst>
            <a:ext uri="{FF2B5EF4-FFF2-40B4-BE49-F238E27FC236}">
              <a16:creationId xmlns:a16="http://schemas.microsoft.com/office/drawing/2014/main" xmlns="" id="{00000000-0008-0000-0F00-00004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88" name="image2.png">
          <a:extLst>
            <a:ext uri="{FF2B5EF4-FFF2-40B4-BE49-F238E27FC236}">
              <a16:creationId xmlns:a16="http://schemas.microsoft.com/office/drawing/2014/main" xmlns="" id="{00000000-0008-0000-0F00-00004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89" name="image2.png">
          <a:extLst>
            <a:ext uri="{FF2B5EF4-FFF2-40B4-BE49-F238E27FC236}">
              <a16:creationId xmlns:a16="http://schemas.microsoft.com/office/drawing/2014/main" xmlns="" id="{00000000-0008-0000-0F00-00004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90" name="image2.png">
          <a:extLst>
            <a:ext uri="{FF2B5EF4-FFF2-40B4-BE49-F238E27FC236}">
              <a16:creationId xmlns:a16="http://schemas.microsoft.com/office/drawing/2014/main" xmlns="" id="{00000000-0008-0000-0F00-00004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91" name="image2.png">
          <a:extLst>
            <a:ext uri="{FF2B5EF4-FFF2-40B4-BE49-F238E27FC236}">
              <a16:creationId xmlns:a16="http://schemas.microsoft.com/office/drawing/2014/main" xmlns="" id="{00000000-0008-0000-0F00-00004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92" name="image2.png">
          <a:extLst>
            <a:ext uri="{FF2B5EF4-FFF2-40B4-BE49-F238E27FC236}">
              <a16:creationId xmlns:a16="http://schemas.microsoft.com/office/drawing/2014/main" xmlns="" id="{00000000-0008-0000-0F00-00005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93" name="image2.png">
          <a:extLst>
            <a:ext uri="{FF2B5EF4-FFF2-40B4-BE49-F238E27FC236}">
              <a16:creationId xmlns:a16="http://schemas.microsoft.com/office/drawing/2014/main" xmlns="" id="{00000000-0008-0000-0F00-00005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94" name="image2.png">
          <a:extLst>
            <a:ext uri="{FF2B5EF4-FFF2-40B4-BE49-F238E27FC236}">
              <a16:creationId xmlns:a16="http://schemas.microsoft.com/office/drawing/2014/main" xmlns="" id="{00000000-0008-0000-0F00-00005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95" name="image2.png">
          <a:extLst>
            <a:ext uri="{FF2B5EF4-FFF2-40B4-BE49-F238E27FC236}">
              <a16:creationId xmlns:a16="http://schemas.microsoft.com/office/drawing/2014/main" xmlns="" id="{00000000-0008-0000-0F00-00005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96" name="image2.png">
          <a:extLst>
            <a:ext uri="{FF2B5EF4-FFF2-40B4-BE49-F238E27FC236}">
              <a16:creationId xmlns:a16="http://schemas.microsoft.com/office/drawing/2014/main" xmlns="" id="{00000000-0008-0000-0F00-00005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97" name="image2.png">
          <a:extLst>
            <a:ext uri="{FF2B5EF4-FFF2-40B4-BE49-F238E27FC236}">
              <a16:creationId xmlns:a16="http://schemas.microsoft.com/office/drawing/2014/main" xmlns="" id="{00000000-0008-0000-0F00-00005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98" name="image2.png">
          <a:extLst>
            <a:ext uri="{FF2B5EF4-FFF2-40B4-BE49-F238E27FC236}">
              <a16:creationId xmlns:a16="http://schemas.microsoft.com/office/drawing/2014/main" xmlns="" id="{00000000-0008-0000-0F00-00005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99" name="image2.png">
          <a:extLst>
            <a:ext uri="{FF2B5EF4-FFF2-40B4-BE49-F238E27FC236}">
              <a16:creationId xmlns:a16="http://schemas.microsoft.com/office/drawing/2014/main" xmlns="" id="{00000000-0008-0000-0F00-00005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00" name="image2.png">
          <a:extLst>
            <a:ext uri="{FF2B5EF4-FFF2-40B4-BE49-F238E27FC236}">
              <a16:creationId xmlns:a16="http://schemas.microsoft.com/office/drawing/2014/main" xmlns="" id="{00000000-0008-0000-0F00-00005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01" name="image2.png">
          <a:extLst>
            <a:ext uri="{FF2B5EF4-FFF2-40B4-BE49-F238E27FC236}">
              <a16:creationId xmlns:a16="http://schemas.microsoft.com/office/drawing/2014/main" xmlns="" id="{00000000-0008-0000-0F00-00005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02" name="image2.png">
          <a:extLst>
            <a:ext uri="{FF2B5EF4-FFF2-40B4-BE49-F238E27FC236}">
              <a16:creationId xmlns:a16="http://schemas.microsoft.com/office/drawing/2014/main" xmlns="" id="{00000000-0008-0000-0F00-00005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03" name="image2.png">
          <a:extLst>
            <a:ext uri="{FF2B5EF4-FFF2-40B4-BE49-F238E27FC236}">
              <a16:creationId xmlns:a16="http://schemas.microsoft.com/office/drawing/2014/main" xmlns="" id="{00000000-0008-0000-0F00-00005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04" name="image2.png">
          <a:extLst>
            <a:ext uri="{FF2B5EF4-FFF2-40B4-BE49-F238E27FC236}">
              <a16:creationId xmlns:a16="http://schemas.microsoft.com/office/drawing/2014/main" xmlns="" id="{00000000-0008-0000-0F00-00005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05" name="image2.png">
          <a:extLst>
            <a:ext uri="{FF2B5EF4-FFF2-40B4-BE49-F238E27FC236}">
              <a16:creationId xmlns:a16="http://schemas.microsoft.com/office/drawing/2014/main" xmlns="" id="{00000000-0008-0000-0F00-00005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606" name="image2.png">
          <a:extLst>
            <a:ext uri="{FF2B5EF4-FFF2-40B4-BE49-F238E27FC236}">
              <a16:creationId xmlns:a16="http://schemas.microsoft.com/office/drawing/2014/main" xmlns="" id="{00000000-0008-0000-0F00-00005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07" name="image2.png">
          <a:extLst>
            <a:ext uri="{FF2B5EF4-FFF2-40B4-BE49-F238E27FC236}">
              <a16:creationId xmlns:a16="http://schemas.microsoft.com/office/drawing/2014/main" xmlns="" id="{00000000-0008-0000-0F00-00005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08" name="image2.png">
          <a:extLst>
            <a:ext uri="{FF2B5EF4-FFF2-40B4-BE49-F238E27FC236}">
              <a16:creationId xmlns:a16="http://schemas.microsoft.com/office/drawing/2014/main" xmlns="" id="{00000000-0008-0000-0F00-00006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09" name="image2.png">
          <a:extLst>
            <a:ext uri="{FF2B5EF4-FFF2-40B4-BE49-F238E27FC236}">
              <a16:creationId xmlns:a16="http://schemas.microsoft.com/office/drawing/2014/main" xmlns="" id="{00000000-0008-0000-0F00-00006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610" name="image2.png">
          <a:extLst>
            <a:ext uri="{FF2B5EF4-FFF2-40B4-BE49-F238E27FC236}">
              <a16:creationId xmlns:a16="http://schemas.microsoft.com/office/drawing/2014/main" xmlns="" id="{00000000-0008-0000-0F00-00006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11" name="image2.png">
          <a:extLst>
            <a:ext uri="{FF2B5EF4-FFF2-40B4-BE49-F238E27FC236}">
              <a16:creationId xmlns:a16="http://schemas.microsoft.com/office/drawing/2014/main" xmlns="" id="{00000000-0008-0000-0F00-00006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12" name="image2.png">
          <a:extLst>
            <a:ext uri="{FF2B5EF4-FFF2-40B4-BE49-F238E27FC236}">
              <a16:creationId xmlns:a16="http://schemas.microsoft.com/office/drawing/2014/main" xmlns="" id="{00000000-0008-0000-0F00-00006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13" name="image2.png">
          <a:extLst>
            <a:ext uri="{FF2B5EF4-FFF2-40B4-BE49-F238E27FC236}">
              <a16:creationId xmlns:a16="http://schemas.microsoft.com/office/drawing/2014/main" xmlns="" id="{00000000-0008-0000-0F00-00006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614" name="image2.png">
          <a:extLst>
            <a:ext uri="{FF2B5EF4-FFF2-40B4-BE49-F238E27FC236}">
              <a16:creationId xmlns:a16="http://schemas.microsoft.com/office/drawing/2014/main" xmlns="" id="{00000000-0008-0000-0F00-00006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15" name="image2.png">
          <a:extLst>
            <a:ext uri="{FF2B5EF4-FFF2-40B4-BE49-F238E27FC236}">
              <a16:creationId xmlns:a16="http://schemas.microsoft.com/office/drawing/2014/main" xmlns="" id="{00000000-0008-0000-0F00-00006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16" name="image2.png">
          <a:extLst>
            <a:ext uri="{FF2B5EF4-FFF2-40B4-BE49-F238E27FC236}">
              <a16:creationId xmlns:a16="http://schemas.microsoft.com/office/drawing/2014/main" xmlns="" id="{00000000-0008-0000-0F00-00006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17" name="image2.png">
          <a:extLst>
            <a:ext uri="{FF2B5EF4-FFF2-40B4-BE49-F238E27FC236}">
              <a16:creationId xmlns:a16="http://schemas.microsoft.com/office/drawing/2014/main" xmlns="" id="{00000000-0008-0000-0F00-00006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618" name="image2.png">
          <a:extLst>
            <a:ext uri="{FF2B5EF4-FFF2-40B4-BE49-F238E27FC236}">
              <a16:creationId xmlns:a16="http://schemas.microsoft.com/office/drawing/2014/main" xmlns="" id="{00000000-0008-0000-0F00-00006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19" name="image2.png">
          <a:extLst>
            <a:ext uri="{FF2B5EF4-FFF2-40B4-BE49-F238E27FC236}">
              <a16:creationId xmlns:a16="http://schemas.microsoft.com/office/drawing/2014/main" xmlns="" id="{00000000-0008-0000-0F00-00006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20" name="image2.png">
          <a:extLst>
            <a:ext uri="{FF2B5EF4-FFF2-40B4-BE49-F238E27FC236}">
              <a16:creationId xmlns:a16="http://schemas.microsoft.com/office/drawing/2014/main" xmlns="" id="{00000000-0008-0000-0F00-00006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21" name="image2.png">
          <a:extLst>
            <a:ext uri="{FF2B5EF4-FFF2-40B4-BE49-F238E27FC236}">
              <a16:creationId xmlns:a16="http://schemas.microsoft.com/office/drawing/2014/main" xmlns="" id="{00000000-0008-0000-0F00-00006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22" name="image2.png">
          <a:extLst>
            <a:ext uri="{FF2B5EF4-FFF2-40B4-BE49-F238E27FC236}">
              <a16:creationId xmlns:a16="http://schemas.microsoft.com/office/drawing/2014/main" xmlns="" id="{00000000-0008-0000-0F00-00006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23" name="image2.png">
          <a:extLst>
            <a:ext uri="{FF2B5EF4-FFF2-40B4-BE49-F238E27FC236}">
              <a16:creationId xmlns:a16="http://schemas.microsoft.com/office/drawing/2014/main" xmlns="" id="{00000000-0008-0000-0F00-00006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24" name="image2.png">
          <a:extLst>
            <a:ext uri="{FF2B5EF4-FFF2-40B4-BE49-F238E27FC236}">
              <a16:creationId xmlns:a16="http://schemas.microsoft.com/office/drawing/2014/main" xmlns="" id="{00000000-0008-0000-0F00-00007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25" name="image2.png">
          <a:extLst>
            <a:ext uri="{FF2B5EF4-FFF2-40B4-BE49-F238E27FC236}">
              <a16:creationId xmlns:a16="http://schemas.microsoft.com/office/drawing/2014/main" xmlns="" id="{00000000-0008-0000-0F00-00007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26" name="image2.png">
          <a:extLst>
            <a:ext uri="{FF2B5EF4-FFF2-40B4-BE49-F238E27FC236}">
              <a16:creationId xmlns:a16="http://schemas.microsoft.com/office/drawing/2014/main" xmlns="" id="{00000000-0008-0000-0F00-00007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27" name="image2.png">
          <a:extLst>
            <a:ext uri="{FF2B5EF4-FFF2-40B4-BE49-F238E27FC236}">
              <a16:creationId xmlns:a16="http://schemas.microsoft.com/office/drawing/2014/main" xmlns="" id="{00000000-0008-0000-0F00-00007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28" name="image2.png">
          <a:extLst>
            <a:ext uri="{FF2B5EF4-FFF2-40B4-BE49-F238E27FC236}">
              <a16:creationId xmlns:a16="http://schemas.microsoft.com/office/drawing/2014/main" xmlns="" id="{00000000-0008-0000-0F00-00007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29" name="image2.png">
          <a:extLst>
            <a:ext uri="{FF2B5EF4-FFF2-40B4-BE49-F238E27FC236}">
              <a16:creationId xmlns:a16="http://schemas.microsoft.com/office/drawing/2014/main" xmlns="" id="{00000000-0008-0000-0F00-00007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30" name="image2.png">
          <a:extLst>
            <a:ext uri="{FF2B5EF4-FFF2-40B4-BE49-F238E27FC236}">
              <a16:creationId xmlns:a16="http://schemas.microsoft.com/office/drawing/2014/main" xmlns="" id="{00000000-0008-0000-0F00-00007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31" name="image2.png">
          <a:extLst>
            <a:ext uri="{FF2B5EF4-FFF2-40B4-BE49-F238E27FC236}">
              <a16:creationId xmlns:a16="http://schemas.microsoft.com/office/drawing/2014/main" xmlns="" id="{00000000-0008-0000-0F00-00007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32" name="image2.png">
          <a:extLst>
            <a:ext uri="{FF2B5EF4-FFF2-40B4-BE49-F238E27FC236}">
              <a16:creationId xmlns:a16="http://schemas.microsoft.com/office/drawing/2014/main" xmlns="" id="{00000000-0008-0000-0F00-00007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33" name="image2.png">
          <a:extLst>
            <a:ext uri="{FF2B5EF4-FFF2-40B4-BE49-F238E27FC236}">
              <a16:creationId xmlns:a16="http://schemas.microsoft.com/office/drawing/2014/main" xmlns="" id="{00000000-0008-0000-0F00-00007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34" name="image2.png">
          <a:extLst>
            <a:ext uri="{FF2B5EF4-FFF2-40B4-BE49-F238E27FC236}">
              <a16:creationId xmlns:a16="http://schemas.microsoft.com/office/drawing/2014/main" xmlns="" id="{00000000-0008-0000-0F00-00007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35" name="image2.png">
          <a:extLst>
            <a:ext uri="{FF2B5EF4-FFF2-40B4-BE49-F238E27FC236}">
              <a16:creationId xmlns:a16="http://schemas.microsoft.com/office/drawing/2014/main" xmlns="" id="{00000000-0008-0000-0F00-00007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36" name="image2.png">
          <a:extLst>
            <a:ext uri="{FF2B5EF4-FFF2-40B4-BE49-F238E27FC236}">
              <a16:creationId xmlns:a16="http://schemas.microsoft.com/office/drawing/2014/main" xmlns="" id="{00000000-0008-0000-0F00-00007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37" name="image2.png">
          <a:extLst>
            <a:ext uri="{FF2B5EF4-FFF2-40B4-BE49-F238E27FC236}">
              <a16:creationId xmlns:a16="http://schemas.microsoft.com/office/drawing/2014/main" xmlns="" id="{00000000-0008-0000-0F00-00007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38" name="image2.png">
          <a:extLst>
            <a:ext uri="{FF2B5EF4-FFF2-40B4-BE49-F238E27FC236}">
              <a16:creationId xmlns:a16="http://schemas.microsoft.com/office/drawing/2014/main" xmlns="" id="{00000000-0008-0000-0F00-00007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39" name="image2.png">
          <a:extLst>
            <a:ext uri="{FF2B5EF4-FFF2-40B4-BE49-F238E27FC236}">
              <a16:creationId xmlns:a16="http://schemas.microsoft.com/office/drawing/2014/main" xmlns="" id="{00000000-0008-0000-0F00-00007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40" name="image2.png">
          <a:extLst>
            <a:ext uri="{FF2B5EF4-FFF2-40B4-BE49-F238E27FC236}">
              <a16:creationId xmlns:a16="http://schemas.microsoft.com/office/drawing/2014/main" xmlns="" id="{00000000-0008-0000-0F00-00008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41" name="image2.png">
          <a:extLst>
            <a:ext uri="{FF2B5EF4-FFF2-40B4-BE49-F238E27FC236}">
              <a16:creationId xmlns:a16="http://schemas.microsoft.com/office/drawing/2014/main" xmlns="" id="{00000000-0008-0000-0F00-00008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42" name="image2.png">
          <a:extLst>
            <a:ext uri="{FF2B5EF4-FFF2-40B4-BE49-F238E27FC236}">
              <a16:creationId xmlns:a16="http://schemas.microsoft.com/office/drawing/2014/main" xmlns="" id="{00000000-0008-0000-0F00-00008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43" name="image2.png">
          <a:extLst>
            <a:ext uri="{FF2B5EF4-FFF2-40B4-BE49-F238E27FC236}">
              <a16:creationId xmlns:a16="http://schemas.microsoft.com/office/drawing/2014/main" xmlns="" id="{00000000-0008-0000-0F00-00008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44" name="image2.png">
          <a:extLst>
            <a:ext uri="{FF2B5EF4-FFF2-40B4-BE49-F238E27FC236}">
              <a16:creationId xmlns:a16="http://schemas.microsoft.com/office/drawing/2014/main" xmlns="" id="{00000000-0008-0000-0F00-00008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45" name="image2.png">
          <a:extLst>
            <a:ext uri="{FF2B5EF4-FFF2-40B4-BE49-F238E27FC236}">
              <a16:creationId xmlns:a16="http://schemas.microsoft.com/office/drawing/2014/main" xmlns="" id="{00000000-0008-0000-0F00-00008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46" name="image2.png">
          <a:extLst>
            <a:ext uri="{FF2B5EF4-FFF2-40B4-BE49-F238E27FC236}">
              <a16:creationId xmlns:a16="http://schemas.microsoft.com/office/drawing/2014/main" xmlns="" id="{00000000-0008-0000-0F00-00008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47" name="image2.png">
          <a:extLst>
            <a:ext uri="{FF2B5EF4-FFF2-40B4-BE49-F238E27FC236}">
              <a16:creationId xmlns:a16="http://schemas.microsoft.com/office/drawing/2014/main" xmlns="" id="{00000000-0008-0000-0F00-00008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48" name="image2.png">
          <a:extLst>
            <a:ext uri="{FF2B5EF4-FFF2-40B4-BE49-F238E27FC236}">
              <a16:creationId xmlns:a16="http://schemas.microsoft.com/office/drawing/2014/main" xmlns="" id="{00000000-0008-0000-0F00-00008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49" name="image2.png">
          <a:extLst>
            <a:ext uri="{FF2B5EF4-FFF2-40B4-BE49-F238E27FC236}">
              <a16:creationId xmlns:a16="http://schemas.microsoft.com/office/drawing/2014/main" xmlns="" id="{00000000-0008-0000-0F00-00008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50" name="image2.png">
          <a:extLst>
            <a:ext uri="{FF2B5EF4-FFF2-40B4-BE49-F238E27FC236}">
              <a16:creationId xmlns:a16="http://schemas.microsoft.com/office/drawing/2014/main" xmlns="" id="{00000000-0008-0000-0F00-00008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51" name="image2.png">
          <a:extLst>
            <a:ext uri="{FF2B5EF4-FFF2-40B4-BE49-F238E27FC236}">
              <a16:creationId xmlns:a16="http://schemas.microsoft.com/office/drawing/2014/main" xmlns="" id="{00000000-0008-0000-0F00-00008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52" name="image2.png">
          <a:extLst>
            <a:ext uri="{FF2B5EF4-FFF2-40B4-BE49-F238E27FC236}">
              <a16:creationId xmlns:a16="http://schemas.microsoft.com/office/drawing/2014/main" xmlns="" id="{00000000-0008-0000-0F00-00008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53" name="image2.png">
          <a:extLst>
            <a:ext uri="{FF2B5EF4-FFF2-40B4-BE49-F238E27FC236}">
              <a16:creationId xmlns:a16="http://schemas.microsoft.com/office/drawing/2014/main" xmlns="" id="{00000000-0008-0000-0F00-00008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54" name="image2.png">
          <a:extLst>
            <a:ext uri="{FF2B5EF4-FFF2-40B4-BE49-F238E27FC236}">
              <a16:creationId xmlns:a16="http://schemas.microsoft.com/office/drawing/2014/main" xmlns="" id="{00000000-0008-0000-0F00-00008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55" name="image2.png">
          <a:extLst>
            <a:ext uri="{FF2B5EF4-FFF2-40B4-BE49-F238E27FC236}">
              <a16:creationId xmlns:a16="http://schemas.microsoft.com/office/drawing/2014/main" xmlns="" id="{00000000-0008-0000-0F00-00008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56" name="image2.png">
          <a:extLst>
            <a:ext uri="{FF2B5EF4-FFF2-40B4-BE49-F238E27FC236}">
              <a16:creationId xmlns:a16="http://schemas.microsoft.com/office/drawing/2014/main" xmlns="" id="{00000000-0008-0000-0F00-00009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57" name="image2.png">
          <a:extLst>
            <a:ext uri="{FF2B5EF4-FFF2-40B4-BE49-F238E27FC236}">
              <a16:creationId xmlns:a16="http://schemas.microsoft.com/office/drawing/2014/main" xmlns="" id="{00000000-0008-0000-0F00-00009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58" name="image2.png">
          <a:extLst>
            <a:ext uri="{FF2B5EF4-FFF2-40B4-BE49-F238E27FC236}">
              <a16:creationId xmlns:a16="http://schemas.microsoft.com/office/drawing/2014/main" xmlns="" id="{00000000-0008-0000-0F00-00009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59" name="image2.png">
          <a:extLst>
            <a:ext uri="{FF2B5EF4-FFF2-40B4-BE49-F238E27FC236}">
              <a16:creationId xmlns:a16="http://schemas.microsoft.com/office/drawing/2014/main" xmlns="" id="{00000000-0008-0000-0F00-00009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60" name="image2.png">
          <a:extLst>
            <a:ext uri="{FF2B5EF4-FFF2-40B4-BE49-F238E27FC236}">
              <a16:creationId xmlns:a16="http://schemas.microsoft.com/office/drawing/2014/main" xmlns="" id="{00000000-0008-0000-0F00-00009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61" name="image2.png">
          <a:extLst>
            <a:ext uri="{FF2B5EF4-FFF2-40B4-BE49-F238E27FC236}">
              <a16:creationId xmlns:a16="http://schemas.microsoft.com/office/drawing/2014/main" xmlns="" id="{00000000-0008-0000-0F00-00009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62" name="image2.png">
          <a:extLst>
            <a:ext uri="{FF2B5EF4-FFF2-40B4-BE49-F238E27FC236}">
              <a16:creationId xmlns:a16="http://schemas.microsoft.com/office/drawing/2014/main" xmlns="" id="{00000000-0008-0000-0F00-00009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63" name="image2.png">
          <a:extLst>
            <a:ext uri="{FF2B5EF4-FFF2-40B4-BE49-F238E27FC236}">
              <a16:creationId xmlns:a16="http://schemas.microsoft.com/office/drawing/2014/main" xmlns="" id="{00000000-0008-0000-0F00-00009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64" name="image2.png">
          <a:extLst>
            <a:ext uri="{FF2B5EF4-FFF2-40B4-BE49-F238E27FC236}">
              <a16:creationId xmlns:a16="http://schemas.microsoft.com/office/drawing/2014/main" xmlns="" id="{00000000-0008-0000-0F00-00009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65" name="image2.png">
          <a:extLst>
            <a:ext uri="{FF2B5EF4-FFF2-40B4-BE49-F238E27FC236}">
              <a16:creationId xmlns:a16="http://schemas.microsoft.com/office/drawing/2014/main" xmlns="" id="{00000000-0008-0000-0F00-00009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66" name="image2.png">
          <a:extLst>
            <a:ext uri="{FF2B5EF4-FFF2-40B4-BE49-F238E27FC236}">
              <a16:creationId xmlns:a16="http://schemas.microsoft.com/office/drawing/2014/main" xmlns="" id="{00000000-0008-0000-0F00-00009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67" name="image2.png">
          <a:extLst>
            <a:ext uri="{FF2B5EF4-FFF2-40B4-BE49-F238E27FC236}">
              <a16:creationId xmlns:a16="http://schemas.microsoft.com/office/drawing/2014/main" xmlns="" id="{00000000-0008-0000-0F00-00009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68" name="image2.png">
          <a:extLst>
            <a:ext uri="{FF2B5EF4-FFF2-40B4-BE49-F238E27FC236}">
              <a16:creationId xmlns:a16="http://schemas.microsoft.com/office/drawing/2014/main" xmlns="" id="{00000000-0008-0000-0F00-00009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69" name="image2.png">
          <a:extLst>
            <a:ext uri="{FF2B5EF4-FFF2-40B4-BE49-F238E27FC236}">
              <a16:creationId xmlns:a16="http://schemas.microsoft.com/office/drawing/2014/main" xmlns="" id="{00000000-0008-0000-0F00-00009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70" name="image2.png">
          <a:extLst>
            <a:ext uri="{FF2B5EF4-FFF2-40B4-BE49-F238E27FC236}">
              <a16:creationId xmlns:a16="http://schemas.microsoft.com/office/drawing/2014/main" xmlns="" id="{00000000-0008-0000-0F00-00009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71" name="image2.png">
          <a:extLst>
            <a:ext uri="{FF2B5EF4-FFF2-40B4-BE49-F238E27FC236}">
              <a16:creationId xmlns:a16="http://schemas.microsoft.com/office/drawing/2014/main" xmlns="" id="{00000000-0008-0000-0F00-00009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72" name="image2.png">
          <a:extLst>
            <a:ext uri="{FF2B5EF4-FFF2-40B4-BE49-F238E27FC236}">
              <a16:creationId xmlns:a16="http://schemas.microsoft.com/office/drawing/2014/main" xmlns="" id="{00000000-0008-0000-0F00-0000A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73" name="image2.png">
          <a:extLst>
            <a:ext uri="{FF2B5EF4-FFF2-40B4-BE49-F238E27FC236}">
              <a16:creationId xmlns:a16="http://schemas.microsoft.com/office/drawing/2014/main" xmlns="" id="{00000000-0008-0000-0F00-0000A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74" name="image2.png">
          <a:extLst>
            <a:ext uri="{FF2B5EF4-FFF2-40B4-BE49-F238E27FC236}">
              <a16:creationId xmlns:a16="http://schemas.microsoft.com/office/drawing/2014/main" xmlns="" id="{00000000-0008-0000-0F00-0000A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75" name="image2.png">
          <a:extLst>
            <a:ext uri="{FF2B5EF4-FFF2-40B4-BE49-F238E27FC236}">
              <a16:creationId xmlns:a16="http://schemas.microsoft.com/office/drawing/2014/main" xmlns="" id="{00000000-0008-0000-0F00-0000A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76" name="image2.png">
          <a:extLst>
            <a:ext uri="{FF2B5EF4-FFF2-40B4-BE49-F238E27FC236}">
              <a16:creationId xmlns:a16="http://schemas.microsoft.com/office/drawing/2014/main" xmlns="" id="{00000000-0008-0000-0F00-0000A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77" name="image2.png">
          <a:extLst>
            <a:ext uri="{FF2B5EF4-FFF2-40B4-BE49-F238E27FC236}">
              <a16:creationId xmlns:a16="http://schemas.microsoft.com/office/drawing/2014/main" xmlns="" id="{00000000-0008-0000-0F00-0000A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78" name="image2.png">
          <a:extLst>
            <a:ext uri="{FF2B5EF4-FFF2-40B4-BE49-F238E27FC236}">
              <a16:creationId xmlns:a16="http://schemas.microsoft.com/office/drawing/2014/main" xmlns="" id="{00000000-0008-0000-0F00-0000A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79" name="image2.png">
          <a:extLst>
            <a:ext uri="{FF2B5EF4-FFF2-40B4-BE49-F238E27FC236}">
              <a16:creationId xmlns:a16="http://schemas.microsoft.com/office/drawing/2014/main" xmlns="" id="{00000000-0008-0000-0F00-0000A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80" name="image2.png">
          <a:extLst>
            <a:ext uri="{FF2B5EF4-FFF2-40B4-BE49-F238E27FC236}">
              <a16:creationId xmlns:a16="http://schemas.microsoft.com/office/drawing/2014/main" xmlns="" id="{00000000-0008-0000-0F00-0000A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81" name="image2.png">
          <a:extLst>
            <a:ext uri="{FF2B5EF4-FFF2-40B4-BE49-F238E27FC236}">
              <a16:creationId xmlns:a16="http://schemas.microsoft.com/office/drawing/2014/main" xmlns="" id="{00000000-0008-0000-0F00-0000A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82" name="image2.png">
          <a:extLst>
            <a:ext uri="{FF2B5EF4-FFF2-40B4-BE49-F238E27FC236}">
              <a16:creationId xmlns:a16="http://schemas.microsoft.com/office/drawing/2014/main" xmlns="" id="{00000000-0008-0000-0F00-0000A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83" name="image2.png">
          <a:extLst>
            <a:ext uri="{FF2B5EF4-FFF2-40B4-BE49-F238E27FC236}">
              <a16:creationId xmlns:a16="http://schemas.microsoft.com/office/drawing/2014/main" xmlns="" id="{00000000-0008-0000-0F00-0000A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84" name="image2.png">
          <a:extLst>
            <a:ext uri="{FF2B5EF4-FFF2-40B4-BE49-F238E27FC236}">
              <a16:creationId xmlns:a16="http://schemas.microsoft.com/office/drawing/2014/main" xmlns="" id="{00000000-0008-0000-0F00-0000A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85" name="image2.png">
          <a:extLst>
            <a:ext uri="{FF2B5EF4-FFF2-40B4-BE49-F238E27FC236}">
              <a16:creationId xmlns:a16="http://schemas.microsoft.com/office/drawing/2014/main" xmlns="" id="{00000000-0008-0000-0F00-0000A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86" name="image2.png">
          <a:extLst>
            <a:ext uri="{FF2B5EF4-FFF2-40B4-BE49-F238E27FC236}">
              <a16:creationId xmlns:a16="http://schemas.microsoft.com/office/drawing/2014/main" xmlns="" id="{00000000-0008-0000-0F00-0000A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87" name="image2.png">
          <a:extLst>
            <a:ext uri="{FF2B5EF4-FFF2-40B4-BE49-F238E27FC236}">
              <a16:creationId xmlns:a16="http://schemas.microsoft.com/office/drawing/2014/main" xmlns="" id="{00000000-0008-0000-0F00-0000A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88" name="image2.png">
          <a:extLst>
            <a:ext uri="{FF2B5EF4-FFF2-40B4-BE49-F238E27FC236}">
              <a16:creationId xmlns:a16="http://schemas.microsoft.com/office/drawing/2014/main" xmlns="" id="{00000000-0008-0000-0F00-0000B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89" name="image2.png">
          <a:extLst>
            <a:ext uri="{FF2B5EF4-FFF2-40B4-BE49-F238E27FC236}">
              <a16:creationId xmlns:a16="http://schemas.microsoft.com/office/drawing/2014/main" xmlns="" id="{00000000-0008-0000-0F00-0000B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90" name="image2.png">
          <a:extLst>
            <a:ext uri="{FF2B5EF4-FFF2-40B4-BE49-F238E27FC236}">
              <a16:creationId xmlns:a16="http://schemas.microsoft.com/office/drawing/2014/main" xmlns="" id="{00000000-0008-0000-0F00-0000B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91" name="image2.png">
          <a:extLst>
            <a:ext uri="{FF2B5EF4-FFF2-40B4-BE49-F238E27FC236}">
              <a16:creationId xmlns:a16="http://schemas.microsoft.com/office/drawing/2014/main" xmlns="" id="{00000000-0008-0000-0F00-0000B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92" name="image2.png">
          <a:extLst>
            <a:ext uri="{FF2B5EF4-FFF2-40B4-BE49-F238E27FC236}">
              <a16:creationId xmlns:a16="http://schemas.microsoft.com/office/drawing/2014/main" xmlns="" id="{00000000-0008-0000-0F00-0000B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93" name="image2.png">
          <a:extLst>
            <a:ext uri="{FF2B5EF4-FFF2-40B4-BE49-F238E27FC236}">
              <a16:creationId xmlns:a16="http://schemas.microsoft.com/office/drawing/2014/main" xmlns="" id="{00000000-0008-0000-0F00-0000B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694" name="image2.png">
          <a:extLst>
            <a:ext uri="{FF2B5EF4-FFF2-40B4-BE49-F238E27FC236}">
              <a16:creationId xmlns:a16="http://schemas.microsoft.com/office/drawing/2014/main" xmlns="" id="{00000000-0008-0000-0F00-0000B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95" name="image2.png">
          <a:extLst>
            <a:ext uri="{FF2B5EF4-FFF2-40B4-BE49-F238E27FC236}">
              <a16:creationId xmlns:a16="http://schemas.microsoft.com/office/drawing/2014/main" xmlns="" id="{00000000-0008-0000-0F00-0000B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96" name="image2.png">
          <a:extLst>
            <a:ext uri="{FF2B5EF4-FFF2-40B4-BE49-F238E27FC236}">
              <a16:creationId xmlns:a16="http://schemas.microsoft.com/office/drawing/2014/main" xmlns="" id="{00000000-0008-0000-0F00-0000B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97" name="image2.png">
          <a:extLst>
            <a:ext uri="{FF2B5EF4-FFF2-40B4-BE49-F238E27FC236}">
              <a16:creationId xmlns:a16="http://schemas.microsoft.com/office/drawing/2014/main" xmlns="" id="{00000000-0008-0000-0F00-0000B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698" name="image2.png">
          <a:extLst>
            <a:ext uri="{FF2B5EF4-FFF2-40B4-BE49-F238E27FC236}">
              <a16:creationId xmlns:a16="http://schemas.microsoft.com/office/drawing/2014/main" xmlns="" id="{00000000-0008-0000-0F00-0000B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99" name="image2.png">
          <a:extLst>
            <a:ext uri="{FF2B5EF4-FFF2-40B4-BE49-F238E27FC236}">
              <a16:creationId xmlns:a16="http://schemas.microsoft.com/office/drawing/2014/main" xmlns="" id="{00000000-0008-0000-0F00-0000B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00" name="image2.png">
          <a:extLst>
            <a:ext uri="{FF2B5EF4-FFF2-40B4-BE49-F238E27FC236}">
              <a16:creationId xmlns:a16="http://schemas.microsoft.com/office/drawing/2014/main" xmlns="" id="{00000000-0008-0000-0F00-0000B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01" name="image2.png">
          <a:extLst>
            <a:ext uri="{FF2B5EF4-FFF2-40B4-BE49-F238E27FC236}">
              <a16:creationId xmlns:a16="http://schemas.microsoft.com/office/drawing/2014/main" xmlns="" id="{00000000-0008-0000-0F00-0000B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702" name="image2.png">
          <a:extLst>
            <a:ext uri="{FF2B5EF4-FFF2-40B4-BE49-F238E27FC236}">
              <a16:creationId xmlns:a16="http://schemas.microsoft.com/office/drawing/2014/main" xmlns="" id="{00000000-0008-0000-0F00-0000B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03" name="image2.png">
          <a:extLst>
            <a:ext uri="{FF2B5EF4-FFF2-40B4-BE49-F238E27FC236}">
              <a16:creationId xmlns:a16="http://schemas.microsoft.com/office/drawing/2014/main" xmlns="" id="{00000000-0008-0000-0F00-0000B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04" name="image2.png">
          <a:extLst>
            <a:ext uri="{FF2B5EF4-FFF2-40B4-BE49-F238E27FC236}">
              <a16:creationId xmlns:a16="http://schemas.microsoft.com/office/drawing/2014/main" xmlns="" id="{00000000-0008-0000-0F00-0000C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05" name="image2.png">
          <a:extLst>
            <a:ext uri="{FF2B5EF4-FFF2-40B4-BE49-F238E27FC236}">
              <a16:creationId xmlns:a16="http://schemas.microsoft.com/office/drawing/2014/main" xmlns="" id="{00000000-0008-0000-0F00-0000C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706" name="image2.png">
          <a:extLst>
            <a:ext uri="{FF2B5EF4-FFF2-40B4-BE49-F238E27FC236}">
              <a16:creationId xmlns:a16="http://schemas.microsoft.com/office/drawing/2014/main" xmlns="" id="{00000000-0008-0000-0F00-0000C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07" name="image2.png">
          <a:extLst>
            <a:ext uri="{FF2B5EF4-FFF2-40B4-BE49-F238E27FC236}">
              <a16:creationId xmlns:a16="http://schemas.microsoft.com/office/drawing/2014/main" xmlns="" id="{00000000-0008-0000-0F00-0000C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08" name="image2.png">
          <a:extLst>
            <a:ext uri="{FF2B5EF4-FFF2-40B4-BE49-F238E27FC236}">
              <a16:creationId xmlns:a16="http://schemas.microsoft.com/office/drawing/2014/main" xmlns="" id="{00000000-0008-0000-0F00-0000C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09" name="image2.png">
          <a:extLst>
            <a:ext uri="{FF2B5EF4-FFF2-40B4-BE49-F238E27FC236}">
              <a16:creationId xmlns:a16="http://schemas.microsoft.com/office/drawing/2014/main" xmlns="" id="{00000000-0008-0000-0F00-0000C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10" name="image2.png">
          <a:extLst>
            <a:ext uri="{FF2B5EF4-FFF2-40B4-BE49-F238E27FC236}">
              <a16:creationId xmlns:a16="http://schemas.microsoft.com/office/drawing/2014/main" xmlns="" id="{00000000-0008-0000-0F00-0000C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11" name="image2.png">
          <a:extLst>
            <a:ext uri="{FF2B5EF4-FFF2-40B4-BE49-F238E27FC236}">
              <a16:creationId xmlns:a16="http://schemas.microsoft.com/office/drawing/2014/main" xmlns="" id="{00000000-0008-0000-0F00-0000C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12" name="image2.png">
          <a:extLst>
            <a:ext uri="{FF2B5EF4-FFF2-40B4-BE49-F238E27FC236}">
              <a16:creationId xmlns:a16="http://schemas.microsoft.com/office/drawing/2014/main" xmlns="" id="{00000000-0008-0000-0F00-0000C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13" name="image2.png">
          <a:extLst>
            <a:ext uri="{FF2B5EF4-FFF2-40B4-BE49-F238E27FC236}">
              <a16:creationId xmlns:a16="http://schemas.microsoft.com/office/drawing/2014/main" xmlns="" id="{00000000-0008-0000-0F00-0000C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14" name="image2.png">
          <a:extLst>
            <a:ext uri="{FF2B5EF4-FFF2-40B4-BE49-F238E27FC236}">
              <a16:creationId xmlns:a16="http://schemas.microsoft.com/office/drawing/2014/main" xmlns="" id="{00000000-0008-0000-0F00-0000C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15" name="image2.png">
          <a:extLst>
            <a:ext uri="{FF2B5EF4-FFF2-40B4-BE49-F238E27FC236}">
              <a16:creationId xmlns:a16="http://schemas.microsoft.com/office/drawing/2014/main" xmlns="" id="{00000000-0008-0000-0F00-0000C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16" name="image2.png">
          <a:extLst>
            <a:ext uri="{FF2B5EF4-FFF2-40B4-BE49-F238E27FC236}">
              <a16:creationId xmlns:a16="http://schemas.microsoft.com/office/drawing/2014/main" xmlns="" id="{00000000-0008-0000-0F00-0000C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17" name="image2.png">
          <a:extLst>
            <a:ext uri="{FF2B5EF4-FFF2-40B4-BE49-F238E27FC236}">
              <a16:creationId xmlns:a16="http://schemas.microsoft.com/office/drawing/2014/main" xmlns="" id="{00000000-0008-0000-0F00-0000C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18" name="image2.png">
          <a:extLst>
            <a:ext uri="{FF2B5EF4-FFF2-40B4-BE49-F238E27FC236}">
              <a16:creationId xmlns:a16="http://schemas.microsoft.com/office/drawing/2014/main" xmlns="" id="{00000000-0008-0000-0F00-0000C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19" name="image2.png">
          <a:extLst>
            <a:ext uri="{FF2B5EF4-FFF2-40B4-BE49-F238E27FC236}">
              <a16:creationId xmlns:a16="http://schemas.microsoft.com/office/drawing/2014/main" xmlns="" id="{00000000-0008-0000-0F00-0000C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20" name="image2.png">
          <a:extLst>
            <a:ext uri="{FF2B5EF4-FFF2-40B4-BE49-F238E27FC236}">
              <a16:creationId xmlns:a16="http://schemas.microsoft.com/office/drawing/2014/main" xmlns="" id="{00000000-0008-0000-0F00-0000D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21" name="image2.png">
          <a:extLst>
            <a:ext uri="{FF2B5EF4-FFF2-40B4-BE49-F238E27FC236}">
              <a16:creationId xmlns:a16="http://schemas.microsoft.com/office/drawing/2014/main" xmlns="" id="{00000000-0008-0000-0F00-0000D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22" name="image2.png">
          <a:extLst>
            <a:ext uri="{FF2B5EF4-FFF2-40B4-BE49-F238E27FC236}">
              <a16:creationId xmlns:a16="http://schemas.microsoft.com/office/drawing/2014/main" xmlns="" id="{00000000-0008-0000-0F00-0000D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23" name="image2.png">
          <a:extLst>
            <a:ext uri="{FF2B5EF4-FFF2-40B4-BE49-F238E27FC236}">
              <a16:creationId xmlns:a16="http://schemas.microsoft.com/office/drawing/2014/main" xmlns="" id="{00000000-0008-0000-0F00-0000D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24" name="image2.png">
          <a:extLst>
            <a:ext uri="{FF2B5EF4-FFF2-40B4-BE49-F238E27FC236}">
              <a16:creationId xmlns:a16="http://schemas.microsoft.com/office/drawing/2014/main" xmlns="" id="{00000000-0008-0000-0F00-0000D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25" name="image2.png">
          <a:extLst>
            <a:ext uri="{FF2B5EF4-FFF2-40B4-BE49-F238E27FC236}">
              <a16:creationId xmlns:a16="http://schemas.microsoft.com/office/drawing/2014/main" xmlns="" id="{00000000-0008-0000-0F00-0000D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26" name="image2.png">
          <a:extLst>
            <a:ext uri="{FF2B5EF4-FFF2-40B4-BE49-F238E27FC236}">
              <a16:creationId xmlns:a16="http://schemas.microsoft.com/office/drawing/2014/main" xmlns="" id="{00000000-0008-0000-0F00-0000D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27" name="image2.png">
          <a:extLst>
            <a:ext uri="{FF2B5EF4-FFF2-40B4-BE49-F238E27FC236}">
              <a16:creationId xmlns:a16="http://schemas.microsoft.com/office/drawing/2014/main" xmlns="" id="{00000000-0008-0000-0F00-0000D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28" name="image2.png">
          <a:extLst>
            <a:ext uri="{FF2B5EF4-FFF2-40B4-BE49-F238E27FC236}">
              <a16:creationId xmlns:a16="http://schemas.microsoft.com/office/drawing/2014/main" xmlns="" id="{00000000-0008-0000-0F00-0000D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29" name="image2.png">
          <a:extLst>
            <a:ext uri="{FF2B5EF4-FFF2-40B4-BE49-F238E27FC236}">
              <a16:creationId xmlns:a16="http://schemas.microsoft.com/office/drawing/2014/main" xmlns="" id="{00000000-0008-0000-0F00-0000D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30" name="image2.png">
          <a:extLst>
            <a:ext uri="{FF2B5EF4-FFF2-40B4-BE49-F238E27FC236}">
              <a16:creationId xmlns:a16="http://schemas.microsoft.com/office/drawing/2014/main" xmlns="" id="{00000000-0008-0000-0F00-0000D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31" name="image2.png">
          <a:extLst>
            <a:ext uri="{FF2B5EF4-FFF2-40B4-BE49-F238E27FC236}">
              <a16:creationId xmlns:a16="http://schemas.microsoft.com/office/drawing/2014/main" xmlns="" id="{00000000-0008-0000-0F00-0000D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32" name="image2.png">
          <a:extLst>
            <a:ext uri="{FF2B5EF4-FFF2-40B4-BE49-F238E27FC236}">
              <a16:creationId xmlns:a16="http://schemas.microsoft.com/office/drawing/2014/main" xmlns="" id="{00000000-0008-0000-0F00-0000D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33" name="image2.png">
          <a:extLst>
            <a:ext uri="{FF2B5EF4-FFF2-40B4-BE49-F238E27FC236}">
              <a16:creationId xmlns:a16="http://schemas.microsoft.com/office/drawing/2014/main" xmlns="" id="{00000000-0008-0000-0F00-0000D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34" name="image2.png">
          <a:extLst>
            <a:ext uri="{FF2B5EF4-FFF2-40B4-BE49-F238E27FC236}">
              <a16:creationId xmlns:a16="http://schemas.microsoft.com/office/drawing/2014/main" xmlns="" id="{00000000-0008-0000-0F00-0000D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35" name="image2.png">
          <a:extLst>
            <a:ext uri="{FF2B5EF4-FFF2-40B4-BE49-F238E27FC236}">
              <a16:creationId xmlns:a16="http://schemas.microsoft.com/office/drawing/2014/main" xmlns="" id="{00000000-0008-0000-0F00-0000D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36" name="image2.png">
          <a:extLst>
            <a:ext uri="{FF2B5EF4-FFF2-40B4-BE49-F238E27FC236}">
              <a16:creationId xmlns:a16="http://schemas.microsoft.com/office/drawing/2014/main" xmlns="" id="{00000000-0008-0000-0F00-0000E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37" name="image2.png">
          <a:extLst>
            <a:ext uri="{FF2B5EF4-FFF2-40B4-BE49-F238E27FC236}">
              <a16:creationId xmlns:a16="http://schemas.microsoft.com/office/drawing/2014/main" xmlns="" id="{00000000-0008-0000-0F00-0000E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38" name="image2.png">
          <a:extLst>
            <a:ext uri="{FF2B5EF4-FFF2-40B4-BE49-F238E27FC236}">
              <a16:creationId xmlns:a16="http://schemas.microsoft.com/office/drawing/2014/main" xmlns="" id="{00000000-0008-0000-0F00-0000E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39" name="image2.png">
          <a:extLst>
            <a:ext uri="{FF2B5EF4-FFF2-40B4-BE49-F238E27FC236}">
              <a16:creationId xmlns:a16="http://schemas.microsoft.com/office/drawing/2014/main" xmlns="" id="{00000000-0008-0000-0F00-0000E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40" name="image2.png">
          <a:extLst>
            <a:ext uri="{FF2B5EF4-FFF2-40B4-BE49-F238E27FC236}">
              <a16:creationId xmlns:a16="http://schemas.microsoft.com/office/drawing/2014/main" xmlns="" id="{00000000-0008-0000-0F00-0000E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41" name="image2.png">
          <a:extLst>
            <a:ext uri="{FF2B5EF4-FFF2-40B4-BE49-F238E27FC236}">
              <a16:creationId xmlns:a16="http://schemas.microsoft.com/office/drawing/2014/main" xmlns="" id="{00000000-0008-0000-0F00-0000E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42" name="image2.png">
          <a:extLst>
            <a:ext uri="{FF2B5EF4-FFF2-40B4-BE49-F238E27FC236}">
              <a16:creationId xmlns:a16="http://schemas.microsoft.com/office/drawing/2014/main" xmlns="" id="{00000000-0008-0000-0F00-0000E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43" name="image2.png">
          <a:extLst>
            <a:ext uri="{FF2B5EF4-FFF2-40B4-BE49-F238E27FC236}">
              <a16:creationId xmlns:a16="http://schemas.microsoft.com/office/drawing/2014/main" xmlns="" id="{00000000-0008-0000-0F00-0000E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44" name="image2.png">
          <a:extLst>
            <a:ext uri="{FF2B5EF4-FFF2-40B4-BE49-F238E27FC236}">
              <a16:creationId xmlns:a16="http://schemas.microsoft.com/office/drawing/2014/main" xmlns="" id="{00000000-0008-0000-0F00-0000E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45" name="image2.png">
          <a:extLst>
            <a:ext uri="{FF2B5EF4-FFF2-40B4-BE49-F238E27FC236}">
              <a16:creationId xmlns:a16="http://schemas.microsoft.com/office/drawing/2014/main" xmlns="" id="{00000000-0008-0000-0F00-0000E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46" name="image2.png">
          <a:extLst>
            <a:ext uri="{FF2B5EF4-FFF2-40B4-BE49-F238E27FC236}">
              <a16:creationId xmlns:a16="http://schemas.microsoft.com/office/drawing/2014/main" xmlns="" id="{00000000-0008-0000-0F00-0000E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47" name="image2.png">
          <a:extLst>
            <a:ext uri="{FF2B5EF4-FFF2-40B4-BE49-F238E27FC236}">
              <a16:creationId xmlns:a16="http://schemas.microsoft.com/office/drawing/2014/main" xmlns="" id="{00000000-0008-0000-0F00-0000E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48" name="image2.png">
          <a:extLst>
            <a:ext uri="{FF2B5EF4-FFF2-40B4-BE49-F238E27FC236}">
              <a16:creationId xmlns:a16="http://schemas.microsoft.com/office/drawing/2014/main" xmlns="" id="{00000000-0008-0000-0F00-0000E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49" name="image2.png">
          <a:extLst>
            <a:ext uri="{FF2B5EF4-FFF2-40B4-BE49-F238E27FC236}">
              <a16:creationId xmlns:a16="http://schemas.microsoft.com/office/drawing/2014/main" xmlns="" id="{00000000-0008-0000-0F00-0000E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50" name="image2.png">
          <a:extLst>
            <a:ext uri="{FF2B5EF4-FFF2-40B4-BE49-F238E27FC236}">
              <a16:creationId xmlns:a16="http://schemas.microsoft.com/office/drawing/2014/main" xmlns="" id="{00000000-0008-0000-0F00-0000E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51" name="image2.png">
          <a:extLst>
            <a:ext uri="{FF2B5EF4-FFF2-40B4-BE49-F238E27FC236}">
              <a16:creationId xmlns:a16="http://schemas.microsoft.com/office/drawing/2014/main" xmlns="" id="{00000000-0008-0000-0F00-0000E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52" name="image2.png">
          <a:extLst>
            <a:ext uri="{FF2B5EF4-FFF2-40B4-BE49-F238E27FC236}">
              <a16:creationId xmlns:a16="http://schemas.microsoft.com/office/drawing/2014/main" xmlns="" id="{00000000-0008-0000-0F00-0000F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53" name="image2.png">
          <a:extLst>
            <a:ext uri="{FF2B5EF4-FFF2-40B4-BE49-F238E27FC236}">
              <a16:creationId xmlns:a16="http://schemas.microsoft.com/office/drawing/2014/main" xmlns="" id="{00000000-0008-0000-0F00-0000F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54" name="image2.png">
          <a:extLst>
            <a:ext uri="{FF2B5EF4-FFF2-40B4-BE49-F238E27FC236}">
              <a16:creationId xmlns:a16="http://schemas.microsoft.com/office/drawing/2014/main" xmlns="" id="{00000000-0008-0000-0F00-0000F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55" name="image2.png">
          <a:extLst>
            <a:ext uri="{FF2B5EF4-FFF2-40B4-BE49-F238E27FC236}">
              <a16:creationId xmlns:a16="http://schemas.microsoft.com/office/drawing/2014/main" xmlns="" id="{00000000-0008-0000-0F00-0000F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56" name="image2.png">
          <a:extLst>
            <a:ext uri="{FF2B5EF4-FFF2-40B4-BE49-F238E27FC236}">
              <a16:creationId xmlns:a16="http://schemas.microsoft.com/office/drawing/2014/main" xmlns="" id="{00000000-0008-0000-0F00-0000F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57" name="image2.png">
          <a:extLst>
            <a:ext uri="{FF2B5EF4-FFF2-40B4-BE49-F238E27FC236}">
              <a16:creationId xmlns:a16="http://schemas.microsoft.com/office/drawing/2014/main" xmlns="" id="{00000000-0008-0000-0F00-0000F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58" name="Imagem 757">
          <a:extLst>
            <a:ext uri="{FF2B5EF4-FFF2-40B4-BE49-F238E27FC236}">
              <a16:creationId xmlns:a16="http://schemas.microsoft.com/office/drawing/2014/main" xmlns="" id="{F0E7379C-E4CC-4A76-910B-77A18717A3E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59" name="Imagem 758">
          <a:extLst>
            <a:ext uri="{FF2B5EF4-FFF2-40B4-BE49-F238E27FC236}">
              <a16:creationId xmlns:a16="http://schemas.microsoft.com/office/drawing/2014/main" xmlns="" id="{82A4D1A0-D16A-4A23-A876-49C31C2859A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60" name="Imagem 759">
          <a:extLst>
            <a:ext uri="{FF2B5EF4-FFF2-40B4-BE49-F238E27FC236}">
              <a16:creationId xmlns:a16="http://schemas.microsoft.com/office/drawing/2014/main" xmlns="" id="{30254FEB-BC2D-4F6D-9B6F-8DAA9C183E1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61" name="Imagem 760">
          <a:extLst>
            <a:ext uri="{FF2B5EF4-FFF2-40B4-BE49-F238E27FC236}">
              <a16:creationId xmlns:a16="http://schemas.microsoft.com/office/drawing/2014/main" xmlns="" id="{DCEE53F8-AC13-4559-A742-4E4CC6981FF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62" name="Imagem 761">
          <a:extLst>
            <a:ext uri="{FF2B5EF4-FFF2-40B4-BE49-F238E27FC236}">
              <a16:creationId xmlns:a16="http://schemas.microsoft.com/office/drawing/2014/main" xmlns="" id="{D341A6E0-814B-4D8E-A402-A2226E45BF5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63" name="Imagem 762">
          <a:extLst>
            <a:ext uri="{FF2B5EF4-FFF2-40B4-BE49-F238E27FC236}">
              <a16:creationId xmlns:a16="http://schemas.microsoft.com/office/drawing/2014/main" xmlns="" id="{F574E2F7-C76A-4981-8F6E-805F8279AA4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64" name="Imagem 763">
          <a:extLst>
            <a:ext uri="{FF2B5EF4-FFF2-40B4-BE49-F238E27FC236}">
              <a16:creationId xmlns:a16="http://schemas.microsoft.com/office/drawing/2014/main" xmlns="" id="{D4EC6205-26C4-4265-BD41-39459A1B9FB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65" name="Imagem 764">
          <a:extLst>
            <a:ext uri="{FF2B5EF4-FFF2-40B4-BE49-F238E27FC236}">
              <a16:creationId xmlns:a16="http://schemas.microsoft.com/office/drawing/2014/main" xmlns="" id="{37DACAFF-BB54-476C-AD39-E68392C1C93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66" name="Imagem 765">
          <a:extLst>
            <a:ext uri="{FF2B5EF4-FFF2-40B4-BE49-F238E27FC236}">
              <a16:creationId xmlns:a16="http://schemas.microsoft.com/office/drawing/2014/main" xmlns="" id="{781F3EE8-C099-48C4-95F8-6256A16B0A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67" name="Imagem 766">
          <a:extLst>
            <a:ext uri="{FF2B5EF4-FFF2-40B4-BE49-F238E27FC236}">
              <a16:creationId xmlns:a16="http://schemas.microsoft.com/office/drawing/2014/main" xmlns="" id="{CA3E7C7D-2C4A-41C3-AD19-DA35FE52583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68" name="Imagem 767">
          <a:extLst>
            <a:ext uri="{FF2B5EF4-FFF2-40B4-BE49-F238E27FC236}">
              <a16:creationId xmlns:a16="http://schemas.microsoft.com/office/drawing/2014/main" xmlns="" id="{AF6A58D5-2B80-488C-8F4A-29B7ADCBE3B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69" name="Imagem 768">
          <a:extLst>
            <a:ext uri="{FF2B5EF4-FFF2-40B4-BE49-F238E27FC236}">
              <a16:creationId xmlns:a16="http://schemas.microsoft.com/office/drawing/2014/main" xmlns="" id="{83C7EB8F-F319-41C0-92DE-167B624BB95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70" name="Imagem 769">
          <a:extLst>
            <a:ext uri="{FF2B5EF4-FFF2-40B4-BE49-F238E27FC236}">
              <a16:creationId xmlns:a16="http://schemas.microsoft.com/office/drawing/2014/main" xmlns="" id="{8CC56802-B764-46B6-8373-ECF27928B0C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71" name="Imagem 770">
          <a:extLst>
            <a:ext uri="{FF2B5EF4-FFF2-40B4-BE49-F238E27FC236}">
              <a16:creationId xmlns:a16="http://schemas.microsoft.com/office/drawing/2014/main" xmlns="" id="{920E29DD-EF55-4293-AE50-37A497A408A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72" name="Imagem 771">
          <a:extLst>
            <a:ext uri="{FF2B5EF4-FFF2-40B4-BE49-F238E27FC236}">
              <a16:creationId xmlns:a16="http://schemas.microsoft.com/office/drawing/2014/main" xmlns="" id="{40D87CF0-ACEC-400D-84F0-675A5449D98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73" name="Imagem 772">
          <a:extLst>
            <a:ext uri="{FF2B5EF4-FFF2-40B4-BE49-F238E27FC236}">
              <a16:creationId xmlns:a16="http://schemas.microsoft.com/office/drawing/2014/main" xmlns="" id="{36E622BF-AE7F-40E3-B585-AD65C1FFA3C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74" name="Imagem 773">
          <a:extLst>
            <a:ext uri="{FF2B5EF4-FFF2-40B4-BE49-F238E27FC236}">
              <a16:creationId xmlns:a16="http://schemas.microsoft.com/office/drawing/2014/main" xmlns="" id="{A03160EA-7F6E-4477-B1C4-5EB0AED3F24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75" name="Imagem 774">
          <a:extLst>
            <a:ext uri="{FF2B5EF4-FFF2-40B4-BE49-F238E27FC236}">
              <a16:creationId xmlns:a16="http://schemas.microsoft.com/office/drawing/2014/main" xmlns="" id="{126CEA7E-AF14-49C2-AEAF-5CA4E972786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76" name="Imagem 775">
          <a:extLst>
            <a:ext uri="{FF2B5EF4-FFF2-40B4-BE49-F238E27FC236}">
              <a16:creationId xmlns:a16="http://schemas.microsoft.com/office/drawing/2014/main" xmlns="" id="{9C818A91-9EB5-43C7-AC65-26DF2DE240E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77" name="Imagem 776">
          <a:extLst>
            <a:ext uri="{FF2B5EF4-FFF2-40B4-BE49-F238E27FC236}">
              <a16:creationId xmlns:a16="http://schemas.microsoft.com/office/drawing/2014/main" xmlns="" id="{5E68D0A6-34C5-4B29-ADCE-4420075FB41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78" name="Imagem 777">
          <a:extLst>
            <a:ext uri="{FF2B5EF4-FFF2-40B4-BE49-F238E27FC236}">
              <a16:creationId xmlns:a16="http://schemas.microsoft.com/office/drawing/2014/main" xmlns="" id="{851DEFAF-14AF-47AA-88F6-FF9F5CCD539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79" name="Imagem 778">
          <a:extLst>
            <a:ext uri="{FF2B5EF4-FFF2-40B4-BE49-F238E27FC236}">
              <a16:creationId xmlns:a16="http://schemas.microsoft.com/office/drawing/2014/main" xmlns="" id="{813F0B42-F4AD-4F5B-A63E-3DCCAF2112E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80" name="Imagem 779">
          <a:extLst>
            <a:ext uri="{FF2B5EF4-FFF2-40B4-BE49-F238E27FC236}">
              <a16:creationId xmlns:a16="http://schemas.microsoft.com/office/drawing/2014/main" xmlns="" id="{BEE5828B-31E6-4C09-86A0-1A0B9D7B4A5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81" name="Imagem 780">
          <a:extLst>
            <a:ext uri="{FF2B5EF4-FFF2-40B4-BE49-F238E27FC236}">
              <a16:creationId xmlns:a16="http://schemas.microsoft.com/office/drawing/2014/main" xmlns="" id="{33890611-D2EB-4E52-8541-4B03881672C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782" name="Imagem 781">
          <a:extLst>
            <a:ext uri="{FF2B5EF4-FFF2-40B4-BE49-F238E27FC236}">
              <a16:creationId xmlns:a16="http://schemas.microsoft.com/office/drawing/2014/main" xmlns="" id="{6224F51C-3430-449C-9D60-55CA8111B0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783" name="Imagem 782">
          <a:extLst>
            <a:ext uri="{FF2B5EF4-FFF2-40B4-BE49-F238E27FC236}">
              <a16:creationId xmlns:a16="http://schemas.microsoft.com/office/drawing/2014/main" xmlns="" id="{30861650-F5A7-4D84-A2C6-BF03632A72D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84" name="Imagem 783">
          <a:extLst>
            <a:ext uri="{FF2B5EF4-FFF2-40B4-BE49-F238E27FC236}">
              <a16:creationId xmlns:a16="http://schemas.microsoft.com/office/drawing/2014/main" xmlns="" id="{9B2FC252-F8C4-4B2C-B7D8-A59BDD7093B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85" name="Imagem 784">
          <a:extLst>
            <a:ext uri="{FF2B5EF4-FFF2-40B4-BE49-F238E27FC236}">
              <a16:creationId xmlns:a16="http://schemas.microsoft.com/office/drawing/2014/main" xmlns="" id="{0B7193F5-DDF5-401D-AE1A-A597CBBE206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786" name="Imagem 785">
          <a:extLst>
            <a:ext uri="{FF2B5EF4-FFF2-40B4-BE49-F238E27FC236}">
              <a16:creationId xmlns:a16="http://schemas.microsoft.com/office/drawing/2014/main" xmlns="" id="{8440D32C-8366-4E9B-9D94-F46C4ECEC1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787" name="Imagem 786">
          <a:extLst>
            <a:ext uri="{FF2B5EF4-FFF2-40B4-BE49-F238E27FC236}">
              <a16:creationId xmlns:a16="http://schemas.microsoft.com/office/drawing/2014/main" xmlns="" id="{E8E5E69F-F8F9-4A4A-9BA2-200BFEBD823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88" name="Imagem 787">
          <a:extLst>
            <a:ext uri="{FF2B5EF4-FFF2-40B4-BE49-F238E27FC236}">
              <a16:creationId xmlns:a16="http://schemas.microsoft.com/office/drawing/2014/main" xmlns="" id="{2D0EA112-9E41-417B-96FE-064ED185D78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89" name="Imagem 788">
          <a:extLst>
            <a:ext uri="{FF2B5EF4-FFF2-40B4-BE49-F238E27FC236}">
              <a16:creationId xmlns:a16="http://schemas.microsoft.com/office/drawing/2014/main" xmlns="" id="{EA21E105-3B0E-431A-96E2-576618B3860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790" name="Imagem 789">
          <a:extLst>
            <a:ext uri="{FF2B5EF4-FFF2-40B4-BE49-F238E27FC236}">
              <a16:creationId xmlns:a16="http://schemas.microsoft.com/office/drawing/2014/main" xmlns="" id="{5E6AE7DD-F395-403A-8567-53127B78A5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791" name="Imagem 790">
          <a:extLst>
            <a:ext uri="{FF2B5EF4-FFF2-40B4-BE49-F238E27FC236}">
              <a16:creationId xmlns:a16="http://schemas.microsoft.com/office/drawing/2014/main" xmlns="" id="{C4FF3AD9-13B5-474C-B065-AFC3FF03E3A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92" name="Imagem 791">
          <a:extLst>
            <a:ext uri="{FF2B5EF4-FFF2-40B4-BE49-F238E27FC236}">
              <a16:creationId xmlns:a16="http://schemas.microsoft.com/office/drawing/2014/main" xmlns="" id="{61C809D6-6144-4F99-9CF9-DA2EF39811E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93" name="Imagem 792">
          <a:extLst>
            <a:ext uri="{FF2B5EF4-FFF2-40B4-BE49-F238E27FC236}">
              <a16:creationId xmlns:a16="http://schemas.microsoft.com/office/drawing/2014/main" xmlns="" id="{E444134B-F049-4103-A390-B5E0775400D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794" name="Imagem 793">
          <a:extLst>
            <a:ext uri="{FF2B5EF4-FFF2-40B4-BE49-F238E27FC236}">
              <a16:creationId xmlns:a16="http://schemas.microsoft.com/office/drawing/2014/main" xmlns="" id="{DD0DDA73-F266-4B59-84DC-03E4142AAC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795" name="Imagem 794">
          <a:extLst>
            <a:ext uri="{FF2B5EF4-FFF2-40B4-BE49-F238E27FC236}">
              <a16:creationId xmlns:a16="http://schemas.microsoft.com/office/drawing/2014/main" xmlns="" id="{93946E88-AA85-4F43-8FB9-00244A1ED4D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96" name="Imagem 795">
          <a:extLst>
            <a:ext uri="{FF2B5EF4-FFF2-40B4-BE49-F238E27FC236}">
              <a16:creationId xmlns:a16="http://schemas.microsoft.com/office/drawing/2014/main" xmlns="" id="{9E22C74F-770A-49A1-816A-13C0ADE8C6C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97" name="Imagem 796">
          <a:extLst>
            <a:ext uri="{FF2B5EF4-FFF2-40B4-BE49-F238E27FC236}">
              <a16:creationId xmlns:a16="http://schemas.microsoft.com/office/drawing/2014/main" xmlns="" id="{B8CA47F4-3175-4576-BB25-A7A50AEB41C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798" name="Imagem 797">
          <a:extLst>
            <a:ext uri="{FF2B5EF4-FFF2-40B4-BE49-F238E27FC236}">
              <a16:creationId xmlns:a16="http://schemas.microsoft.com/office/drawing/2014/main" xmlns="" id="{7797D94C-EE8A-42D2-BF39-8B59CAF469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799" name="Imagem 798">
          <a:extLst>
            <a:ext uri="{FF2B5EF4-FFF2-40B4-BE49-F238E27FC236}">
              <a16:creationId xmlns:a16="http://schemas.microsoft.com/office/drawing/2014/main" xmlns="" id="{680D6A29-BCC0-4F73-AD20-181667281AE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00" name="Imagem 799">
          <a:extLst>
            <a:ext uri="{FF2B5EF4-FFF2-40B4-BE49-F238E27FC236}">
              <a16:creationId xmlns:a16="http://schemas.microsoft.com/office/drawing/2014/main" xmlns="" id="{00466091-25BB-4E5C-B7F8-5A48DA00CF6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01" name="Imagem 800">
          <a:extLst>
            <a:ext uri="{FF2B5EF4-FFF2-40B4-BE49-F238E27FC236}">
              <a16:creationId xmlns:a16="http://schemas.microsoft.com/office/drawing/2014/main" xmlns="" id="{FEF43FFD-D3A8-4F17-9B86-15328D4C4A9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802" name="Imagem 801">
          <a:extLst>
            <a:ext uri="{FF2B5EF4-FFF2-40B4-BE49-F238E27FC236}">
              <a16:creationId xmlns:a16="http://schemas.microsoft.com/office/drawing/2014/main" xmlns="" id="{5BDA2CA8-F1AB-4051-8CA6-9D45A60974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803" name="Imagem 802">
          <a:extLst>
            <a:ext uri="{FF2B5EF4-FFF2-40B4-BE49-F238E27FC236}">
              <a16:creationId xmlns:a16="http://schemas.microsoft.com/office/drawing/2014/main" xmlns="" id="{1BF10AFC-4EC4-43F6-BD68-3B56593833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04" name="Imagem 803">
          <a:extLst>
            <a:ext uri="{FF2B5EF4-FFF2-40B4-BE49-F238E27FC236}">
              <a16:creationId xmlns:a16="http://schemas.microsoft.com/office/drawing/2014/main" xmlns="" id="{99308C71-407C-47F5-8852-8D25B33DD81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05" name="Imagem 804">
          <a:extLst>
            <a:ext uri="{FF2B5EF4-FFF2-40B4-BE49-F238E27FC236}">
              <a16:creationId xmlns:a16="http://schemas.microsoft.com/office/drawing/2014/main" xmlns="" id="{926B93F2-4D58-4CA8-ADE2-366BD9FCCEE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806" name="Imagem 805">
          <a:extLst>
            <a:ext uri="{FF2B5EF4-FFF2-40B4-BE49-F238E27FC236}">
              <a16:creationId xmlns:a16="http://schemas.microsoft.com/office/drawing/2014/main" xmlns="" id="{228C9113-09AC-4460-90CF-C5E0E2AE1B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807" name="Imagem 806">
          <a:extLst>
            <a:ext uri="{FF2B5EF4-FFF2-40B4-BE49-F238E27FC236}">
              <a16:creationId xmlns:a16="http://schemas.microsoft.com/office/drawing/2014/main" xmlns="" id="{35373981-6872-4066-AD7E-D9832E65656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08" name="Imagem 807">
          <a:extLst>
            <a:ext uri="{FF2B5EF4-FFF2-40B4-BE49-F238E27FC236}">
              <a16:creationId xmlns:a16="http://schemas.microsoft.com/office/drawing/2014/main" xmlns="" id="{5D7C9558-70B4-4212-B6F9-F44DD7A0228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09" name="Imagem 808">
          <a:extLst>
            <a:ext uri="{FF2B5EF4-FFF2-40B4-BE49-F238E27FC236}">
              <a16:creationId xmlns:a16="http://schemas.microsoft.com/office/drawing/2014/main" xmlns="" id="{E43F2796-09CF-4FAB-85AB-E6AF9D61F9A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810" name="Imagem 809">
          <a:extLst>
            <a:ext uri="{FF2B5EF4-FFF2-40B4-BE49-F238E27FC236}">
              <a16:creationId xmlns:a16="http://schemas.microsoft.com/office/drawing/2014/main" xmlns="" id="{48DEBE90-E603-46EB-A60E-A21148DEB7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811" name="Imagem 810">
          <a:extLst>
            <a:ext uri="{FF2B5EF4-FFF2-40B4-BE49-F238E27FC236}">
              <a16:creationId xmlns:a16="http://schemas.microsoft.com/office/drawing/2014/main" xmlns="" id="{60C14C17-1C2A-4D84-91B1-EF04E28614F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12" name="Imagem 811">
          <a:extLst>
            <a:ext uri="{FF2B5EF4-FFF2-40B4-BE49-F238E27FC236}">
              <a16:creationId xmlns:a16="http://schemas.microsoft.com/office/drawing/2014/main" xmlns="" id="{80510B2E-CF24-462F-84E8-B8E0CCC0792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13" name="Imagem 812">
          <a:extLst>
            <a:ext uri="{FF2B5EF4-FFF2-40B4-BE49-F238E27FC236}">
              <a16:creationId xmlns:a16="http://schemas.microsoft.com/office/drawing/2014/main" xmlns="" id="{4CEB9643-99CC-4411-B665-A72EE2BF2F6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814" name="Imagem 813">
          <a:extLst>
            <a:ext uri="{FF2B5EF4-FFF2-40B4-BE49-F238E27FC236}">
              <a16:creationId xmlns:a16="http://schemas.microsoft.com/office/drawing/2014/main" xmlns="" id="{578319E1-8CD2-4CAC-84B2-E891E0D7EF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815" name="Imagem 814">
          <a:extLst>
            <a:ext uri="{FF2B5EF4-FFF2-40B4-BE49-F238E27FC236}">
              <a16:creationId xmlns:a16="http://schemas.microsoft.com/office/drawing/2014/main" xmlns="" id="{68A7B964-BBC9-4DC9-9298-F3CB134C6CD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16" name="Imagem 815">
          <a:extLst>
            <a:ext uri="{FF2B5EF4-FFF2-40B4-BE49-F238E27FC236}">
              <a16:creationId xmlns:a16="http://schemas.microsoft.com/office/drawing/2014/main" xmlns="" id="{BE1A41D6-BA5E-47B5-8134-AC463B3B2D2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17" name="Imagem 816">
          <a:extLst>
            <a:ext uri="{FF2B5EF4-FFF2-40B4-BE49-F238E27FC236}">
              <a16:creationId xmlns:a16="http://schemas.microsoft.com/office/drawing/2014/main" xmlns="" id="{1D8EFD9F-701F-4E40-8948-683AC1CB025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818" name="Imagem 817">
          <a:extLst>
            <a:ext uri="{FF2B5EF4-FFF2-40B4-BE49-F238E27FC236}">
              <a16:creationId xmlns:a16="http://schemas.microsoft.com/office/drawing/2014/main" xmlns="" id="{876F51D5-10EF-4291-8A64-E86435AFF9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819" name="Imagem 818">
          <a:extLst>
            <a:ext uri="{FF2B5EF4-FFF2-40B4-BE49-F238E27FC236}">
              <a16:creationId xmlns:a16="http://schemas.microsoft.com/office/drawing/2014/main" xmlns="" id="{3FC58111-D6E7-43E1-9513-CBA0352A7A7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20" name="Imagem 819">
          <a:extLst>
            <a:ext uri="{FF2B5EF4-FFF2-40B4-BE49-F238E27FC236}">
              <a16:creationId xmlns:a16="http://schemas.microsoft.com/office/drawing/2014/main" xmlns="" id="{AD8F0EE8-0C17-44E4-A116-4DD9759A763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21" name="Imagem 820">
          <a:extLst>
            <a:ext uri="{FF2B5EF4-FFF2-40B4-BE49-F238E27FC236}">
              <a16:creationId xmlns:a16="http://schemas.microsoft.com/office/drawing/2014/main" xmlns="" id="{3625F76F-1A26-4E3E-BC15-5665188B936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822" name="Imagem 821">
          <a:extLst>
            <a:ext uri="{FF2B5EF4-FFF2-40B4-BE49-F238E27FC236}">
              <a16:creationId xmlns:a16="http://schemas.microsoft.com/office/drawing/2014/main" xmlns="" id="{BDCA68C3-A090-4C0A-BD40-7DA35A688D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823" name="Imagem 822">
          <a:extLst>
            <a:ext uri="{FF2B5EF4-FFF2-40B4-BE49-F238E27FC236}">
              <a16:creationId xmlns:a16="http://schemas.microsoft.com/office/drawing/2014/main" xmlns="" id="{075C86E9-8621-486E-B1F7-6F7C36D6541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24" name="Imagem 823">
          <a:extLst>
            <a:ext uri="{FF2B5EF4-FFF2-40B4-BE49-F238E27FC236}">
              <a16:creationId xmlns:a16="http://schemas.microsoft.com/office/drawing/2014/main" xmlns="" id="{1FD21105-A63A-4711-A8DE-64A3CE24BAF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25" name="Imagem 824">
          <a:extLst>
            <a:ext uri="{FF2B5EF4-FFF2-40B4-BE49-F238E27FC236}">
              <a16:creationId xmlns:a16="http://schemas.microsoft.com/office/drawing/2014/main" xmlns="" id="{89C1410F-937C-48E7-834B-E5E266B061B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826" name="Imagem 825">
          <a:extLst>
            <a:ext uri="{FF2B5EF4-FFF2-40B4-BE49-F238E27FC236}">
              <a16:creationId xmlns:a16="http://schemas.microsoft.com/office/drawing/2014/main" xmlns="" id="{CB3259A1-8122-4812-826E-A995E08A37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827" name="Imagem 826">
          <a:extLst>
            <a:ext uri="{FF2B5EF4-FFF2-40B4-BE49-F238E27FC236}">
              <a16:creationId xmlns:a16="http://schemas.microsoft.com/office/drawing/2014/main" xmlns="" id="{380ACBC7-1BD6-48D7-8B0D-0EC86D006BF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28" name="Imagem 827">
          <a:extLst>
            <a:ext uri="{FF2B5EF4-FFF2-40B4-BE49-F238E27FC236}">
              <a16:creationId xmlns:a16="http://schemas.microsoft.com/office/drawing/2014/main" xmlns="" id="{CC3FFA9A-D343-4EB9-9D43-DBDCA00DD1B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29" name="Imagem 828">
          <a:extLst>
            <a:ext uri="{FF2B5EF4-FFF2-40B4-BE49-F238E27FC236}">
              <a16:creationId xmlns:a16="http://schemas.microsoft.com/office/drawing/2014/main" xmlns="" id="{3EB768C1-2555-411D-8D0B-C8BE413D1A5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830" name="Imagem 829">
          <a:extLst>
            <a:ext uri="{FF2B5EF4-FFF2-40B4-BE49-F238E27FC236}">
              <a16:creationId xmlns:a16="http://schemas.microsoft.com/office/drawing/2014/main" xmlns="" id="{43405E50-8B8C-4DAB-9169-FD2BA0FA264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831" name="Imagem 830">
          <a:extLst>
            <a:ext uri="{FF2B5EF4-FFF2-40B4-BE49-F238E27FC236}">
              <a16:creationId xmlns:a16="http://schemas.microsoft.com/office/drawing/2014/main" xmlns="" id="{32AF0C4E-A337-4AB4-A9EB-9EC46B531E2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32" name="Imagem 831">
          <a:extLst>
            <a:ext uri="{FF2B5EF4-FFF2-40B4-BE49-F238E27FC236}">
              <a16:creationId xmlns:a16="http://schemas.microsoft.com/office/drawing/2014/main" xmlns="" id="{260B4629-53D3-463E-94F9-A6BDE236AAF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33" name="Imagem 832">
          <a:extLst>
            <a:ext uri="{FF2B5EF4-FFF2-40B4-BE49-F238E27FC236}">
              <a16:creationId xmlns:a16="http://schemas.microsoft.com/office/drawing/2014/main" xmlns="" id="{F6147D88-1CBB-411D-8803-EBE241A61A0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834" name="Imagem 833">
          <a:extLst>
            <a:ext uri="{FF2B5EF4-FFF2-40B4-BE49-F238E27FC236}">
              <a16:creationId xmlns:a16="http://schemas.microsoft.com/office/drawing/2014/main" xmlns="" id="{EEEC80A6-911D-4C7D-81E9-FBA0DFBDFA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835" name="Imagem 834">
          <a:extLst>
            <a:ext uri="{FF2B5EF4-FFF2-40B4-BE49-F238E27FC236}">
              <a16:creationId xmlns:a16="http://schemas.microsoft.com/office/drawing/2014/main" xmlns="" id="{EDE9348C-3947-4D3B-9D07-1A2C178E85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36" name="Imagem 835">
          <a:extLst>
            <a:ext uri="{FF2B5EF4-FFF2-40B4-BE49-F238E27FC236}">
              <a16:creationId xmlns:a16="http://schemas.microsoft.com/office/drawing/2014/main" xmlns="" id="{64A9D55F-C6D8-4C31-9802-2D36C4518CC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37" name="Imagem 836">
          <a:extLst>
            <a:ext uri="{FF2B5EF4-FFF2-40B4-BE49-F238E27FC236}">
              <a16:creationId xmlns:a16="http://schemas.microsoft.com/office/drawing/2014/main" xmlns="" id="{C9180AA1-2431-4024-9EFA-03BE6161771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838" name="Imagem 837">
          <a:extLst>
            <a:ext uri="{FF2B5EF4-FFF2-40B4-BE49-F238E27FC236}">
              <a16:creationId xmlns:a16="http://schemas.microsoft.com/office/drawing/2014/main" xmlns="" id="{671E830D-1573-49F1-8D38-F82FABE186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839" name="Imagem 838">
          <a:extLst>
            <a:ext uri="{FF2B5EF4-FFF2-40B4-BE49-F238E27FC236}">
              <a16:creationId xmlns:a16="http://schemas.microsoft.com/office/drawing/2014/main" xmlns="" id="{4DD05C29-204C-460A-855A-F65BF59A115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40" name="Imagem 839">
          <a:extLst>
            <a:ext uri="{FF2B5EF4-FFF2-40B4-BE49-F238E27FC236}">
              <a16:creationId xmlns:a16="http://schemas.microsoft.com/office/drawing/2014/main" xmlns="" id="{75FAAFB9-C705-44DF-90D0-E52DFF14983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41" name="Imagem 840">
          <a:extLst>
            <a:ext uri="{FF2B5EF4-FFF2-40B4-BE49-F238E27FC236}">
              <a16:creationId xmlns:a16="http://schemas.microsoft.com/office/drawing/2014/main" xmlns="" id="{F0974547-871A-46E0-954B-B185CF9B878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842" name="Imagem 841">
          <a:extLst>
            <a:ext uri="{FF2B5EF4-FFF2-40B4-BE49-F238E27FC236}">
              <a16:creationId xmlns:a16="http://schemas.microsoft.com/office/drawing/2014/main" xmlns="" id="{B0ACA1CD-61ED-4BAE-A8E1-EE43B0FA72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843" name="Imagem 842">
          <a:extLst>
            <a:ext uri="{FF2B5EF4-FFF2-40B4-BE49-F238E27FC236}">
              <a16:creationId xmlns:a16="http://schemas.microsoft.com/office/drawing/2014/main" xmlns="" id="{F801E78C-8B17-42F0-AE10-5AE1D88EDF9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44" name="Imagem 843">
          <a:extLst>
            <a:ext uri="{FF2B5EF4-FFF2-40B4-BE49-F238E27FC236}">
              <a16:creationId xmlns:a16="http://schemas.microsoft.com/office/drawing/2014/main" xmlns="" id="{963996B5-9F12-4203-83F4-E7D4AFBE336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45" name="Imagem 844">
          <a:extLst>
            <a:ext uri="{FF2B5EF4-FFF2-40B4-BE49-F238E27FC236}">
              <a16:creationId xmlns:a16="http://schemas.microsoft.com/office/drawing/2014/main" xmlns="" id="{7D4746FE-BC09-4C23-AECE-61DFFCBB50E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846" name="image2.png">
          <a:extLst>
            <a:ext uri="{FF2B5EF4-FFF2-40B4-BE49-F238E27FC236}">
              <a16:creationId xmlns:a16="http://schemas.microsoft.com/office/drawing/2014/main" xmlns="" id="{37923B29-2A3B-41F0-8C4F-F3301755773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847" name="image2.png">
          <a:extLst>
            <a:ext uri="{FF2B5EF4-FFF2-40B4-BE49-F238E27FC236}">
              <a16:creationId xmlns:a16="http://schemas.microsoft.com/office/drawing/2014/main" xmlns="" id="{7CF0AB76-A3B3-4F9E-815A-43915510020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848" name="image2.png">
          <a:extLst>
            <a:ext uri="{FF2B5EF4-FFF2-40B4-BE49-F238E27FC236}">
              <a16:creationId xmlns:a16="http://schemas.microsoft.com/office/drawing/2014/main" xmlns="" id="{4D48B0CB-3CBA-4B14-B406-47DB5B395C6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849" name="image2.png">
          <a:extLst>
            <a:ext uri="{FF2B5EF4-FFF2-40B4-BE49-F238E27FC236}">
              <a16:creationId xmlns:a16="http://schemas.microsoft.com/office/drawing/2014/main" xmlns="" id="{E6425B1F-FF4E-4B44-AF45-23AB04D493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850" name="image2.png">
          <a:extLst>
            <a:ext uri="{FF2B5EF4-FFF2-40B4-BE49-F238E27FC236}">
              <a16:creationId xmlns:a16="http://schemas.microsoft.com/office/drawing/2014/main" xmlns="" id="{CDFF196D-15B9-4D97-B796-2F732AF8D4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851" name="image2.png">
          <a:extLst>
            <a:ext uri="{FF2B5EF4-FFF2-40B4-BE49-F238E27FC236}">
              <a16:creationId xmlns:a16="http://schemas.microsoft.com/office/drawing/2014/main" xmlns="" id="{92CD81D5-0CCA-49FC-AE91-069F7987A08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852" name="image2.png">
          <a:extLst>
            <a:ext uri="{FF2B5EF4-FFF2-40B4-BE49-F238E27FC236}">
              <a16:creationId xmlns:a16="http://schemas.microsoft.com/office/drawing/2014/main" xmlns="" id="{7A3D07A9-9C92-4414-9D3B-1EDE5201154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853" name="image2.png">
          <a:extLst>
            <a:ext uri="{FF2B5EF4-FFF2-40B4-BE49-F238E27FC236}">
              <a16:creationId xmlns:a16="http://schemas.microsoft.com/office/drawing/2014/main" xmlns="" id="{9663BAE5-6BF7-4C52-962E-D20A91A163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854" name="image2.png">
          <a:extLst>
            <a:ext uri="{FF2B5EF4-FFF2-40B4-BE49-F238E27FC236}">
              <a16:creationId xmlns:a16="http://schemas.microsoft.com/office/drawing/2014/main" xmlns="" id="{650E5F9B-81F0-47F7-942A-DF1E356CAD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855" name="image2.png">
          <a:extLst>
            <a:ext uri="{FF2B5EF4-FFF2-40B4-BE49-F238E27FC236}">
              <a16:creationId xmlns:a16="http://schemas.microsoft.com/office/drawing/2014/main" xmlns="" id="{947BFCAF-5B08-4FB8-943D-838DF33C5E0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856" name="image2.png">
          <a:extLst>
            <a:ext uri="{FF2B5EF4-FFF2-40B4-BE49-F238E27FC236}">
              <a16:creationId xmlns:a16="http://schemas.microsoft.com/office/drawing/2014/main" xmlns="" id="{ACE83AD4-1052-469A-8CDC-60C4877D6E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857" name="image2.png">
          <a:extLst>
            <a:ext uri="{FF2B5EF4-FFF2-40B4-BE49-F238E27FC236}">
              <a16:creationId xmlns:a16="http://schemas.microsoft.com/office/drawing/2014/main" xmlns="" id="{74E7E14F-029D-48D1-B3AD-52998242256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858" name="image2.png">
          <a:extLst>
            <a:ext uri="{FF2B5EF4-FFF2-40B4-BE49-F238E27FC236}">
              <a16:creationId xmlns:a16="http://schemas.microsoft.com/office/drawing/2014/main" xmlns="" id="{0179A5C3-B649-4539-87DA-6EF5A58958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859" name="image2.png">
          <a:extLst>
            <a:ext uri="{FF2B5EF4-FFF2-40B4-BE49-F238E27FC236}">
              <a16:creationId xmlns:a16="http://schemas.microsoft.com/office/drawing/2014/main" xmlns="" id="{D3D185EF-DFCC-4F71-A8B0-9E2DEF3FD7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860" name="image2.png">
          <a:extLst>
            <a:ext uri="{FF2B5EF4-FFF2-40B4-BE49-F238E27FC236}">
              <a16:creationId xmlns:a16="http://schemas.microsoft.com/office/drawing/2014/main" xmlns="" id="{A600936D-E11B-4A40-BF4C-30377C204A5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861" name="image2.png">
          <a:extLst>
            <a:ext uri="{FF2B5EF4-FFF2-40B4-BE49-F238E27FC236}">
              <a16:creationId xmlns:a16="http://schemas.microsoft.com/office/drawing/2014/main" xmlns="" id="{8C9A8A27-BA00-42FD-8E07-A82B102E4BF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862" name="image2.png">
          <a:extLst>
            <a:ext uri="{FF2B5EF4-FFF2-40B4-BE49-F238E27FC236}">
              <a16:creationId xmlns:a16="http://schemas.microsoft.com/office/drawing/2014/main" xmlns="" id="{14CE9652-2684-41A5-BD22-41262437346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863" name="image2.png">
          <a:extLst>
            <a:ext uri="{FF2B5EF4-FFF2-40B4-BE49-F238E27FC236}">
              <a16:creationId xmlns:a16="http://schemas.microsoft.com/office/drawing/2014/main" xmlns="" id="{86659586-CE1C-486E-B0E9-C0D4873270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864" name="image2.png">
          <a:extLst>
            <a:ext uri="{FF2B5EF4-FFF2-40B4-BE49-F238E27FC236}">
              <a16:creationId xmlns:a16="http://schemas.microsoft.com/office/drawing/2014/main" xmlns="" id="{F86F08E3-CA8E-4511-8AEC-15FB8ADD3B4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865" name="image2.png">
          <a:extLst>
            <a:ext uri="{FF2B5EF4-FFF2-40B4-BE49-F238E27FC236}">
              <a16:creationId xmlns:a16="http://schemas.microsoft.com/office/drawing/2014/main" xmlns="" id="{2A3163BA-BBCA-4923-97A1-29FC6B68414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866" name="image2.png">
          <a:extLst>
            <a:ext uri="{FF2B5EF4-FFF2-40B4-BE49-F238E27FC236}">
              <a16:creationId xmlns:a16="http://schemas.microsoft.com/office/drawing/2014/main" xmlns="" id="{1D1B2223-541D-4861-99D2-1CD5D644107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867" name="image2.png">
          <a:extLst>
            <a:ext uri="{FF2B5EF4-FFF2-40B4-BE49-F238E27FC236}">
              <a16:creationId xmlns:a16="http://schemas.microsoft.com/office/drawing/2014/main" xmlns="" id="{69386FD1-AD6E-42A9-BBB8-3AFD2CDA56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868" name="image2.png">
          <a:extLst>
            <a:ext uri="{FF2B5EF4-FFF2-40B4-BE49-F238E27FC236}">
              <a16:creationId xmlns:a16="http://schemas.microsoft.com/office/drawing/2014/main" xmlns="" id="{CDEC8CA9-B73E-4F6C-90C5-69E3495E144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869" name="image2.png">
          <a:extLst>
            <a:ext uri="{FF2B5EF4-FFF2-40B4-BE49-F238E27FC236}">
              <a16:creationId xmlns:a16="http://schemas.microsoft.com/office/drawing/2014/main" xmlns="" id="{A5973F68-4F35-4EE3-B3F3-CAF5CA50C2A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870" name="image2.png">
          <a:extLst>
            <a:ext uri="{FF2B5EF4-FFF2-40B4-BE49-F238E27FC236}">
              <a16:creationId xmlns:a16="http://schemas.microsoft.com/office/drawing/2014/main" xmlns="" id="{16EDFF29-0CD4-4D95-BE9E-9D2A23A4559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871" name="image2.png">
          <a:extLst>
            <a:ext uri="{FF2B5EF4-FFF2-40B4-BE49-F238E27FC236}">
              <a16:creationId xmlns:a16="http://schemas.microsoft.com/office/drawing/2014/main" xmlns="" id="{EBC3E94C-0AB0-4DD3-884B-26FE687ABB4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72" name="image2.png">
          <a:extLst>
            <a:ext uri="{FF2B5EF4-FFF2-40B4-BE49-F238E27FC236}">
              <a16:creationId xmlns:a16="http://schemas.microsoft.com/office/drawing/2014/main" xmlns="" id="{EC7B0253-2858-4827-9D4D-97EB889701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73" name="image2.png">
          <a:extLst>
            <a:ext uri="{FF2B5EF4-FFF2-40B4-BE49-F238E27FC236}">
              <a16:creationId xmlns:a16="http://schemas.microsoft.com/office/drawing/2014/main" xmlns="" id="{4B5900A2-A744-41E4-973A-D3E9F06AF9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874" name="image2.png">
          <a:extLst>
            <a:ext uri="{FF2B5EF4-FFF2-40B4-BE49-F238E27FC236}">
              <a16:creationId xmlns:a16="http://schemas.microsoft.com/office/drawing/2014/main" xmlns="" id="{8A154FCF-20D9-4571-B6DF-B275E41859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875" name="image2.png">
          <a:extLst>
            <a:ext uri="{FF2B5EF4-FFF2-40B4-BE49-F238E27FC236}">
              <a16:creationId xmlns:a16="http://schemas.microsoft.com/office/drawing/2014/main" xmlns="" id="{07F4D559-205F-49D0-AF0C-68AA0FCB73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76" name="image2.png">
          <a:extLst>
            <a:ext uri="{FF2B5EF4-FFF2-40B4-BE49-F238E27FC236}">
              <a16:creationId xmlns:a16="http://schemas.microsoft.com/office/drawing/2014/main" xmlns="" id="{9962CD9E-9A38-4AA9-A306-D8BB056DB51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77" name="image2.png">
          <a:extLst>
            <a:ext uri="{FF2B5EF4-FFF2-40B4-BE49-F238E27FC236}">
              <a16:creationId xmlns:a16="http://schemas.microsoft.com/office/drawing/2014/main" xmlns="" id="{1011818C-A56A-4CF7-B9EA-C4B9E4C324F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878" name="image2.png">
          <a:extLst>
            <a:ext uri="{FF2B5EF4-FFF2-40B4-BE49-F238E27FC236}">
              <a16:creationId xmlns:a16="http://schemas.microsoft.com/office/drawing/2014/main" xmlns="" id="{8100A60C-864D-42B7-84D8-57E28E6727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879" name="image2.png">
          <a:extLst>
            <a:ext uri="{FF2B5EF4-FFF2-40B4-BE49-F238E27FC236}">
              <a16:creationId xmlns:a16="http://schemas.microsoft.com/office/drawing/2014/main" xmlns="" id="{EE466D3B-222A-4508-8395-A10D411604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80" name="image2.png">
          <a:extLst>
            <a:ext uri="{FF2B5EF4-FFF2-40B4-BE49-F238E27FC236}">
              <a16:creationId xmlns:a16="http://schemas.microsoft.com/office/drawing/2014/main" xmlns="" id="{226A63F1-E5DE-45F1-A570-DCEF569080A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81" name="image2.png">
          <a:extLst>
            <a:ext uri="{FF2B5EF4-FFF2-40B4-BE49-F238E27FC236}">
              <a16:creationId xmlns:a16="http://schemas.microsoft.com/office/drawing/2014/main" xmlns="" id="{CB12E91B-9437-4C36-B0CF-790C2556EE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882" name="image2.png">
          <a:extLst>
            <a:ext uri="{FF2B5EF4-FFF2-40B4-BE49-F238E27FC236}">
              <a16:creationId xmlns:a16="http://schemas.microsoft.com/office/drawing/2014/main" xmlns="" id="{5CA0D5CD-1845-4F65-9147-4020769771B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883" name="image2.png">
          <a:extLst>
            <a:ext uri="{FF2B5EF4-FFF2-40B4-BE49-F238E27FC236}">
              <a16:creationId xmlns:a16="http://schemas.microsoft.com/office/drawing/2014/main" xmlns="" id="{E1F1B0AC-9CC1-4083-B0C7-52C16773EA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84" name="image2.png">
          <a:extLst>
            <a:ext uri="{FF2B5EF4-FFF2-40B4-BE49-F238E27FC236}">
              <a16:creationId xmlns:a16="http://schemas.microsoft.com/office/drawing/2014/main" xmlns="" id="{DAF4D846-F612-4B88-AF3F-400BC83138C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85" name="image2.png">
          <a:extLst>
            <a:ext uri="{FF2B5EF4-FFF2-40B4-BE49-F238E27FC236}">
              <a16:creationId xmlns:a16="http://schemas.microsoft.com/office/drawing/2014/main" xmlns="" id="{4621E24B-0CD7-4BFB-A7FE-990BCD98CF1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886" name="image2.png">
          <a:extLst>
            <a:ext uri="{FF2B5EF4-FFF2-40B4-BE49-F238E27FC236}">
              <a16:creationId xmlns:a16="http://schemas.microsoft.com/office/drawing/2014/main" xmlns="" id="{29972395-5B82-4E19-A1A0-157C679541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887" name="image2.png">
          <a:extLst>
            <a:ext uri="{FF2B5EF4-FFF2-40B4-BE49-F238E27FC236}">
              <a16:creationId xmlns:a16="http://schemas.microsoft.com/office/drawing/2014/main" xmlns="" id="{B621E833-CF03-4AE3-95CF-0D6E9532739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88" name="image2.png">
          <a:extLst>
            <a:ext uri="{FF2B5EF4-FFF2-40B4-BE49-F238E27FC236}">
              <a16:creationId xmlns:a16="http://schemas.microsoft.com/office/drawing/2014/main" xmlns="" id="{89579956-679F-42C0-BD6F-B910F1A929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89" name="image2.png">
          <a:extLst>
            <a:ext uri="{FF2B5EF4-FFF2-40B4-BE49-F238E27FC236}">
              <a16:creationId xmlns:a16="http://schemas.microsoft.com/office/drawing/2014/main" xmlns="" id="{C954BBC8-870D-417D-AF5E-09C141D48F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890" name="image2.png">
          <a:extLst>
            <a:ext uri="{FF2B5EF4-FFF2-40B4-BE49-F238E27FC236}">
              <a16:creationId xmlns:a16="http://schemas.microsoft.com/office/drawing/2014/main" xmlns="" id="{9230BA9F-1B79-4151-A5C0-BEE9DFCE5B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891" name="image2.png">
          <a:extLst>
            <a:ext uri="{FF2B5EF4-FFF2-40B4-BE49-F238E27FC236}">
              <a16:creationId xmlns:a16="http://schemas.microsoft.com/office/drawing/2014/main" xmlns="" id="{90D0E0CA-07B1-4407-B802-2CAB3BC13BF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92" name="image2.png">
          <a:extLst>
            <a:ext uri="{FF2B5EF4-FFF2-40B4-BE49-F238E27FC236}">
              <a16:creationId xmlns:a16="http://schemas.microsoft.com/office/drawing/2014/main" xmlns="" id="{1945CB5E-5517-4B57-B55C-272FF6FFF39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93" name="image2.png">
          <a:extLst>
            <a:ext uri="{FF2B5EF4-FFF2-40B4-BE49-F238E27FC236}">
              <a16:creationId xmlns:a16="http://schemas.microsoft.com/office/drawing/2014/main" xmlns="" id="{E2B76A33-AF6F-4DFA-A246-F29507079C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894" name="image2.png">
          <a:extLst>
            <a:ext uri="{FF2B5EF4-FFF2-40B4-BE49-F238E27FC236}">
              <a16:creationId xmlns:a16="http://schemas.microsoft.com/office/drawing/2014/main" xmlns="" id="{860CDA53-E080-44FD-A25B-68B7F8B1D0B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895" name="image2.png">
          <a:extLst>
            <a:ext uri="{FF2B5EF4-FFF2-40B4-BE49-F238E27FC236}">
              <a16:creationId xmlns:a16="http://schemas.microsoft.com/office/drawing/2014/main" xmlns="" id="{87B5E8AD-3A41-4196-973B-C11A639794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96" name="image2.png">
          <a:extLst>
            <a:ext uri="{FF2B5EF4-FFF2-40B4-BE49-F238E27FC236}">
              <a16:creationId xmlns:a16="http://schemas.microsoft.com/office/drawing/2014/main" xmlns="" id="{0F70F6E6-35B9-4650-8739-C299DB28E72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97" name="image2.png">
          <a:extLst>
            <a:ext uri="{FF2B5EF4-FFF2-40B4-BE49-F238E27FC236}">
              <a16:creationId xmlns:a16="http://schemas.microsoft.com/office/drawing/2014/main" xmlns="" id="{9E9A0E3C-7260-4841-B815-B78B90AAFE2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898" name="image2.png">
          <a:extLst>
            <a:ext uri="{FF2B5EF4-FFF2-40B4-BE49-F238E27FC236}">
              <a16:creationId xmlns:a16="http://schemas.microsoft.com/office/drawing/2014/main" xmlns="" id="{309B4C27-0DB5-414F-8D96-3F113619A5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899" name="image2.png">
          <a:extLst>
            <a:ext uri="{FF2B5EF4-FFF2-40B4-BE49-F238E27FC236}">
              <a16:creationId xmlns:a16="http://schemas.microsoft.com/office/drawing/2014/main" xmlns="" id="{2D6E78CF-95FF-4B52-ADF3-28B02323E3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00" name="image2.png">
          <a:extLst>
            <a:ext uri="{FF2B5EF4-FFF2-40B4-BE49-F238E27FC236}">
              <a16:creationId xmlns:a16="http://schemas.microsoft.com/office/drawing/2014/main" xmlns="" id="{08A86256-020A-4B94-AC1D-5632668B93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01" name="image2.png">
          <a:extLst>
            <a:ext uri="{FF2B5EF4-FFF2-40B4-BE49-F238E27FC236}">
              <a16:creationId xmlns:a16="http://schemas.microsoft.com/office/drawing/2014/main" xmlns="" id="{D82F2B0A-0DD1-4F54-B589-C53E0020138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902" name="image2.png">
          <a:extLst>
            <a:ext uri="{FF2B5EF4-FFF2-40B4-BE49-F238E27FC236}">
              <a16:creationId xmlns:a16="http://schemas.microsoft.com/office/drawing/2014/main" xmlns="" id="{3DC61362-BD39-451A-8FBA-B010A3CFBA4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903" name="image2.png">
          <a:extLst>
            <a:ext uri="{FF2B5EF4-FFF2-40B4-BE49-F238E27FC236}">
              <a16:creationId xmlns:a16="http://schemas.microsoft.com/office/drawing/2014/main" xmlns="" id="{E70FD943-1BEF-4C2A-A27D-725E415ECE5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04" name="image2.png">
          <a:extLst>
            <a:ext uri="{FF2B5EF4-FFF2-40B4-BE49-F238E27FC236}">
              <a16:creationId xmlns:a16="http://schemas.microsoft.com/office/drawing/2014/main" xmlns="" id="{5699E125-A601-4D76-90BE-BFF225909D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05" name="image2.png">
          <a:extLst>
            <a:ext uri="{FF2B5EF4-FFF2-40B4-BE49-F238E27FC236}">
              <a16:creationId xmlns:a16="http://schemas.microsoft.com/office/drawing/2014/main" xmlns="" id="{B930BD91-65B5-4ED5-9481-9972082DC50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906" name="image2.png">
          <a:extLst>
            <a:ext uri="{FF2B5EF4-FFF2-40B4-BE49-F238E27FC236}">
              <a16:creationId xmlns:a16="http://schemas.microsoft.com/office/drawing/2014/main" xmlns="" id="{6C1D9C21-35C8-44EC-BC5A-3701DDF553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907" name="image2.png">
          <a:extLst>
            <a:ext uri="{FF2B5EF4-FFF2-40B4-BE49-F238E27FC236}">
              <a16:creationId xmlns:a16="http://schemas.microsoft.com/office/drawing/2014/main" xmlns="" id="{F328E8FC-61EE-4427-B336-AA1CAC8FF9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08" name="image2.png">
          <a:extLst>
            <a:ext uri="{FF2B5EF4-FFF2-40B4-BE49-F238E27FC236}">
              <a16:creationId xmlns:a16="http://schemas.microsoft.com/office/drawing/2014/main" xmlns="" id="{0661E3A8-2980-4980-8D01-CB7A8DF2AA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09" name="image2.png">
          <a:extLst>
            <a:ext uri="{FF2B5EF4-FFF2-40B4-BE49-F238E27FC236}">
              <a16:creationId xmlns:a16="http://schemas.microsoft.com/office/drawing/2014/main" xmlns="" id="{A79E55BD-B27F-479D-B6D1-6E9A1EB993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910" name="image2.png">
          <a:extLst>
            <a:ext uri="{FF2B5EF4-FFF2-40B4-BE49-F238E27FC236}">
              <a16:creationId xmlns:a16="http://schemas.microsoft.com/office/drawing/2014/main" xmlns="" id="{EB837CF9-1F4D-4297-81D9-BCE2714531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911" name="image2.png">
          <a:extLst>
            <a:ext uri="{FF2B5EF4-FFF2-40B4-BE49-F238E27FC236}">
              <a16:creationId xmlns:a16="http://schemas.microsoft.com/office/drawing/2014/main" xmlns="" id="{460C4BF1-ABA1-4087-97E6-36C49E8659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12" name="image2.png">
          <a:extLst>
            <a:ext uri="{FF2B5EF4-FFF2-40B4-BE49-F238E27FC236}">
              <a16:creationId xmlns:a16="http://schemas.microsoft.com/office/drawing/2014/main" xmlns="" id="{5A094D81-4339-42C2-B294-4832030C37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13" name="image2.png">
          <a:extLst>
            <a:ext uri="{FF2B5EF4-FFF2-40B4-BE49-F238E27FC236}">
              <a16:creationId xmlns:a16="http://schemas.microsoft.com/office/drawing/2014/main" xmlns="" id="{3CEFBF78-F836-4F27-BF3C-5E952916DC2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914" name="image2.png">
          <a:extLst>
            <a:ext uri="{FF2B5EF4-FFF2-40B4-BE49-F238E27FC236}">
              <a16:creationId xmlns:a16="http://schemas.microsoft.com/office/drawing/2014/main" xmlns="" id="{6F0EEDC4-8DEF-4BC7-87A9-AB8C88C8F7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915" name="image2.png">
          <a:extLst>
            <a:ext uri="{FF2B5EF4-FFF2-40B4-BE49-F238E27FC236}">
              <a16:creationId xmlns:a16="http://schemas.microsoft.com/office/drawing/2014/main" xmlns="" id="{734F1924-4118-46E1-A070-988C3D46D19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16" name="image2.png">
          <a:extLst>
            <a:ext uri="{FF2B5EF4-FFF2-40B4-BE49-F238E27FC236}">
              <a16:creationId xmlns:a16="http://schemas.microsoft.com/office/drawing/2014/main" xmlns="" id="{EF4E2410-2F17-435B-8483-C6CA71030B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17" name="image2.png">
          <a:extLst>
            <a:ext uri="{FF2B5EF4-FFF2-40B4-BE49-F238E27FC236}">
              <a16:creationId xmlns:a16="http://schemas.microsoft.com/office/drawing/2014/main" xmlns="" id="{FF9D13A1-3ED4-444E-9D75-8A10C31127E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918" name="image2.png">
          <a:extLst>
            <a:ext uri="{FF2B5EF4-FFF2-40B4-BE49-F238E27FC236}">
              <a16:creationId xmlns:a16="http://schemas.microsoft.com/office/drawing/2014/main" xmlns="" id="{1450F366-5D52-40B6-BE20-669C0E93BA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919" name="image2.png">
          <a:extLst>
            <a:ext uri="{FF2B5EF4-FFF2-40B4-BE49-F238E27FC236}">
              <a16:creationId xmlns:a16="http://schemas.microsoft.com/office/drawing/2014/main" xmlns="" id="{52B2CF0E-9C62-41F1-AA9B-BBF9A75293A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20" name="image2.png">
          <a:extLst>
            <a:ext uri="{FF2B5EF4-FFF2-40B4-BE49-F238E27FC236}">
              <a16:creationId xmlns:a16="http://schemas.microsoft.com/office/drawing/2014/main" xmlns="" id="{C2B9EDDE-8C5D-4397-B8A4-F7158DDEE9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21" name="image2.png">
          <a:extLst>
            <a:ext uri="{FF2B5EF4-FFF2-40B4-BE49-F238E27FC236}">
              <a16:creationId xmlns:a16="http://schemas.microsoft.com/office/drawing/2014/main" xmlns="" id="{0C77E771-3FBF-4CA4-90BF-C8F08E1FAA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922" name="image2.png">
          <a:extLst>
            <a:ext uri="{FF2B5EF4-FFF2-40B4-BE49-F238E27FC236}">
              <a16:creationId xmlns:a16="http://schemas.microsoft.com/office/drawing/2014/main" xmlns="" id="{31C514F7-BD94-4812-9AC8-9F0B4DB9FC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923" name="image2.png">
          <a:extLst>
            <a:ext uri="{FF2B5EF4-FFF2-40B4-BE49-F238E27FC236}">
              <a16:creationId xmlns:a16="http://schemas.microsoft.com/office/drawing/2014/main" xmlns="" id="{567CC393-AD0A-4141-89C9-56F9188709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24" name="image2.png">
          <a:extLst>
            <a:ext uri="{FF2B5EF4-FFF2-40B4-BE49-F238E27FC236}">
              <a16:creationId xmlns:a16="http://schemas.microsoft.com/office/drawing/2014/main" xmlns="" id="{44413D52-8542-41B3-A4DE-11CAC5A354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25" name="image2.png">
          <a:extLst>
            <a:ext uri="{FF2B5EF4-FFF2-40B4-BE49-F238E27FC236}">
              <a16:creationId xmlns:a16="http://schemas.microsoft.com/office/drawing/2014/main" xmlns="" id="{5BFADFFC-8A2D-4376-84B4-14CDFFE4FC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926" name="image2.png">
          <a:extLst>
            <a:ext uri="{FF2B5EF4-FFF2-40B4-BE49-F238E27FC236}">
              <a16:creationId xmlns:a16="http://schemas.microsoft.com/office/drawing/2014/main" xmlns="" id="{10DD1728-7354-4303-8EBF-D70DB782BB3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927" name="image2.png">
          <a:extLst>
            <a:ext uri="{FF2B5EF4-FFF2-40B4-BE49-F238E27FC236}">
              <a16:creationId xmlns:a16="http://schemas.microsoft.com/office/drawing/2014/main" xmlns="" id="{BE29ABF0-675E-4E7C-AB30-0595F2AA2F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28" name="image2.png">
          <a:extLst>
            <a:ext uri="{FF2B5EF4-FFF2-40B4-BE49-F238E27FC236}">
              <a16:creationId xmlns:a16="http://schemas.microsoft.com/office/drawing/2014/main" xmlns="" id="{14B19BB3-F27B-4A62-B7CF-B2F58ADBC4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29" name="image2.png">
          <a:extLst>
            <a:ext uri="{FF2B5EF4-FFF2-40B4-BE49-F238E27FC236}">
              <a16:creationId xmlns:a16="http://schemas.microsoft.com/office/drawing/2014/main" xmlns="" id="{0B783069-CC39-4C2F-B188-FE496CB370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930" name="image2.png">
          <a:extLst>
            <a:ext uri="{FF2B5EF4-FFF2-40B4-BE49-F238E27FC236}">
              <a16:creationId xmlns:a16="http://schemas.microsoft.com/office/drawing/2014/main" xmlns="" id="{1F89C9EF-2034-4200-AFCF-A353DF6EC6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931" name="image2.png">
          <a:extLst>
            <a:ext uri="{FF2B5EF4-FFF2-40B4-BE49-F238E27FC236}">
              <a16:creationId xmlns:a16="http://schemas.microsoft.com/office/drawing/2014/main" xmlns="" id="{C7DB421A-9B3B-43A7-B403-6EE7EDBBCC3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32" name="image2.png">
          <a:extLst>
            <a:ext uri="{FF2B5EF4-FFF2-40B4-BE49-F238E27FC236}">
              <a16:creationId xmlns:a16="http://schemas.microsoft.com/office/drawing/2014/main" xmlns="" id="{09901F90-E4BB-45FE-8244-6AA014627C7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33" name="image2.png">
          <a:extLst>
            <a:ext uri="{FF2B5EF4-FFF2-40B4-BE49-F238E27FC236}">
              <a16:creationId xmlns:a16="http://schemas.microsoft.com/office/drawing/2014/main" xmlns="" id="{CCDEF0AE-2296-4BA9-9009-A0FF9BA5CDC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34" name="image2.png">
          <a:extLst>
            <a:ext uri="{FF2B5EF4-FFF2-40B4-BE49-F238E27FC236}">
              <a16:creationId xmlns:a16="http://schemas.microsoft.com/office/drawing/2014/main" xmlns="" id="{E0416273-FDAE-4A5D-A380-ED23AF5988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35" name="image2.png">
          <a:extLst>
            <a:ext uri="{FF2B5EF4-FFF2-40B4-BE49-F238E27FC236}">
              <a16:creationId xmlns:a16="http://schemas.microsoft.com/office/drawing/2014/main" xmlns="" id="{6BB9213B-A2C8-4EB1-B5CD-E4F3AF7D03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36" name="image2.png">
          <a:extLst>
            <a:ext uri="{FF2B5EF4-FFF2-40B4-BE49-F238E27FC236}">
              <a16:creationId xmlns:a16="http://schemas.microsoft.com/office/drawing/2014/main" xmlns="" id="{65CAF9FA-12C6-4197-8329-2A28DCE135E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37" name="image2.png">
          <a:extLst>
            <a:ext uri="{FF2B5EF4-FFF2-40B4-BE49-F238E27FC236}">
              <a16:creationId xmlns:a16="http://schemas.microsoft.com/office/drawing/2014/main" xmlns="" id="{DCF5A7FB-5BCD-47C5-A03F-CFAF5CBBA9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38" name="image2.png">
          <a:extLst>
            <a:ext uri="{FF2B5EF4-FFF2-40B4-BE49-F238E27FC236}">
              <a16:creationId xmlns:a16="http://schemas.microsoft.com/office/drawing/2014/main" xmlns="" id="{07DC6238-4A81-4313-AB41-4ACCDE1DB4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39" name="image2.png">
          <a:extLst>
            <a:ext uri="{FF2B5EF4-FFF2-40B4-BE49-F238E27FC236}">
              <a16:creationId xmlns:a16="http://schemas.microsoft.com/office/drawing/2014/main" xmlns="" id="{08A41BED-18D7-46BD-8179-B289D49B7B8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40" name="image2.png">
          <a:extLst>
            <a:ext uri="{FF2B5EF4-FFF2-40B4-BE49-F238E27FC236}">
              <a16:creationId xmlns:a16="http://schemas.microsoft.com/office/drawing/2014/main" xmlns="" id="{31EE7427-B0EA-45AB-BE9C-71658EB4519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41" name="image2.png">
          <a:extLst>
            <a:ext uri="{FF2B5EF4-FFF2-40B4-BE49-F238E27FC236}">
              <a16:creationId xmlns:a16="http://schemas.microsoft.com/office/drawing/2014/main" xmlns="" id="{159887A1-D212-43EB-91C8-31580B153D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42" name="image2.png">
          <a:extLst>
            <a:ext uri="{FF2B5EF4-FFF2-40B4-BE49-F238E27FC236}">
              <a16:creationId xmlns:a16="http://schemas.microsoft.com/office/drawing/2014/main" xmlns="" id="{99D17F05-D410-4148-A801-2E94C5816B2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43" name="image2.png">
          <a:extLst>
            <a:ext uri="{FF2B5EF4-FFF2-40B4-BE49-F238E27FC236}">
              <a16:creationId xmlns:a16="http://schemas.microsoft.com/office/drawing/2014/main" xmlns="" id="{19C6DC53-FF86-4F14-A809-5950008FE1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44" name="image2.png">
          <a:extLst>
            <a:ext uri="{FF2B5EF4-FFF2-40B4-BE49-F238E27FC236}">
              <a16:creationId xmlns:a16="http://schemas.microsoft.com/office/drawing/2014/main" xmlns="" id="{CDD56787-A550-42BB-9127-750C2DE45A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45" name="image2.png">
          <a:extLst>
            <a:ext uri="{FF2B5EF4-FFF2-40B4-BE49-F238E27FC236}">
              <a16:creationId xmlns:a16="http://schemas.microsoft.com/office/drawing/2014/main" xmlns="" id="{99A9AAC2-3C69-444D-B016-E3633D741D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46" name="image2.png">
          <a:extLst>
            <a:ext uri="{FF2B5EF4-FFF2-40B4-BE49-F238E27FC236}">
              <a16:creationId xmlns:a16="http://schemas.microsoft.com/office/drawing/2014/main" xmlns="" id="{64AFF195-7F5F-42B8-90E5-13F7EB9DDA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47" name="image2.png">
          <a:extLst>
            <a:ext uri="{FF2B5EF4-FFF2-40B4-BE49-F238E27FC236}">
              <a16:creationId xmlns:a16="http://schemas.microsoft.com/office/drawing/2014/main" xmlns="" id="{F38A823A-C69F-426F-B6E9-1753CB03C91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48" name="image2.png">
          <a:extLst>
            <a:ext uri="{FF2B5EF4-FFF2-40B4-BE49-F238E27FC236}">
              <a16:creationId xmlns:a16="http://schemas.microsoft.com/office/drawing/2014/main" xmlns="" id="{49E7946D-52EF-409C-ABC2-0FD700DEBC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49" name="image2.png">
          <a:extLst>
            <a:ext uri="{FF2B5EF4-FFF2-40B4-BE49-F238E27FC236}">
              <a16:creationId xmlns:a16="http://schemas.microsoft.com/office/drawing/2014/main" xmlns="" id="{45AAF32E-7DC9-4517-9101-11DE66696B7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50" name="image2.png">
          <a:extLst>
            <a:ext uri="{FF2B5EF4-FFF2-40B4-BE49-F238E27FC236}">
              <a16:creationId xmlns:a16="http://schemas.microsoft.com/office/drawing/2014/main" xmlns="" id="{61828B10-56FE-4C43-BADB-C53D61315E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51" name="image2.png">
          <a:extLst>
            <a:ext uri="{FF2B5EF4-FFF2-40B4-BE49-F238E27FC236}">
              <a16:creationId xmlns:a16="http://schemas.microsoft.com/office/drawing/2014/main" xmlns="" id="{D650DC6F-7528-4709-B140-6A8C8A02B12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52" name="image2.png">
          <a:extLst>
            <a:ext uri="{FF2B5EF4-FFF2-40B4-BE49-F238E27FC236}">
              <a16:creationId xmlns:a16="http://schemas.microsoft.com/office/drawing/2014/main" xmlns="" id="{DF7B3203-CE8F-43D3-98A8-216566EA6DB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53" name="image2.png">
          <a:extLst>
            <a:ext uri="{FF2B5EF4-FFF2-40B4-BE49-F238E27FC236}">
              <a16:creationId xmlns:a16="http://schemas.microsoft.com/office/drawing/2014/main" xmlns="" id="{CB6C8A66-9BE3-40BF-BC38-90FD27073C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54" name="image2.png">
          <a:extLst>
            <a:ext uri="{FF2B5EF4-FFF2-40B4-BE49-F238E27FC236}">
              <a16:creationId xmlns:a16="http://schemas.microsoft.com/office/drawing/2014/main" xmlns="" id="{77285C61-15C1-4797-A2E8-6716D8A112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55" name="image2.png">
          <a:extLst>
            <a:ext uri="{FF2B5EF4-FFF2-40B4-BE49-F238E27FC236}">
              <a16:creationId xmlns:a16="http://schemas.microsoft.com/office/drawing/2014/main" xmlns="" id="{FD8DA9F2-DAA0-4760-93FE-CB8F3462CC2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56" name="image2.png">
          <a:extLst>
            <a:ext uri="{FF2B5EF4-FFF2-40B4-BE49-F238E27FC236}">
              <a16:creationId xmlns:a16="http://schemas.microsoft.com/office/drawing/2014/main" xmlns="" id="{4D423F62-203A-4156-97A7-602D1732E8A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57" name="image2.png">
          <a:extLst>
            <a:ext uri="{FF2B5EF4-FFF2-40B4-BE49-F238E27FC236}">
              <a16:creationId xmlns:a16="http://schemas.microsoft.com/office/drawing/2014/main" xmlns="" id="{371365A6-4F88-485D-B61E-91ED5D9124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958" name="image2.png">
          <a:extLst>
            <a:ext uri="{FF2B5EF4-FFF2-40B4-BE49-F238E27FC236}">
              <a16:creationId xmlns:a16="http://schemas.microsoft.com/office/drawing/2014/main" xmlns="" id="{63F84970-1545-41CF-A7A4-BF5F87CEAC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959" name="image2.png">
          <a:extLst>
            <a:ext uri="{FF2B5EF4-FFF2-40B4-BE49-F238E27FC236}">
              <a16:creationId xmlns:a16="http://schemas.microsoft.com/office/drawing/2014/main" xmlns="" id="{1F11ED55-E31B-4610-B8E4-1425F72FBB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60" name="image2.png">
          <a:extLst>
            <a:ext uri="{FF2B5EF4-FFF2-40B4-BE49-F238E27FC236}">
              <a16:creationId xmlns:a16="http://schemas.microsoft.com/office/drawing/2014/main" xmlns="" id="{6F2D9F5F-36FA-4740-8666-472C1E8922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61" name="image2.png">
          <a:extLst>
            <a:ext uri="{FF2B5EF4-FFF2-40B4-BE49-F238E27FC236}">
              <a16:creationId xmlns:a16="http://schemas.microsoft.com/office/drawing/2014/main" xmlns="" id="{FD8A51B7-1A46-48D8-ACED-DA7F9A402F1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962" name="image2.png">
          <a:extLst>
            <a:ext uri="{FF2B5EF4-FFF2-40B4-BE49-F238E27FC236}">
              <a16:creationId xmlns:a16="http://schemas.microsoft.com/office/drawing/2014/main" xmlns="" id="{0721D5DD-2BB1-47B5-B034-106FE85AD6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963" name="image2.png">
          <a:extLst>
            <a:ext uri="{FF2B5EF4-FFF2-40B4-BE49-F238E27FC236}">
              <a16:creationId xmlns:a16="http://schemas.microsoft.com/office/drawing/2014/main" xmlns="" id="{35DE97B3-92D2-4767-81D4-2C33FE6AA79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64" name="image2.png">
          <a:extLst>
            <a:ext uri="{FF2B5EF4-FFF2-40B4-BE49-F238E27FC236}">
              <a16:creationId xmlns:a16="http://schemas.microsoft.com/office/drawing/2014/main" xmlns="" id="{AD0EB42B-9D36-4DC3-91F1-16523C5F3BB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65" name="image2.png">
          <a:extLst>
            <a:ext uri="{FF2B5EF4-FFF2-40B4-BE49-F238E27FC236}">
              <a16:creationId xmlns:a16="http://schemas.microsoft.com/office/drawing/2014/main" xmlns="" id="{6FA244A8-64D2-4DA7-ADD6-0ECDA212AD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966" name="image2.png">
          <a:extLst>
            <a:ext uri="{FF2B5EF4-FFF2-40B4-BE49-F238E27FC236}">
              <a16:creationId xmlns:a16="http://schemas.microsoft.com/office/drawing/2014/main" xmlns="" id="{D29966AA-2E60-4CFB-862F-C65B75D9E7F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967" name="image2.png">
          <a:extLst>
            <a:ext uri="{FF2B5EF4-FFF2-40B4-BE49-F238E27FC236}">
              <a16:creationId xmlns:a16="http://schemas.microsoft.com/office/drawing/2014/main" xmlns="" id="{028306BE-F55E-45F7-A528-1FAD45CD73C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68" name="image2.png">
          <a:extLst>
            <a:ext uri="{FF2B5EF4-FFF2-40B4-BE49-F238E27FC236}">
              <a16:creationId xmlns:a16="http://schemas.microsoft.com/office/drawing/2014/main" xmlns="" id="{CDAB9FF9-8FA2-4DB9-AC09-25BE281898A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69" name="image2.png">
          <a:extLst>
            <a:ext uri="{FF2B5EF4-FFF2-40B4-BE49-F238E27FC236}">
              <a16:creationId xmlns:a16="http://schemas.microsoft.com/office/drawing/2014/main" xmlns="" id="{B73D8864-8819-46AD-8FDA-8F0E3C939E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970" name="image2.png">
          <a:extLst>
            <a:ext uri="{FF2B5EF4-FFF2-40B4-BE49-F238E27FC236}">
              <a16:creationId xmlns:a16="http://schemas.microsoft.com/office/drawing/2014/main" xmlns="" id="{9B676E87-5372-44A0-BFAA-3776654D6AD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971" name="image2.png">
          <a:extLst>
            <a:ext uri="{FF2B5EF4-FFF2-40B4-BE49-F238E27FC236}">
              <a16:creationId xmlns:a16="http://schemas.microsoft.com/office/drawing/2014/main" xmlns="" id="{43EEF315-8FE2-4BB8-8B3E-BAE3F186C7F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72" name="image2.png">
          <a:extLst>
            <a:ext uri="{FF2B5EF4-FFF2-40B4-BE49-F238E27FC236}">
              <a16:creationId xmlns:a16="http://schemas.microsoft.com/office/drawing/2014/main" xmlns="" id="{47082A90-B58F-4444-91E5-732CA32B41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73" name="image2.png">
          <a:extLst>
            <a:ext uri="{FF2B5EF4-FFF2-40B4-BE49-F238E27FC236}">
              <a16:creationId xmlns:a16="http://schemas.microsoft.com/office/drawing/2014/main" xmlns="" id="{9F6437A5-33FA-4BE9-B15B-34460FFB46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974" name="image2.png">
          <a:extLst>
            <a:ext uri="{FF2B5EF4-FFF2-40B4-BE49-F238E27FC236}">
              <a16:creationId xmlns:a16="http://schemas.microsoft.com/office/drawing/2014/main" xmlns="" id="{5A09E878-43C2-42BB-A1A3-BB7077498DD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975" name="image2.png">
          <a:extLst>
            <a:ext uri="{FF2B5EF4-FFF2-40B4-BE49-F238E27FC236}">
              <a16:creationId xmlns:a16="http://schemas.microsoft.com/office/drawing/2014/main" xmlns="" id="{916E9FBF-8CE4-4452-B884-3C36F6EDF1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76" name="image2.png">
          <a:extLst>
            <a:ext uri="{FF2B5EF4-FFF2-40B4-BE49-F238E27FC236}">
              <a16:creationId xmlns:a16="http://schemas.microsoft.com/office/drawing/2014/main" xmlns="" id="{59417C46-1BA8-466E-B786-4B2C26B64D6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77" name="image2.png">
          <a:extLst>
            <a:ext uri="{FF2B5EF4-FFF2-40B4-BE49-F238E27FC236}">
              <a16:creationId xmlns:a16="http://schemas.microsoft.com/office/drawing/2014/main" xmlns="" id="{35EA9097-F1A0-40ED-B81E-CD43DE9CCA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978" name="image2.png">
          <a:extLst>
            <a:ext uri="{FF2B5EF4-FFF2-40B4-BE49-F238E27FC236}">
              <a16:creationId xmlns:a16="http://schemas.microsoft.com/office/drawing/2014/main" xmlns="" id="{EEBABF2C-F68A-4FD5-9F89-78773DFD3A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979" name="image2.png">
          <a:extLst>
            <a:ext uri="{FF2B5EF4-FFF2-40B4-BE49-F238E27FC236}">
              <a16:creationId xmlns:a16="http://schemas.microsoft.com/office/drawing/2014/main" xmlns="" id="{8CD5C9A9-7535-46B2-8029-5A53F12433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80" name="image2.png">
          <a:extLst>
            <a:ext uri="{FF2B5EF4-FFF2-40B4-BE49-F238E27FC236}">
              <a16:creationId xmlns:a16="http://schemas.microsoft.com/office/drawing/2014/main" xmlns="" id="{E25AB3DA-E2BE-420B-A35E-246D018DA5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81" name="image2.png">
          <a:extLst>
            <a:ext uri="{FF2B5EF4-FFF2-40B4-BE49-F238E27FC236}">
              <a16:creationId xmlns:a16="http://schemas.microsoft.com/office/drawing/2014/main" xmlns="" id="{4B2494FD-B48B-42FC-9DA5-6AB40F67A4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982" name="image2.png">
          <a:extLst>
            <a:ext uri="{FF2B5EF4-FFF2-40B4-BE49-F238E27FC236}">
              <a16:creationId xmlns:a16="http://schemas.microsoft.com/office/drawing/2014/main" xmlns="" id="{DD97E78E-7DA5-4CC5-880E-9CAE2BA48A3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983" name="image2.png">
          <a:extLst>
            <a:ext uri="{FF2B5EF4-FFF2-40B4-BE49-F238E27FC236}">
              <a16:creationId xmlns:a16="http://schemas.microsoft.com/office/drawing/2014/main" xmlns="" id="{76E1A913-01E4-40CB-BDBF-02932FD86E5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84" name="image2.png">
          <a:extLst>
            <a:ext uri="{FF2B5EF4-FFF2-40B4-BE49-F238E27FC236}">
              <a16:creationId xmlns:a16="http://schemas.microsoft.com/office/drawing/2014/main" xmlns="" id="{7FF94FFD-A6C5-417C-81F8-8FE99AA2FF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85" name="image2.png">
          <a:extLst>
            <a:ext uri="{FF2B5EF4-FFF2-40B4-BE49-F238E27FC236}">
              <a16:creationId xmlns:a16="http://schemas.microsoft.com/office/drawing/2014/main" xmlns="" id="{0A35117C-21A2-4589-96FB-3DEF0AF6D28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986" name="image2.png">
          <a:extLst>
            <a:ext uri="{FF2B5EF4-FFF2-40B4-BE49-F238E27FC236}">
              <a16:creationId xmlns:a16="http://schemas.microsoft.com/office/drawing/2014/main" xmlns="" id="{DBCA6A0D-51B3-4F1D-A24F-C9C07774C0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987" name="image2.png">
          <a:extLst>
            <a:ext uri="{FF2B5EF4-FFF2-40B4-BE49-F238E27FC236}">
              <a16:creationId xmlns:a16="http://schemas.microsoft.com/office/drawing/2014/main" xmlns="" id="{3A797F59-FE22-48A6-B489-B1318C48FE2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88" name="image2.png">
          <a:extLst>
            <a:ext uri="{FF2B5EF4-FFF2-40B4-BE49-F238E27FC236}">
              <a16:creationId xmlns:a16="http://schemas.microsoft.com/office/drawing/2014/main" xmlns="" id="{431F7402-D46F-4C32-8C52-B8948052A0A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89" name="image2.png">
          <a:extLst>
            <a:ext uri="{FF2B5EF4-FFF2-40B4-BE49-F238E27FC236}">
              <a16:creationId xmlns:a16="http://schemas.microsoft.com/office/drawing/2014/main" xmlns="" id="{82152D35-77AF-4E05-87FD-495EEFF4B9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990" name="image2.png">
          <a:extLst>
            <a:ext uri="{FF2B5EF4-FFF2-40B4-BE49-F238E27FC236}">
              <a16:creationId xmlns:a16="http://schemas.microsoft.com/office/drawing/2014/main" xmlns="" id="{231A9B19-5616-41D5-B0C4-35D59759AE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991" name="image2.png">
          <a:extLst>
            <a:ext uri="{FF2B5EF4-FFF2-40B4-BE49-F238E27FC236}">
              <a16:creationId xmlns:a16="http://schemas.microsoft.com/office/drawing/2014/main" xmlns="" id="{BBA6C125-0E2E-4C06-B763-E4EFB902DF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92" name="image2.png">
          <a:extLst>
            <a:ext uri="{FF2B5EF4-FFF2-40B4-BE49-F238E27FC236}">
              <a16:creationId xmlns:a16="http://schemas.microsoft.com/office/drawing/2014/main" xmlns="" id="{21929235-6EA4-40A9-8EC7-DE35B0A0968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93" name="image2.png">
          <a:extLst>
            <a:ext uri="{FF2B5EF4-FFF2-40B4-BE49-F238E27FC236}">
              <a16:creationId xmlns:a16="http://schemas.microsoft.com/office/drawing/2014/main" xmlns="" id="{5CB5DDA2-A174-43EB-85E4-9FD749574DC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994" name="image2.png">
          <a:extLst>
            <a:ext uri="{FF2B5EF4-FFF2-40B4-BE49-F238E27FC236}">
              <a16:creationId xmlns:a16="http://schemas.microsoft.com/office/drawing/2014/main" xmlns="" id="{1333C8AD-8655-438F-903E-A8E9F438615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995" name="image2.png">
          <a:extLst>
            <a:ext uri="{FF2B5EF4-FFF2-40B4-BE49-F238E27FC236}">
              <a16:creationId xmlns:a16="http://schemas.microsoft.com/office/drawing/2014/main" xmlns="" id="{7E139042-07F0-49DB-A56D-0B0389E4AE2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96" name="image2.png">
          <a:extLst>
            <a:ext uri="{FF2B5EF4-FFF2-40B4-BE49-F238E27FC236}">
              <a16:creationId xmlns:a16="http://schemas.microsoft.com/office/drawing/2014/main" xmlns="" id="{B37EAFD1-EF82-4074-B0F2-0EAD5AF3EFD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997" name="image2.png">
          <a:extLst>
            <a:ext uri="{FF2B5EF4-FFF2-40B4-BE49-F238E27FC236}">
              <a16:creationId xmlns:a16="http://schemas.microsoft.com/office/drawing/2014/main" xmlns="" id="{50D93F3B-F03B-47EF-A5F3-9B0C759ABE2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998" name="image2.png">
          <a:extLst>
            <a:ext uri="{FF2B5EF4-FFF2-40B4-BE49-F238E27FC236}">
              <a16:creationId xmlns:a16="http://schemas.microsoft.com/office/drawing/2014/main" xmlns="" id="{86A87E44-E496-48C4-B601-F3503501E96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999" name="image2.png">
          <a:extLst>
            <a:ext uri="{FF2B5EF4-FFF2-40B4-BE49-F238E27FC236}">
              <a16:creationId xmlns:a16="http://schemas.microsoft.com/office/drawing/2014/main" xmlns="" id="{6A0D60B3-3EA1-42DA-8523-93D8BB59BAB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00" name="image2.png">
          <a:extLst>
            <a:ext uri="{FF2B5EF4-FFF2-40B4-BE49-F238E27FC236}">
              <a16:creationId xmlns:a16="http://schemas.microsoft.com/office/drawing/2014/main" xmlns="" id="{E8CAC3FC-2A49-4DE6-9560-0E4F656619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01" name="image2.png">
          <a:extLst>
            <a:ext uri="{FF2B5EF4-FFF2-40B4-BE49-F238E27FC236}">
              <a16:creationId xmlns:a16="http://schemas.microsoft.com/office/drawing/2014/main" xmlns="" id="{4F0D6063-E243-4D37-B393-62BC3FB347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002" name="image2.png">
          <a:extLst>
            <a:ext uri="{FF2B5EF4-FFF2-40B4-BE49-F238E27FC236}">
              <a16:creationId xmlns:a16="http://schemas.microsoft.com/office/drawing/2014/main" xmlns="" id="{67CA8E6E-0658-4E46-9BAF-10EC6098269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003" name="image2.png">
          <a:extLst>
            <a:ext uri="{FF2B5EF4-FFF2-40B4-BE49-F238E27FC236}">
              <a16:creationId xmlns:a16="http://schemas.microsoft.com/office/drawing/2014/main" xmlns="" id="{D68368A4-9F7F-43A3-B0DB-5474F571B05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04" name="image2.png">
          <a:extLst>
            <a:ext uri="{FF2B5EF4-FFF2-40B4-BE49-F238E27FC236}">
              <a16:creationId xmlns:a16="http://schemas.microsoft.com/office/drawing/2014/main" xmlns="" id="{CD734F9C-A4E5-4182-B0CA-4B98FB078E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05" name="image2.png">
          <a:extLst>
            <a:ext uri="{FF2B5EF4-FFF2-40B4-BE49-F238E27FC236}">
              <a16:creationId xmlns:a16="http://schemas.microsoft.com/office/drawing/2014/main" xmlns="" id="{34051054-A362-436B-AF50-4C6200357E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006" name="image2.png">
          <a:extLst>
            <a:ext uri="{FF2B5EF4-FFF2-40B4-BE49-F238E27FC236}">
              <a16:creationId xmlns:a16="http://schemas.microsoft.com/office/drawing/2014/main" xmlns="" id="{020EB690-EB9D-41DF-92EA-9704AB0FAB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007" name="image2.png">
          <a:extLst>
            <a:ext uri="{FF2B5EF4-FFF2-40B4-BE49-F238E27FC236}">
              <a16:creationId xmlns:a16="http://schemas.microsoft.com/office/drawing/2014/main" xmlns="" id="{11CF9314-7B87-4E1B-8184-B7E38885526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08" name="image2.png">
          <a:extLst>
            <a:ext uri="{FF2B5EF4-FFF2-40B4-BE49-F238E27FC236}">
              <a16:creationId xmlns:a16="http://schemas.microsoft.com/office/drawing/2014/main" xmlns="" id="{5932B618-DFBE-434D-B3C7-7541E15BDD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09" name="image2.png">
          <a:extLst>
            <a:ext uri="{FF2B5EF4-FFF2-40B4-BE49-F238E27FC236}">
              <a16:creationId xmlns:a16="http://schemas.microsoft.com/office/drawing/2014/main" xmlns="" id="{40E7CA81-E7B2-4DD5-8B81-C54CF2BD2CE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010" name="image2.png">
          <a:extLst>
            <a:ext uri="{FF2B5EF4-FFF2-40B4-BE49-F238E27FC236}">
              <a16:creationId xmlns:a16="http://schemas.microsoft.com/office/drawing/2014/main" xmlns="" id="{133BA097-0EFC-49E3-B62D-01AFCA4C66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011" name="image2.png">
          <a:extLst>
            <a:ext uri="{FF2B5EF4-FFF2-40B4-BE49-F238E27FC236}">
              <a16:creationId xmlns:a16="http://schemas.microsoft.com/office/drawing/2014/main" xmlns="" id="{9DB5FF75-3A01-4101-969F-A50168B9D9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12" name="image2.png">
          <a:extLst>
            <a:ext uri="{FF2B5EF4-FFF2-40B4-BE49-F238E27FC236}">
              <a16:creationId xmlns:a16="http://schemas.microsoft.com/office/drawing/2014/main" xmlns="" id="{BFE1424A-3F9D-49C3-B130-A158FDAD12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13" name="image2.png">
          <a:extLst>
            <a:ext uri="{FF2B5EF4-FFF2-40B4-BE49-F238E27FC236}">
              <a16:creationId xmlns:a16="http://schemas.microsoft.com/office/drawing/2014/main" xmlns="" id="{B288DD1F-CCA7-4952-A62E-96E355502A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014" name="image2.png">
          <a:extLst>
            <a:ext uri="{FF2B5EF4-FFF2-40B4-BE49-F238E27FC236}">
              <a16:creationId xmlns:a16="http://schemas.microsoft.com/office/drawing/2014/main" xmlns="" id="{29D56F10-2F1B-44D4-975D-3DA2530185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015" name="image2.png">
          <a:extLst>
            <a:ext uri="{FF2B5EF4-FFF2-40B4-BE49-F238E27FC236}">
              <a16:creationId xmlns:a16="http://schemas.microsoft.com/office/drawing/2014/main" xmlns="" id="{04F35D5A-742F-4FAE-A6E8-B5E7CA5AAD4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16" name="image2.png">
          <a:extLst>
            <a:ext uri="{FF2B5EF4-FFF2-40B4-BE49-F238E27FC236}">
              <a16:creationId xmlns:a16="http://schemas.microsoft.com/office/drawing/2014/main" xmlns="" id="{3270A50C-3F53-428A-BBD9-800805F8A43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17" name="image2.png">
          <a:extLst>
            <a:ext uri="{FF2B5EF4-FFF2-40B4-BE49-F238E27FC236}">
              <a16:creationId xmlns:a16="http://schemas.microsoft.com/office/drawing/2014/main" xmlns="" id="{746EA375-3F79-45B5-A303-E4C7914B065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018" name="image2.png">
          <a:extLst>
            <a:ext uri="{FF2B5EF4-FFF2-40B4-BE49-F238E27FC236}">
              <a16:creationId xmlns:a16="http://schemas.microsoft.com/office/drawing/2014/main" xmlns="" id="{237CCAC4-AE4A-4FA9-A3F2-D46D04C68E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019" name="image2.png">
          <a:extLst>
            <a:ext uri="{FF2B5EF4-FFF2-40B4-BE49-F238E27FC236}">
              <a16:creationId xmlns:a16="http://schemas.microsoft.com/office/drawing/2014/main" xmlns="" id="{E5D6EF78-46F5-4A38-BCC2-AA7482D656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20" name="image2.png">
          <a:extLst>
            <a:ext uri="{FF2B5EF4-FFF2-40B4-BE49-F238E27FC236}">
              <a16:creationId xmlns:a16="http://schemas.microsoft.com/office/drawing/2014/main" xmlns="" id="{A7453043-4BDA-418D-AC73-40D91FEB995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21" name="image2.png">
          <a:extLst>
            <a:ext uri="{FF2B5EF4-FFF2-40B4-BE49-F238E27FC236}">
              <a16:creationId xmlns:a16="http://schemas.microsoft.com/office/drawing/2014/main" xmlns="" id="{28195BCD-40D7-4C9A-8F11-20C3E1C2462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22" name="image2.png">
          <a:extLst>
            <a:ext uri="{FF2B5EF4-FFF2-40B4-BE49-F238E27FC236}">
              <a16:creationId xmlns:a16="http://schemas.microsoft.com/office/drawing/2014/main" xmlns="" id="{9E9E6F0F-DCD1-4CD6-ABB4-618109E2928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23" name="image2.png">
          <a:extLst>
            <a:ext uri="{FF2B5EF4-FFF2-40B4-BE49-F238E27FC236}">
              <a16:creationId xmlns:a16="http://schemas.microsoft.com/office/drawing/2014/main" xmlns="" id="{C9DE95CC-64F4-4EA5-AF32-9F16D816D3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24" name="image2.png">
          <a:extLst>
            <a:ext uri="{FF2B5EF4-FFF2-40B4-BE49-F238E27FC236}">
              <a16:creationId xmlns:a16="http://schemas.microsoft.com/office/drawing/2014/main" xmlns="" id="{DF853756-1E73-4899-B074-218C0EED69E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25" name="image2.png">
          <a:extLst>
            <a:ext uri="{FF2B5EF4-FFF2-40B4-BE49-F238E27FC236}">
              <a16:creationId xmlns:a16="http://schemas.microsoft.com/office/drawing/2014/main" xmlns="" id="{D6DE7276-5AED-4A4D-A5E3-822A9FE0785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26" name="image2.png">
          <a:extLst>
            <a:ext uri="{FF2B5EF4-FFF2-40B4-BE49-F238E27FC236}">
              <a16:creationId xmlns:a16="http://schemas.microsoft.com/office/drawing/2014/main" xmlns="" id="{C4D4A839-6B3D-4D73-8090-09D264F8B2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27" name="image2.png">
          <a:extLst>
            <a:ext uri="{FF2B5EF4-FFF2-40B4-BE49-F238E27FC236}">
              <a16:creationId xmlns:a16="http://schemas.microsoft.com/office/drawing/2014/main" xmlns="" id="{6F9A518C-3A02-45F3-A110-51BDE249BC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28" name="image2.png">
          <a:extLst>
            <a:ext uri="{FF2B5EF4-FFF2-40B4-BE49-F238E27FC236}">
              <a16:creationId xmlns:a16="http://schemas.microsoft.com/office/drawing/2014/main" xmlns="" id="{D2F99EEB-56E2-4426-8AE9-6712BFB6332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29" name="image2.png">
          <a:extLst>
            <a:ext uri="{FF2B5EF4-FFF2-40B4-BE49-F238E27FC236}">
              <a16:creationId xmlns:a16="http://schemas.microsoft.com/office/drawing/2014/main" xmlns="" id="{B6D86EAE-ECF3-49EE-A261-BB7F1579204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30" name="image2.png">
          <a:extLst>
            <a:ext uri="{FF2B5EF4-FFF2-40B4-BE49-F238E27FC236}">
              <a16:creationId xmlns:a16="http://schemas.microsoft.com/office/drawing/2014/main" xmlns="" id="{B7C4DF21-E499-42E5-A9A0-9F7CC3C97E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31" name="image2.png">
          <a:extLst>
            <a:ext uri="{FF2B5EF4-FFF2-40B4-BE49-F238E27FC236}">
              <a16:creationId xmlns:a16="http://schemas.microsoft.com/office/drawing/2014/main" xmlns="" id="{41D6CBC3-38F6-4754-8CAA-1B746A1DB03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32" name="image2.png">
          <a:extLst>
            <a:ext uri="{FF2B5EF4-FFF2-40B4-BE49-F238E27FC236}">
              <a16:creationId xmlns:a16="http://schemas.microsoft.com/office/drawing/2014/main" xmlns="" id="{58D29779-6835-4E3E-BB90-410C8E92F56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33" name="image2.png">
          <a:extLst>
            <a:ext uri="{FF2B5EF4-FFF2-40B4-BE49-F238E27FC236}">
              <a16:creationId xmlns:a16="http://schemas.microsoft.com/office/drawing/2014/main" xmlns="" id="{CA693293-8949-4D02-80EF-AE45F83E51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034" name="image2.png">
          <a:extLst>
            <a:ext uri="{FF2B5EF4-FFF2-40B4-BE49-F238E27FC236}">
              <a16:creationId xmlns:a16="http://schemas.microsoft.com/office/drawing/2014/main" xmlns="" id="{B92C1F4E-722F-4328-9A54-0435526374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035" name="image2.png">
          <a:extLst>
            <a:ext uri="{FF2B5EF4-FFF2-40B4-BE49-F238E27FC236}">
              <a16:creationId xmlns:a16="http://schemas.microsoft.com/office/drawing/2014/main" xmlns="" id="{FE322BEB-15AE-4C06-B267-43D93CE2357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36" name="image2.png">
          <a:extLst>
            <a:ext uri="{FF2B5EF4-FFF2-40B4-BE49-F238E27FC236}">
              <a16:creationId xmlns:a16="http://schemas.microsoft.com/office/drawing/2014/main" xmlns="" id="{408DA919-0876-40E4-9E39-4FF1B83678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37" name="image2.png">
          <a:extLst>
            <a:ext uri="{FF2B5EF4-FFF2-40B4-BE49-F238E27FC236}">
              <a16:creationId xmlns:a16="http://schemas.microsoft.com/office/drawing/2014/main" xmlns="" id="{C93AE08D-6239-431B-BAF8-C09EDA3E0F7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038" name="image2.png">
          <a:extLst>
            <a:ext uri="{FF2B5EF4-FFF2-40B4-BE49-F238E27FC236}">
              <a16:creationId xmlns:a16="http://schemas.microsoft.com/office/drawing/2014/main" xmlns="" id="{D404FDF3-6A95-44CB-9F91-A5637D76CE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039" name="image2.png">
          <a:extLst>
            <a:ext uri="{FF2B5EF4-FFF2-40B4-BE49-F238E27FC236}">
              <a16:creationId xmlns:a16="http://schemas.microsoft.com/office/drawing/2014/main" xmlns="" id="{B1589BC8-8FAD-42BC-8BF3-A2828F36F54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40" name="image2.png">
          <a:extLst>
            <a:ext uri="{FF2B5EF4-FFF2-40B4-BE49-F238E27FC236}">
              <a16:creationId xmlns:a16="http://schemas.microsoft.com/office/drawing/2014/main" xmlns="" id="{403AC62A-D562-459D-AE68-904D970E62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41" name="image2.png">
          <a:extLst>
            <a:ext uri="{FF2B5EF4-FFF2-40B4-BE49-F238E27FC236}">
              <a16:creationId xmlns:a16="http://schemas.microsoft.com/office/drawing/2014/main" xmlns="" id="{71CDA95B-F422-4528-B0DD-45FB1AA1966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042" name="image2.png">
          <a:extLst>
            <a:ext uri="{FF2B5EF4-FFF2-40B4-BE49-F238E27FC236}">
              <a16:creationId xmlns:a16="http://schemas.microsoft.com/office/drawing/2014/main" xmlns="" id="{479B3DC0-814F-4F14-A0E1-ADC675E9012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043" name="image2.png">
          <a:extLst>
            <a:ext uri="{FF2B5EF4-FFF2-40B4-BE49-F238E27FC236}">
              <a16:creationId xmlns:a16="http://schemas.microsoft.com/office/drawing/2014/main" xmlns="" id="{D6955AF0-4017-4E2E-9A05-6E6E58C1D6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44" name="image2.png">
          <a:extLst>
            <a:ext uri="{FF2B5EF4-FFF2-40B4-BE49-F238E27FC236}">
              <a16:creationId xmlns:a16="http://schemas.microsoft.com/office/drawing/2014/main" xmlns="" id="{0DA1EB04-415D-4532-A06F-D82CADEE2F2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45" name="image2.png">
          <a:extLst>
            <a:ext uri="{FF2B5EF4-FFF2-40B4-BE49-F238E27FC236}">
              <a16:creationId xmlns:a16="http://schemas.microsoft.com/office/drawing/2014/main" xmlns="" id="{B0B97D67-A5B6-4313-9AC9-F3C1607CDF2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046" name="image2.png">
          <a:extLst>
            <a:ext uri="{FF2B5EF4-FFF2-40B4-BE49-F238E27FC236}">
              <a16:creationId xmlns:a16="http://schemas.microsoft.com/office/drawing/2014/main" xmlns="" id="{A930587D-5081-4C76-9B3F-C5D827F107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047" name="image2.png">
          <a:extLst>
            <a:ext uri="{FF2B5EF4-FFF2-40B4-BE49-F238E27FC236}">
              <a16:creationId xmlns:a16="http://schemas.microsoft.com/office/drawing/2014/main" xmlns="" id="{96549A0A-2D98-4CBA-8306-056E447D21F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48" name="image2.png">
          <a:extLst>
            <a:ext uri="{FF2B5EF4-FFF2-40B4-BE49-F238E27FC236}">
              <a16:creationId xmlns:a16="http://schemas.microsoft.com/office/drawing/2014/main" xmlns="" id="{E5695A29-7ED8-4074-8D65-C0EEA27510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49" name="image2.png">
          <a:extLst>
            <a:ext uri="{FF2B5EF4-FFF2-40B4-BE49-F238E27FC236}">
              <a16:creationId xmlns:a16="http://schemas.microsoft.com/office/drawing/2014/main" xmlns="" id="{9933A909-3C4B-4497-AE07-D854F803032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050" name="image2.png">
          <a:extLst>
            <a:ext uri="{FF2B5EF4-FFF2-40B4-BE49-F238E27FC236}">
              <a16:creationId xmlns:a16="http://schemas.microsoft.com/office/drawing/2014/main" xmlns="" id="{3954FC8D-FAB3-4097-85D1-CE365CC938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051" name="image2.png">
          <a:extLst>
            <a:ext uri="{FF2B5EF4-FFF2-40B4-BE49-F238E27FC236}">
              <a16:creationId xmlns:a16="http://schemas.microsoft.com/office/drawing/2014/main" xmlns="" id="{4A8A23DE-AA6A-49AB-814F-F34502AB3C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52" name="image2.png">
          <a:extLst>
            <a:ext uri="{FF2B5EF4-FFF2-40B4-BE49-F238E27FC236}">
              <a16:creationId xmlns:a16="http://schemas.microsoft.com/office/drawing/2014/main" xmlns="" id="{DB678AD3-794C-48AB-867A-B2DFF448E9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53" name="image2.png">
          <a:extLst>
            <a:ext uri="{FF2B5EF4-FFF2-40B4-BE49-F238E27FC236}">
              <a16:creationId xmlns:a16="http://schemas.microsoft.com/office/drawing/2014/main" xmlns="" id="{0BAE4C50-8372-4740-888B-C77123BF194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054" name="image2.png">
          <a:extLst>
            <a:ext uri="{FF2B5EF4-FFF2-40B4-BE49-F238E27FC236}">
              <a16:creationId xmlns:a16="http://schemas.microsoft.com/office/drawing/2014/main" xmlns="" id="{D30B85C8-4B33-492B-AC1F-C7A8FF700C9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055" name="image2.png">
          <a:extLst>
            <a:ext uri="{FF2B5EF4-FFF2-40B4-BE49-F238E27FC236}">
              <a16:creationId xmlns:a16="http://schemas.microsoft.com/office/drawing/2014/main" xmlns="" id="{6709FA00-720B-4D9B-B3BB-D90EC7FDBEF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56" name="image2.png">
          <a:extLst>
            <a:ext uri="{FF2B5EF4-FFF2-40B4-BE49-F238E27FC236}">
              <a16:creationId xmlns:a16="http://schemas.microsoft.com/office/drawing/2014/main" xmlns="" id="{9D64B426-9D79-4FD8-9BCA-281233489F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57" name="image2.png">
          <a:extLst>
            <a:ext uri="{FF2B5EF4-FFF2-40B4-BE49-F238E27FC236}">
              <a16:creationId xmlns:a16="http://schemas.microsoft.com/office/drawing/2014/main" xmlns="" id="{10CC3801-3539-4C3A-B942-99ED3E3CDF8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058" name="image2.png">
          <a:extLst>
            <a:ext uri="{FF2B5EF4-FFF2-40B4-BE49-F238E27FC236}">
              <a16:creationId xmlns:a16="http://schemas.microsoft.com/office/drawing/2014/main" xmlns="" id="{A250EDD6-5952-4FF0-9DA0-D7CE9F4D96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059" name="image2.png">
          <a:extLst>
            <a:ext uri="{FF2B5EF4-FFF2-40B4-BE49-F238E27FC236}">
              <a16:creationId xmlns:a16="http://schemas.microsoft.com/office/drawing/2014/main" xmlns="" id="{A7E353D8-4124-449C-A768-A2011198398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60" name="image2.png">
          <a:extLst>
            <a:ext uri="{FF2B5EF4-FFF2-40B4-BE49-F238E27FC236}">
              <a16:creationId xmlns:a16="http://schemas.microsoft.com/office/drawing/2014/main" xmlns="" id="{741C9855-EF03-4B03-85CB-A962764745E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61" name="image2.png">
          <a:extLst>
            <a:ext uri="{FF2B5EF4-FFF2-40B4-BE49-F238E27FC236}">
              <a16:creationId xmlns:a16="http://schemas.microsoft.com/office/drawing/2014/main" xmlns="" id="{B661171B-81DF-452A-8B35-89AB023E5E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062" name="image2.png">
          <a:extLst>
            <a:ext uri="{FF2B5EF4-FFF2-40B4-BE49-F238E27FC236}">
              <a16:creationId xmlns:a16="http://schemas.microsoft.com/office/drawing/2014/main" xmlns="" id="{162B9C4D-8AD0-4AB3-9B2C-7DE8669C1A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063" name="image2.png">
          <a:extLst>
            <a:ext uri="{FF2B5EF4-FFF2-40B4-BE49-F238E27FC236}">
              <a16:creationId xmlns:a16="http://schemas.microsoft.com/office/drawing/2014/main" xmlns="" id="{65C4B884-3BE6-4F95-BD55-A24A1102F81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64" name="image2.png">
          <a:extLst>
            <a:ext uri="{FF2B5EF4-FFF2-40B4-BE49-F238E27FC236}">
              <a16:creationId xmlns:a16="http://schemas.microsoft.com/office/drawing/2014/main" xmlns="" id="{A14681F4-DFF5-420D-AB30-E82A8D53F2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65" name="image2.png">
          <a:extLst>
            <a:ext uri="{FF2B5EF4-FFF2-40B4-BE49-F238E27FC236}">
              <a16:creationId xmlns:a16="http://schemas.microsoft.com/office/drawing/2014/main" xmlns="" id="{0E563F60-7545-44EF-BAF8-E0BD63BCDE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066" name="image2.png">
          <a:extLst>
            <a:ext uri="{FF2B5EF4-FFF2-40B4-BE49-F238E27FC236}">
              <a16:creationId xmlns:a16="http://schemas.microsoft.com/office/drawing/2014/main" xmlns="" id="{57BFA8DC-018D-4A0F-AE1D-1B19F1EBB1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067" name="image2.png">
          <a:extLst>
            <a:ext uri="{FF2B5EF4-FFF2-40B4-BE49-F238E27FC236}">
              <a16:creationId xmlns:a16="http://schemas.microsoft.com/office/drawing/2014/main" xmlns="" id="{54DE06F9-4401-4FA8-8359-7B33522EF92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68" name="image2.png">
          <a:extLst>
            <a:ext uri="{FF2B5EF4-FFF2-40B4-BE49-F238E27FC236}">
              <a16:creationId xmlns:a16="http://schemas.microsoft.com/office/drawing/2014/main" xmlns="" id="{D3A866B4-C014-4426-BD58-E6853801EA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69" name="image2.png">
          <a:extLst>
            <a:ext uri="{FF2B5EF4-FFF2-40B4-BE49-F238E27FC236}">
              <a16:creationId xmlns:a16="http://schemas.microsoft.com/office/drawing/2014/main" xmlns="" id="{82EBEA51-199D-46E5-8A39-574E944DE1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070" name="image2.png">
          <a:extLst>
            <a:ext uri="{FF2B5EF4-FFF2-40B4-BE49-F238E27FC236}">
              <a16:creationId xmlns:a16="http://schemas.microsoft.com/office/drawing/2014/main" xmlns="" id="{19653EE7-588D-4D1D-BB1F-16C4691A57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071" name="image2.png">
          <a:extLst>
            <a:ext uri="{FF2B5EF4-FFF2-40B4-BE49-F238E27FC236}">
              <a16:creationId xmlns:a16="http://schemas.microsoft.com/office/drawing/2014/main" xmlns="" id="{C218724E-5976-4E1C-A2AF-4A9A757F6D2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72" name="image2.png">
          <a:extLst>
            <a:ext uri="{FF2B5EF4-FFF2-40B4-BE49-F238E27FC236}">
              <a16:creationId xmlns:a16="http://schemas.microsoft.com/office/drawing/2014/main" xmlns="" id="{491B186E-6420-443C-99B0-52869F25DD4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73" name="image2.png">
          <a:extLst>
            <a:ext uri="{FF2B5EF4-FFF2-40B4-BE49-F238E27FC236}">
              <a16:creationId xmlns:a16="http://schemas.microsoft.com/office/drawing/2014/main" xmlns="" id="{236D57B4-D726-4243-BA26-8EBE838C51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074" name="image2.png">
          <a:extLst>
            <a:ext uri="{FF2B5EF4-FFF2-40B4-BE49-F238E27FC236}">
              <a16:creationId xmlns:a16="http://schemas.microsoft.com/office/drawing/2014/main" xmlns="" id="{AE9C7611-D129-4299-8A9F-B3EDDF323F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075" name="image2.png">
          <a:extLst>
            <a:ext uri="{FF2B5EF4-FFF2-40B4-BE49-F238E27FC236}">
              <a16:creationId xmlns:a16="http://schemas.microsoft.com/office/drawing/2014/main" xmlns="" id="{D9C94DE9-059B-42D6-A40D-A4845D1DF0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76" name="image2.png">
          <a:extLst>
            <a:ext uri="{FF2B5EF4-FFF2-40B4-BE49-F238E27FC236}">
              <a16:creationId xmlns:a16="http://schemas.microsoft.com/office/drawing/2014/main" xmlns="" id="{6FC8DB83-7536-4333-8C24-CAC8E8FCE5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77" name="image2.png">
          <a:extLst>
            <a:ext uri="{FF2B5EF4-FFF2-40B4-BE49-F238E27FC236}">
              <a16:creationId xmlns:a16="http://schemas.microsoft.com/office/drawing/2014/main" xmlns="" id="{FBEC9C03-8931-489E-AA41-6C2C75EC3AA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078" name="image2.png">
          <a:extLst>
            <a:ext uri="{FF2B5EF4-FFF2-40B4-BE49-F238E27FC236}">
              <a16:creationId xmlns:a16="http://schemas.microsoft.com/office/drawing/2014/main" xmlns="" id="{9B8D01EB-1399-4C9D-B2BD-A9D0D13D89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079" name="image2.png">
          <a:extLst>
            <a:ext uri="{FF2B5EF4-FFF2-40B4-BE49-F238E27FC236}">
              <a16:creationId xmlns:a16="http://schemas.microsoft.com/office/drawing/2014/main" xmlns="" id="{9301E715-4AA6-446D-81A5-BBE4138AE1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80" name="image2.png">
          <a:extLst>
            <a:ext uri="{FF2B5EF4-FFF2-40B4-BE49-F238E27FC236}">
              <a16:creationId xmlns:a16="http://schemas.microsoft.com/office/drawing/2014/main" xmlns="" id="{535CE967-A6E2-4830-B2C1-49A9D9BDAF8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81" name="image2.png">
          <a:extLst>
            <a:ext uri="{FF2B5EF4-FFF2-40B4-BE49-F238E27FC236}">
              <a16:creationId xmlns:a16="http://schemas.microsoft.com/office/drawing/2014/main" xmlns="" id="{827C0711-D675-4923-A449-BD51CCA0E4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082" name="image2.png">
          <a:extLst>
            <a:ext uri="{FF2B5EF4-FFF2-40B4-BE49-F238E27FC236}">
              <a16:creationId xmlns:a16="http://schemas.microsoft.com/office/drawing/2014/main" xmlns="" id="{E9497AD1-C657-4411-96D7-FCF570DBADB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083" name="image2.png">
          <a:extLst>
            <a:ext uri="{FF2B5EF4-FFF2-40B4-BE49-F238E27FC236}">
              <a16:creationId xmlns:a16="http://schemas.microsoft.com/office/drawing/2014/main" xmlns="" id="{B9BF4F1F-6BC6-49C6-83EE-CA2E9A4844E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84" name="image2.png">
          <a:extLst>
            <a:ext uri="{FF2B5EF4-FFF2-40B4-BE49-F238E27FC236}">
              <a16:creationId xmlns:a16="http://schemas.microsoft.com/office/drawing/2014/main" xmlns="" id="{569C8365-3EFB-4DEB-95A6-997494A21BE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85" name="image2.png">
          <a:extLst>
            <a:ext uri="{FF2B5EF4-FFF2-40B4-BE49-F238E27FC236}">
              <a16:creationId xmlns:a16="http://schemas.microsoft.com/office/drawing/2014/main" xmlns="" id="{A3E7F587-5766-49DB-A2E7-C1D4F5D8BA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086" name="image2.png">
          <a:extLst>
            <a:ext uri="{FF2B5EF4-FFF2-40B4-BE49-F238E27FC236}">
              <a16:creationId xmlns:a16="http://schemas.microsoft.com/office/drawing/2014/main" xmlns="" id="{5E44C679-BC18-4B17-8A5A-2C058DDC938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087" name="image2.png">
          <a:extLst>
            <a:ext uri="{FF2B5EF4-FFF2-40B4-BE49-F238E27FC236}">
              <a16:creationId xmlns:a16="http://schemas.microsoft.com/office/drawing/2014/main" xmlns="" id="{F1535336-C0C9-488A-AC7B-21C1DB7FAE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88" name="image2.png">
          <a:extLst>
            <a:ext uri="{FF2B5EF4-FFF2-40B4-BE49-F238E27FC236}">
              <a16:creationId xmlns:a16="http://schemas.microsoft.com/office/drawing/2014/main" xmlns="" id="{D4627E37-4DA8-43F5-896C-292B19A344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89" name="image2.png">
          <a:extLst>
            <a:ext uri="{FF2B5EF4-FFF2-40B4-BE49-F238E27FC236}">
              <a16:creationId xmlns:a16="http://schemas.microsoft.com/office/drawing/2014/main" xmlns="" id="{D0C16E04-C5E9-4575-8070-248E301086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090" name="image2.png">
          <a:extLst>
            <a:ext uri="{FF2B5EF4-FFF2-40B4-BE49-F238E27FC236}">
              <a16:creationId xmlns:a16="http://schemas.microsoft.com/office/drawing/2014/main" xmlns="" id="{A3621405-08F7-4FF2-9E3E-A3706B32644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091" name="image2.png">
          <a:extLst>
            <a:ext uri="{FF2B5EF4-FFF2-40B4-BE49-F238E27FC236}">
              <a16:creationId xmlns:a16="http://schemas.microsoft.com/office/drawing/2014/main" xmlns="" id="{33A53B1E-3001-40A4-9ED1-714CAA4899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92" name="image2.png">
          <a:extLst>
            <a:ext uri="{FF2B5EF4-FFF2-40B4-BE49-F238E27FC236}">
              <a16:creationId xmlns:a16="http://schemas.microsoft.com/office/drawing/2014/main" xmlns="" id="{F8701547-0297-4247-BE3A-80BFFE3B420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93" name="image2.png">
          <a:extLst>
            <a:ext uri="{FF2B5EF4-FFF2-40B4-BE49-F238E27FC236}">
              <a16:creationId xmlns:a16="http://schemas.microsoft.com/office/drawing/2014/main" xmlns="" id="{DD3894A8-91A5-4916-8570-4C9D9BCC7C8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094" name="image2.png">
          <a:extLst>
            <a:ext uri="{FF2B5EF4-FFF2-40B4-BE49-F238E27FC236}">
              <a16:creationId xmlns:a16="http://schemas.microsoft.com/office/drawing/2014/main" xmlns="" id="{5705B317-8B43-432C-B8F5-A741FEA069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095" name="image2.png">
          <a:extLst>
            <a:ext uri="{FF2B5EF4-FFF2-40B4-BE49-F238E27FC236}">
              <a16:creationId xmlns:a16="http://schemas.microsoft.com/office/drawing/2014/main" xmlns="" id="{472ACA92-D909-49C5-96D5-5BD269AFB04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96" name="image2.png">
          <a:extLst>
            <a:ext uri="{FF2B5EF4-FFF2-40B4-BE49-F238E27FC236}">
              <a16:creationId xmlns:a16="http://schemas.microsoft.com/office/drawing/2014/main" xmlns="" id="{AED899D8-7047-4593-9E97-BD04BF72C4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097" name="image2.png">
          <a:extLst>
            <a:ext uri="{FF2B5EF4-FFF2-40B4-BE49-F238E27FC236}">
              <a16:creationId xmlns:a16="http://schemas.microsoft.com/office/drawing/2014/main" xmlns="" id="{B2EFED15-6E20-4B0B-A18E-FD8BF82E463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98" name="image2.png">
          <a:extLst>
            <a:ext uri="{FF2B5EF4-FFF2-40B4-BE49-F238E27FC236}">
              <a16:creationId xmlns:a16="http://schemas.microsoft.com/office/drawing/2014/main" xmlns="" id="{9CEB9382-9B40-42B8-923D-395FE39617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99" name="image2.png">
          <a:extLst>
            <a:ext uri="{FF2B5EF4-FFF2-40B4-BE49-F238E27FC236}">
              <a16:creationId xmlns:a16="http://schemas.microsoft.com/office/drawing/2014/main" xmlns="" id="{1ED88AC6-41FD-491D-840F-874EAB99206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00" name="image2.png">
          <a:extLst>
            <a:ext uri="{FF2B5EF4-FFF2-40B4-BE49-F238E27FC236}">
              <a16:creationId xmlns:a16="http://schemas.microsoft.com/office/drawing/2014/main" xmlns="" id="{8A1C1FD0-43F5-4799-A73B-C1BC885FD6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01" name="image2.png">
          <a:extLst>
            <a:ext uri="{FF2B5EF4-FFF2-40B4-BE49-F238E27FC236}">
              <a16:creationId xmlns:a16="http://schemas.microsoft.com/office/drawing/2014/main" xmlns="" id="{B0176626-5F0C-48C5-91CE-79A5BC593A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02" name="image2.png">
          <a:extLst>
            <a:ext uri="{FF2B5EF4-FFF2-40B4-BE49-F238E27FC236}">
              <a16:creationId xmlns:a16="http://schemas.microsoft.com/office/drawing/2014/main" xmlns="" id="{A84F8FAD-03CE-40FF-AD99-3BBE5C372D8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03" name="image2.png">
          <a:extLst>
            <a:ext uri="{FF2B5EF4-FFF2-40B4-BE49-F238E27FC236}">
              <a16:creationId xmlns:a16="http://schemas.microsoft.com/office/drawing/2014/main" xmlns="" id="{3263167A-3813-497D-849B-D0441C6253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04" name="image2.png">
          <a:extLst>
            <a:ext uri="{FF2B5EF4-FFF2-40B4-BE49-F238E27FC236}">
              <a16:creationId xmlns:a16="http://schemas.microsoft.com/office/drawing/2014/main" xmlns="" id="{FD0E1B57-7417-4B70-80C1-B12D80324E6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05" name="image2.png">
          <a:extLst>
            <a:ext uri="{FF2B5EF4-FFF2-40B4-BE49-F238E27FC236}">
              <a16:creationId xmlns:a16="http://schemas.microsoft.com/office/drawing/2014/main" xmlns="" id="{D15A8BD6-2A6D-4231-A566-538171D9F8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06" name="image2.png">
          <a:extLst>
            <a:ext uri="{FF2B5EF4-FFF2-40B4-BE49-F238E27FC236}">
              <a16:creationId xmlns:a16="http://schemas.microsoft.com/office/drawing/2014/main" xmlns="" id="{525FD210-D45A-46BB-947E-0401D4E811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07" name="image2.png">
          <a:extLst>
            <a:ext uri="{FF2B5EF4-FFF2-40B4-BE49-F238E27FC236}">
              <a16:creationId xmlns:a16="http://schemas.microsoft.com/office/drawing/2014/main" xmlns="" id="{E29D753C-43B0-414C-A10A-FD364644B46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08" name="image2.png">
          <a:extLst>
            <a:ext uri="{FF2B5EF4-FFF2-40B4-BE49-F238E27FC236}">
              <a16:creationId xmlns:a16="http://schemas.microsoft.com/office/drawing/2014/main" xmlns="" id="{04A9A518-6357-4031-869D-E552888EBA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09" name="image2.png">
          <a:extLst>
            <a:ext uri="{FF2B5EF4-FFF2-40B4-BE49-F238E27FC236}">
              <a16:creationId xmlns:a16="http://schemas.microsoft.com/office/drawing/2014/main" xmlns="" id="{9EC42F98-6837-4774-9746-EC9D6EC1AB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10" name="image2.png">
          <a:extLst>
            <a:ext uri="{FF2B5EF4-FFF2-40B4-BE49-F238E27FC236}">
              <a16:creationId xmlns:a16="http://schemas.microsoft.com/office/drawing/2014/main" xmlns="" id="{EFC341C2-0DBD-4844-B7A6-197B1D6FB4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11" name="image2.png">
          <a:extLst>
            <a:ext uri="{FF2B5EF4-FFF2-40B4-BE49-F238E27FC236}">
              <a16:creationId xmlns:a16="http://schemas.microsoft.com/office/drawing/2014/main" xmlns="" id="{72C24AA1-D3C8-4F02-B286-B8967C8758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12" name="image2.png">
          <a:extLst>
            <a:ext uri="{FF2B5EF4-FFF2-40B4-BE49-F238E27FC236}">
              <a16:creationId xmlns:a16="http://schemas.microsoft.com/office/drawing/2014/main" xmlns="" id="{A6727B81-C41D-44EF-AD4B-DF6C50A9DBE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13" name="image2.png">
          <a:extLst>
            <a:ext uri="{FF2B5EF4-FFF2-40B4-BE49-F238E27FC236}">
              <a16:creationId xmlns:a16="http://schemas.microsoft.com/office/drawing/2014/main" xmlns="" id="{A99132C4-3470-4B71-8C5F-0EDD739389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14" name="image2.png">
          <a:extLst>
            <a:ext uri="{FF2B5EF4-FFF2-40B4-BE49-F238E27FC236}">
              <a16:creationId xmlns:a16="http://schemas.microsoft.com/office/drawing/2014/main" xmlns="" id="{EC94396B-41AB-454E-B53A-4A8C72596BE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15" name="image2.png">
          <a:extLst>
            <a:ext uri="{FF2B5EF4-FFF2-40B4-BE49-F238E27FC236}">
              <a16:creationId xmlns:a16="http://schemas.microsoft.com/office/drawing/2014/main" xmlns="" id="{78297C2E-44F3-46CF-81B5-523F93453E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16" name="image2.png">
          <a:extLst>
            <a:ext uri="{FF2B5EF4-FFF2-40B4-BE49-F238E27FC236}">
              <a16:creationId xmlns:a16="http://schemas.microsoft.com/office/drawing/2014/main" xmlns="" id="{5A1D0E5E-4AA6-4B82-AECA-F86C22164F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17" name="image2.png">
          <a:extLst>
            <a:ext uri="{FF2B5EF4-FFF2-40B4-BE49-F238E27FC236}">
              <a16:creationId xmlns:a16="http://schemas.microsoft.com/office/drawing/2014/main" xmlns="" id="{B9CEA410-1B05-4655-8D0A-085D5C90682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18" name="image2.png">
          <a:extLst>
            <a:ext uri="{FF2B5EF4-FFF2-40B4-BE49-F238E27FC236}">
              <a16:creationId xmlns:a16="http://schemas.microsoft.com/office/drawing/2014/main" xmlns="" id="{8210C984-5880-4F96-979C-5924E529845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19" name="image2.png">
          <a:extLst>
            <a:ext uri="{FF2B5EF4-FFF2-40B4-BE49-F238E27FC236}">
              <a16:creationId xmlns:a16="http://schemas.microsoft.com/office/drawing/2014/main" xmlns="" id="{AFDCED08-8182-484E-80CF-4698201C82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20" name="image2.png">
          <a:extLst>
            <a:ext uri="{FF2B5EF4-FFF2-40B4-BE49-F238E27FC236}">
              <a16:creationId xmlns:a16="http://schemas.microsoft.com/office/drawing/2014/main" xmlns="" id="{D43A1EE6-193F-48BC-8B78-493106DA05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21" name="image2.png">
          <a:extLst>
            <a:ext uri="{FF2B5EF4-FFF2-40B4-BE49-F238E27FC236}">
              <a16:creationId xmlns:a16="http://schemas.microsoft.com/office/drawing/2014/main" xmlns="" id="{CC74E4BB-00C1-4054-A1A8-3ADE05B6A3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122" name="image2.png">
          <a:extLst>
            <a:ext uri="{FF2B5EF4-FFF2-40B4-BE49-F238E27FC236}">
              <a16:creationId xmlns:a16="http://schemas.microsoft.com/office/drawing/2014/main" xmlns="" id="{C80E0028-B048-440F-BB4B-64DCFFB65E4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123" name="image2.png">
          <a:extLst>
            <a:ext uri="{FF2B5EF4-FFF2-40B4-BE49-F238E27FC236}">
              <a16:creationId xmlns:a16="http://schemas.microsoft.com/office/drawing/2014/main" xmlns="" id="{4CD05C6E-EED0-49FD-8AEF-F44B8CD60E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24" name="image2.png">
          <a:extLst>
            <a:ext uri="{FF2B5EF4-FFF2-40B4-BE49-F238E27FC236}">
              <a16:creationId xmlns:a16="http://schemas.microsoft.com/office/drawing/2014/main" xmlns="" id="{240C23CA-5D49-4402-8B9A-DC4274DEF0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25" name="image2.png">
          <a:extLst>
            <a:ext uri="{FF2B5EF4-FFF2-40B4-BE49-F238E27FC236}">
              <a16:creationId xmlns:a16="http://schemas.microsoft.com/office/drawing/2014/main" xmlns="" id="{CB435CA6-7D6A-47D6-80CA-5C90CAA66F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126" name="image2.png">
          <a:extLst>
            <a:ext uri="{FF2B5EF4-FFF2-40B4-BE49-F238E27FC236}">
              <a16:creationId xmlns:a16="http://schemas.microsoft.com/office/drawing/2014/main" xmlns="" id="{4C421111-EBFB-4D02-B2E8-892E2A4292C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127" name="image2.png">
          <a:extLst>
            <a:ext uri="{FF2B5EF4-FFF2-40B4-BE49-F238E27FC236}">
              <a16:creationId xmlns:a16="http://schemas.microsoft.com/office/drawing/2014/main" xmlns="" id="{260088ED-EBE1-437F-8936-B8A7EAA0FFB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28" name="image2.png">
          <a:extLst>
            <a:ext uri="{FF2B5EF4-FFF2-40B4-BE49-F238E27FC236}">
              <a16:creationId xmlns:a16="http://schemas.microsoft.com/office/drawing/2014/main" xmlns="" id="{8CF6A99D-A798-49E9-87DE-9443B72337D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29" name="image2.png">
          <a:extLst>
            <a:ext uri="{FF2B5EF4-FFF2-40B4-BE49-F238E27FC236}">
              <a16:creationId xmlns:a16="http://schemas.microsoft.com/office/drawing/2014/main" xmlns="" id="{BFB8C732-CEC5-431F-8306-EF8846D2166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130" name="image2.png">
          <a:extLst>
            <a:ext uri="{FF2B5EF4-FFF2-40B4-BE49-F238E27FC236}">
              <a16:creationId xmlns:a16="http://schemas.microsoft.com/office/drawing/2014/main" xmlns="" id="{89D22267-5C6F-49E5-9C9C-283F14B7C9B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131" name="image2.png">
          <a:extLst>
            <a:ext uri="{FF2B5EF4-FFF2-40B4-BE49-F238E27FC236}">
              <a16:creationId xmlns:a16="http://schemas.microsoft.com/office/drawing/2014/main" xmlns="" id="{EEE4A098-B94E-420A-A947-5E4CDFB601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32" name="image2.png">
          <a:extLst>
            <a:ext uri="{FF2B5EF4-FFF2-40B4-BE49-F238E27FC236}">
              <a16:creationId xmlns:a16="http://schemas.microsoft.com/office/drawing/2014/main" xmlns="" id="{BD3586BB-81EA-4838-A85B-6AB4F26BE6B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33" name="image2.png">
          <a:extLst>
            <a:ext uri="{FF2B5EF4-FFF2-40B4-BE49-F238E27FC236}">
              <a16:creationId xmlns:a16="http://schemas.microsoft.com/office/drawing/2014/main" xmlns="" id="{5F8F8F7B-D56A-4934-89DD-053E622AC9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134" name="image2.png">
          <a:extLst>
            <a:ext uri="{FF2B5EF4-FFF2-40B4-BE49-F238E27FC236}">
              <a16:creationId xmlns:a16="http://schemas.microsoft.com/office/drawing/2014/main" xmlns="" id="{BF7C01C8-1FE6-4D26-8C0F-F6FB5987E8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135" name="image2.png">
          <a:extLst>
            <a:ext uri="{FF2B5EF4-FFF2-40B4-BE49-F238E27FC236}">
              <a16:creationId xmlns:a16="http://schemas.microsoft.com/office/drawing/2014/main" xmlns="" id="{330E9729-17A7-478E-B14C-E8123D7413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36" name="image2.png">
          <a:extLst>
            <a:ext uri="{FF2B5EF4-FFF2-40B4-BE49-F238E27FC236}">
              <a16:creationId xmlns:a16="http://schemas.microsoft.com/office/drawing/2014/main" xmlns="" id="{9264922D-8022-401C-8C81-CF4981A583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37" name="image2.png">
          <a:extLst>
            <a:ext uri="{FF2B5EF4-FFF2-40B4-BE49-F238E27FC236}">
              <a16:creationId xmlns:a16="http://schemas.microsoft.com/office/drawing/2014/main" xmlns="" id="{5B8F8A57-46B1-4014-83A5-C8228B7662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138" name="image2.png">
          <a:extLst>
            <a:ext uri="{FF2B5EF4-FFF2-40B4-BE49-F238E27FC236}">
              <a16:creationId xmlns:a16="http://schemas.microsoft.com/office/drawing/2014/main" xmlns="" id="{14779AF5-B37B-4EA7-8360-DE9B7FD1C8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139" name="image2.png">
          <a:extLst>
            <a:ext uri="{FF2B5EF4-FFF2-40B4-BE49-F238E27FC236}">
              <a16:creationId xmlns:a16="http://schemas.microsoft.com/office/drawing/2014/main" xmlns="" id="{543A18A8-8A9F-4941-8A44-3404D8947E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40" name="image2.png">
          <a:extLst>
            <a:ext uri="{FF2B5EF4-FFF2-40B4-BE49-F238E27FC236}">
              <a16:creationId xmlns:a16="http://schemas.microsoft.com/office/drawing/2014/main" xmlns="" id="{59EECBBF-1571-4719-85DB-EAAB878A6FE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41" name="image2.png">
          <a:extLst>
            <a:ext uri="{FF2B5EF4-FFF2-40B4-BE49-F238E27FC236}">
              <a16:creationId xmlns:a16="http://schemas.microsoft.com/office/drawing/2014/main" xmlns="" id="{33B4C5C1-DDB0-4BE4-B30B-7712559A17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142" name="image2.png">
          <a:extLst>
            <a:ext uri="{FF2B5EF4-FFF2-40B4-BE49-F238E27FC236}">
              <a16:creationId xmlns:a16="http://schemas.microsoft.com/office/drawing/2014/main" xmlns="" id="{D12827BC-8F70-4CAC-A9B2-27D483CB9A7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143" name="image2.png">
          <a:extLst>
            <a:ext uri="{FF2B5EF4-FFF2-40B4-BE49-F238E27FC236}">
              <a16:creationId xmlns:a16="http://schemas.microsoft.com/office/drawing/2014/main" xmlns="" id="{768CBF9B-A7EC-4061-AB28-DB568348307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44" name="image2.png">
          <a:extLst>
            <a:ext uri="{FF2B5EF4-FFF2-40B4-BE49-F238E27FC236}">
              <a16:creationId xmlns:a16="http://schemas.microsoft.com/office/drawing/2014/main" xmlns="" id="{0E998B25-0388-46A4-93A5-F405B0561B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45" name="image2.png">
          <a:extLst>
            <a:ext uri="{FF2B5EF4-FFF2-40B4-BE49-F238E27FC236}">
              <a16:creationId xmlns:a16="http://schemas.microsoft.com/office/drawing/2014/main" xmlns="" id="{70DEAB6D-998C-4A52-AD2F-5B6FD088D63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146" name="image2.png">
          <a:extLst>
            <a:ext uri="{FF2B5EF4-FFF2-40B4-BE49-F238E27FC236}">
              <a16:creationId xmlns:a16="http://schemas.microsoft.com/office/drawing/2014/main" xmlns="" id="{55500728-B071-4924-98C6-C86063D264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147" name="image2.png">
          <a:extLst>
            <a:ext uri="{FF2B5EF4-FFF2-40B4-BE49-F238E27FC236}">
              <a16:creationId xmlns:a16="http://schemas.microsoft.com/office/drawing/2014/main" xmlns="" id="{FEE93C78-28A6-4B39-AC80-FDC32E4861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48" name="image2.png">
          <a:extLst>
            <a:ext uri="{FF2B5EF4-FFF2-40B4-BE49-F238E27FC236}">
              <a16:creationId xmlns:a16="http://schemas.microsoft.com/office/drawing/2014/main" xmlns="" id="{2B7689A3-21D9-4F37-B4D1-D47F0DC85C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49" name="image2.png">
          <a:extLst>
            <a:ext uri="{FF2B5EF4-FFF2-40B4-BE49-F238E27FC236}">
              <a16:creationId xmlns:a16="http://schemas.microsoft.com/office/drawing/2014/main" xmlns="" id="{D6FBCAD3-58AC-4E7F-9656-DD5F3D405DB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150" name="image2.png">
          <a:extLst>
            <a:ext uri="{FF2B5EF4-FFF2-40B4-BE49-F238E27FC236}">
              <a16:creationId xmlns:a16="http://schemas.microsoft.com/office/drawing/2014/main" xmlns="" id="{ADD57739-2B13-44A1-8252-AEDD2500B4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151" name="image2.png">
          <a:extLst>
            <a:ext uri="{FF2B5EF4-FFF2-40B4-BE49-F238E27FC236}">
              <a16:creationId xmlns:a16="http://schemas.microsoft.com/office/drawing/2014/main" xmlns="" id="{90A57618-DA28-48FA-9BEF-8C77709921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52" name="image2.png">
          <a:extLst>
            <a:ext uri="{FF2B5EF4-FFF2-40B4-BE49-F238E27FC236}">
              <a16:creationId xmlns:a16="http://schemas.microsoft.com/office/drawing/2014/main" xmlns="" id="{75768653-D534-440A-831D-FAAACB5FE8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53" name="image2.png">
          <a:extLst>
            <a:ext uri="{FF2B5EF4-FFF2-40B4-BE49-F238E27FC236}">
              <a16:creationId xmlns:a16="http://schemas.microsoft.com/office/drawing/2014/main" xmlns="" id="{5D8E92A7-7508-4E90-BD3A-5D9D718D78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154" name="image2.png">
          <a:extLst>
            <a:ext uri="{FF2B5EF4-FFF2-40B4-BE49-F238E27FC236}">
              <a16:creationId xmlns:a16="http://schemas.microsoft.com/office/drawing/2014/main" xmlns="" id="{8510DEDF-AEE5-4E20-8911-6BAB3E39364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155" name="image2.png">
          <a:extLst>
            <a:ext uri="{FF2B5EF4-FFF2-40B4-BE49-F238E27FC236}">
              <a16:creationId xmlns:a16="http://schemas.microsoft.com/office/drawing/2014/main" xmlns="" id="{C4722AF9-83C7-4217-816A-595552354D0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56" name="image2.png">
          <a:extLst>
            <a:ext uri="{FF2B5EF4-FFF2-40B4-BE49-F238E27FC236}">
              <a16:creationId xmlns:a16="http://schemas.microsoft.com/office/drawing/2014/main" xmlns="" id="{1353B454-CB93-450A-80CA-E6665BBD7E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57" name="image2.png">
          <a:extLst>
            <a:ext uri="{FF2B5EF4-FFF2-40B4-BE49-F238E27FC236}">
              <a16:creationId xmlns:a16="http://schemas.microsoft.com/office/drawing/2014/main" xmlns="" id="{8344AE4A-A9E4-49DF-B0BF-84A4DCE566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158" name="image2.png">
          <a:extLst>
            <a:ext uri="{FF2B5EF4-FFF2-40B4-BE49-F238E27FC236}">
              <a16:creationId xmlns:a16="http://schemas.microsoft.com/office/drawing/2014/main" xmlns="" id="{C3FDA6E1-DB0D-43A4-8880-CA1F2FF2528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159" name="image2.png">
          <a:extLst>
            <a:ext uri="{FF2B5EF4-FFF2-40B4-BE49-F238E27FC236}">
              <a16:creationId xmlns:a16="http://schemas.microsoft.com/office/drawing/2014/main" xmlns="" id="{A23C5805-1473-4B11-A552-4668846F06F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60" name="image2.png">
          <a:extLst>
            <a:ext uri="{FF2B5EF4-FFF2-40B4-BE49-F238E27FC236}">
              <a16:creationId xmlns:a16="http://schemas.microsoft.com/office/drawing/2014/main" xmlns="" id="{F5CED681-9230-44B7-9CDE-51E4FFAECEB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61" name="image2.png">
          <a:extLst>
            <a:ext uri="{FF2B5EF4-FFF2-40B4-BE49-F238E27FC236}">
              <a16:creationId xmlns:a16="http://schemas.microsoft.com/office/drawing/2014/main" xmlns="" id="{95C596A9-4A12-4EB3-A964-2E7E53DFE0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162" name="image2.png">
          <a:extLst>
            <a:ext uri="{FF2B5EF4-FFF2-40B4-BE49-F238E27FC236}">
              <a16:creationId xmlns:a16="http://schemas.microsoft.com/office/drawing/2014/main" xmlns="" id="{5A2086B8-0309-470F-9287-31E72E10B88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163" name="image2.png">
          <a:extLst>
            <a:ext uri="{FF2B5EF4-FFF2-40B4-BE49-F238E27FC236}">
              <a16:creationId xmlns:a16="http://schemas.microsoft.com/office/drawing/2014/main" xmlns="" id="{84D9F2D4-AD1C-4188-8C7A-FE9F8AAA15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64" name="image2.png">
          <a:extLst>
            <a:ext uri="{FF2B5EF4-FFF2-40B4-BE49-F238E27FC236}">
              <a16:creationId xmlns:a16="http://schemas.microsoft.com/office/drawing/2014/main" xmlns="" id="{08DCE7FC-58F8-4BF0-8AE5-71F1BAB81D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65" name="image2.png">
          <a:extLst>
            <a:ext uri="{FF2B5EF4-FFF2-40B4-BE49-F238E27FC236}">
              <a16:creationId xmlns:a16="http://schemas.microsoft.com/office/drawing/2014/main" xmlns="" id="{7077D04E-0278-4EAE-AA76-BDC5645478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166" name="image2.png">
          <a:extLst>
            <a:ext uri="{FF2B5EF4-FFF2-40B4-BE49-F238E27FC236}">
              <a16:creationId xmlns:a16="http://schemas.microsoft.com/office/drawing/2014/main" xmlns="" id="{6AA51FE9-D5A5-4EE9-95C1-CC33E4C965E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167" name="image2.png">
          <a:extLst>
            <a:ext uri="{FF2B5EF4-FFF2-40B4-BE49-F238E27FC236}">
              <a16:creationId xmlns:a16="http://schemas.microsoft.com/office/drawing/2014/main" xmlns="" id="{4D5F6034-1D80-42F3-A079-DAA31F094B2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68" name="image2.png">
          <a:extLst>
            <a:ext uri="{FF2B5EF4-FFF2-40B4-BE49-F238E27FC236}">
              <a16:creationId xmlns:a16="http://schemas.microsoft.com/office/drawing/2014/main" xmlns="" id="{410B2309-FB25-4B71-8477-F33E9ED014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69" name="image2.png">
          <a:extLst>
            <a:ext uri="{FF2B5EF4-FFF2-40B4-BE49-F238E27FC236}">
              <a16:creationId xmlns:a16="http://schemas.microsoft.com/office/drawing/2014/main" xmlns="" id="{732F29A4-8565-4E1D-8DBA-83531DD183E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170" name="image2.png">
          <a:extLst>
            <a:ext uri="{FF2B5EF4-FFF2-40B4-BE49-F238E27FC236}">
              <a16:creationId xmlns:a16="http://schemas.microsoft.com/office/drawing/2014/main" xmlns="" id="{5CB97BC9-98C8-45D2-94B1-55BD29AF41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171" name="image2.png">
          <a:extLst>
            <a:ext uri="{FF2B5EF4-FFF2-40B4-BE49-F238E27FC236}">
              <a16:creationId xmlns:a16="http://schemas.microsoft.com/office/drawing/2014/main" xmlns="" id="{7AB07FC3-FA95-4422-BDA3-B6DAF7E6A7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72" name="image2.png">
          <a:extLst>
            <a:ext uri="{FF2B5EF4-FFF2-40B4-BE49-F238E27FC236}">
              <a16:creationId xmlns:a16="http://schemas.microsoft.com/office/drawing/2014/main" xmlns="" id="{2EDB383C-E808-4D4A-9EF6-285AF92996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73" name="image2.png">
          <a:extLst>
            <a:ext uri="{FF2B5EF4-FFF2-40B4-BE49-F238E27FC236}">
              <a16:creationId xmlns:a16="http://schemas.microsoft.com/office/drawing/2014/main" xmlns="" id="{C1857652-45D6-4299-A4BB-CEEB371A0AE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174" name="image2.png">
          <a:extLst>
            <a:ext uri="{FF2B5EF4-FFF2-40B4-BE49-F238E27FC236}">
              <a16:creationId xmlns:a16="http://schemas.microsoft.com/office/drawing/2014/main" xmlns="" id="{B1F110BD-75A7-428F-9969-A804B52A0F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175" name="image2.png">
          <a:extLst>
            <a:ext uri="{FF2B5EF4-FFF2-40B4-BE49-F238E27FC236}">
              <a16:creationId xmlns:a16="http://schemas.microsoft.com/office/drawing/2014/main" xmlns="" id="{5A628345-F80C-4692-B154-264B0C8655D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76" name="image2.png">
          <a:extLst>
            <a:ext uri="{FF2B5EF4-FFF2-40B4-BE49-F238E27FC236}">
              <a16:creationId xmlns:a16="http://schemas.microsoft.com/office/drawing/2014/main" xmlns="" id="{15A3EE5E-EEC4-4038-BEAC-224203D866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77" name="image2.png">
          <a:extLst>
            <a:ext uri="{FF2B5EF4-FFF2-40B4-BE49-F238E27FC236}">
              <a16:creationId xmlns:a16="http://schemas.microsoft.com/office/drawing/2014/main" xmlns="" id="{3AC38F90-3AFF-40CD-ABB3-B24CFB9FAB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178" name="image2.png">
          <a:extLst>
            <a:ext uri="{FF2B5EF4-FFF2-40B4-BE49-F238E27FC236}">
              <a16:creationId xmlns:a16="http://schemas.microsoft.com/office/drawing/2014/main" xmlns="" id="{C66609EF-5387-4CFF-8E7E-A2E0A9CD7E6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179" name="image2.png">
          <a:extLst>
            <a:ext uri="{FF2B5EF4-FFF2-40B4-BE49-F238E27FC236}">
              <a16:creationId xmlns:a16="http://schemas.microsoft.com/office/drawing/2014/main" xmlns="" id="{B4C4FEA2-6A19-466D-A1E6-051C07B904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80" name="image2.png">
          <a:extLst>
            <a:ext uri="{FF2B5EF4-FFF2-40B4-BE49-F238E27FC236}">
              <a16:creationId xmlns:a16="http://schemas.microsoft.com/office/drawing/2014/main" xmlns="" id="{294029A1-64C6-41D2-B749-4408847E9F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81" name="image2.png">
          <a:extLst>
            <a:ext uri="{FF2B5EF4-FFF2-40B4-BE49-F238E27FC236}">
              <a16:creationId xmlns:a16="http://schemas.microsoft.com/office/drawing/2014/main" xmlns="" id="{F37173C1-397F-430F-A4C8-55F93465FA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182" name="image2.png">
          <a:extLst>
            <a:ext uri="{FF2B5EF4-FFF2-40B4-BE49-F238E27FC236}">
              <a16:creationId xmlns:a16="http://schemas.microsoft.com/office/drawing/2014/main" xmlns="" id="{0365EC9D-5C49-4FAB-97E4-7E0422B6882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183" name="image2.png">
          <a:extLst>
            <a:ext uri="{FF2B5EF4-FFF2-40B4-BE49-F238E27FC236}">
              <a16:creationId xmlns:a16="http://schemas.microsoft.com/office/drawing/2014/main" xmlns="" id="{D04E838F-0FF1-4FCF-A5E6-544BEAD64F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84" name="image2.png">
          <a:extLst>
            <a:ext uri="{FF2B5EF4-FFF2-40B4-BE49-F238E27FC236}">
              <a16:creationId xmlns:a16="http://schemas.microsoft.com/office/drawing/2014/main" xmlns="" id="{2C51345D-614A-477C-B0E5-4289E66E7BA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85" name="image2.png">
          <a:extLst>
            <a:ext uri="{FF2B5EF4-FFF2-40B4-BE49-F238E27FC236}">
              <a16:creationId xmlns:a16="http://schemas.microsoft.com/office/drawing/2014/main" xmlns="" id="{9326E129-BBFF-4B84-A3D5-E1D98E1034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86" name="image2.png">
          <a:extLst>
            <a:ext uri="{FF2B5EF4-FFF2-40B4-BE49-F238E27FC236}">
              <a16:creationId xmlns:a16="http://schemas.microsoft.com/office/drawing/2014/main" xmlns="" id="{9ECA1880-4ACC-48B8-9E78-F08C3AD6BEE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87" name="image2.png">
          <a:extLst>
            <a:ext uri="{FF2B5EF4-FFF2-40B4-BE49-F238E27FC236}">
              <a16:creationId xmlns:a16="http://schemas.microsoft.com/office/drawing/2014/main" xmlns="" id="{2A6009B0-F6AE-42DD-9B42-8CDD0C0F554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88" name="image2.png">
          <a:extLst>
            <a:ext uri="{FF2B5EF4-FFF2-40B4-BE49-F238E27FC236}">
              <a16:creationId xmlns:a16="http://schemas.microsoft.com/office/drawing/2014/main" xmlns="" id="{1C3D1781-25AB-4CEE-BEF0-729129045A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89" name="image2.png">
          <a:extLst>
            <a:ext uri="{FF2B5EF4-FFF2-40B4-BE49-F238E27FC236}">
              <a16:creationId xmlns:a16="http://schemas.microsoft.com/office/drawing/2014/main" xmlns="" id="{7306DED4-0292-49AD-9A53-B86643A931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90" name="image2.png">
          <a:extLst>
            <a:ext uri="{FF2B5EF4-FFF2-40B4-BE49-F238E27FC236}">
              <a16:creationId xmlns:a16="http://schemas.microsoft.com/office/drawing/2014/main" xmlns="" id="{74B37D30-3192-4399-A8AA-D8A796B6BCE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91" name="image2.png">
          <a:extLst>
            <a:ext uri="{FF2B5EF4-FFF2-40B4-BE49-F238E27FC236}">
              <a16:creationId xmlns:a16="http://schemas.microsoft.com/office/drawing/2014/main" xmlns="" id="{2A976653-CD83-4622-A23A-C666703C944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92" name="image2.png">
          <a:extLst>
            <a:ext uri="{FF2B5EF4-FFF2-40B4-BE49-F238E27FC236}">
              <a16:creationId xmlns:a16="http://schemas.microsoft.com/office/drawing/2014/main" xmlns="" id="{6DB68EC3-A399-439E-8304-D26434AC66A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93" name="image2.png">
          <a:extLst>
            <a:ext uri="{FF2B5EF4-FFF2-40B4-BE49-F238E27FC236}">
              <a16:creationId xmlns:a16="http://schemas.microsoft.com/office/drawing/2014/main" xmlns="" id="{2FBE9458-FCC6-400E-8736-C541E18CF2F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94" name="image2.png">
          <a:extLst>
            <a:ext uri="{FF2B5EF4-FFF2-40B4-BE49-F238E27FC236}">
              <a16:creationId xmlns:a16="http://schemas.microsoft.com/office/drawing/2014/main" xmlns="" id="{D2FFE795-A34D-4706-91EA-D4B939D4237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95" name="image2.png">
          <a:extLst>
            <a:ext uri="{FF2B5EF4-FFF2-40B4-BE49-F238E27FC236}">
              <a16:creationId xmlns:a16="http://schemas.microsoft.com/office/drawing/2014/main" xmlns="" id="{BD0F8D18-C582-4CDD-84B0-65D85D7344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96" name="image2.png">
          <a:extLst>
            <a:ext uri="{FF2B5EF4-FFF2-40B4-BE49-F238E27FC236}">
              <a16:creationId xmlns:a16="http://schemas.microsoft.com/office/drawing/2014/main" xmlns="" id="{F6752BF8-CB57-418B-BD73-BB13C7980CE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97" name="image2.png">
          <a:extLst>
            <a:ext uri="{FF2B5EF4-FFF2-40B4-BE49-F238E27FC236}">
              <a16:creationId xmlns:a16="http://schemas.microsoft.com/office/drawing/2014/main" xmlns="" id="{EA4CFA5C-5F39-455C-8EAC-C5C9C23380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98" name="image2.png">
          <a:extLst>
            <a:ext uri="{FF2B5EF4-FFF2-40B4-BE49-F238E27FC236}">
              <a16:creationId xmlns:a16="http://schemas.microsoft.com/office/drawing/2014/main" xmlns="" id="{EA3576D5-336A-40A2-810C-331FB6DA0F2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99" name="image2.png">
          <a:extLst>
            <a:ext uri="{FF2B5EF4-FFF2-40B4-BE49-F238E27FC236}">
              <a16:creationId xmlns:a16="http://schemas.microsoft.com/office/drawing/2014/main" xmlns="" id="{1849EB0E-2FA7-4E52-A953-9CE0225473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200" name="image2.png">
          <a:extLst>
            <a:ext uri="{FF2B5EF4-FFF2-40B4-BE49-F238E27FC236}">
              <a16:creationId xmlns:a16="http://schemas.microsoft.com/office/drawing/2014/main" xmlns="" id="{6A390D46-3FCF-4022-8E6B-2730C7DDDE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201" name="image2.png">
          <a:extLst>
            <a:ext uri="{FF2B5EF4-FFF2-40B4-BE49-F238E27FC236}">
              <a16:creationId xmlns:a16="http://schemas.microsoft.com/office/drawing/2014/main" xmlns="" id="{93E1EAB0-F63E-49D4-8935-73130D5BB7D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202" name="image2.png">
          <a:extLst>
            <a:ext uri="{FF2B5EF4-FFF2-40B4-BE49-F238E27FC236}">
              <a16:creationId xmlns:a16="http://schemas.microsoft.com/office/drawing/2014/main" xmlns="" id="{5D0105DD-B9B0-41CD-A97A-FEFA80AAB84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203" name="image2.png">
          <a:extLst>
            <a:ext uri="{FF2B5EF4-FFF2-40B4-BE49-F238E27FC236}">
              <a16:creationId xmlns:a16="http://schemas.microsoft.com/office/drawing/2014/main" xmlns="" id="{9B3819ED-37A8-4A41-9270-8637C6E5C94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204" name="image2.png">
          <a:extLst>
            <a:ext uri="{FF2B5EF4-FFF2-40B4-BE49-F238E27FC236}">
              <a16:creationId xmlns:a16="http://schemas.microsoft.com/office/drawing/2014/main" xmlns="" id="{4C6E0B4F-513C-4A7B-B197-12B1844DCE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205" name="image2.png">
          <a:extLst>
            <a:ext uri="{FF2B5EF4-FFF2-40B4-BE49-F238E27FC236}">
              <a16:creationId xmlns:a16="http://schemas.microsoft.com/office/drawing/2014/main" xmlns="" id="{6D5ABBDD-6767-4C42-BB14-F8BD060C020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206" name="image2.png">
          <a:extLst>
            <a:ext uri="{FF2B5EF4-FFF2-40B4-BE49-F238E27FC236}">
              <a16:creationId xmlns:a16="http://schemas.microsoft.com/office/drawing/2014/main" xmlns="" id="{13E2431C-3CD9-421A-B150-345ED9241F8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207" name="image2.png">
          <a:extLst>
            <a:ext uri="{FF2B5EF4-FFF2-40B4-BE49-F238E27FC236}">
              <a16:creationId xmlns:a16="http://schemas.microsoft.com/office/drawing/2014/main" xmlns="" id="{6D72040E-3385-412E-A1A7-122FDC7D865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208" name="image2.png">
          <a:extLst>
            <a:ext uri="{FF2B5EF4-FFF2-40B4-BE49-F238E27FC236}">
              <a16:creationId xmlns:a16="http://schemas.microsoft.com/office/drawing/2014/main" xmlns="" id="{571E5ABB-22D2-44BB-BC3D-53E835A572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209" name="image2.png">
          <a:extLst>
            <a:ext uri="{FF2B5EF4-FFF2-40B4-BE49-F238E27FC236}">
              <a16:creationId xmlns:a16="http://schemas.microsoft.com/office/drawing/2014/main" xmlns="" id="{F01FC3A2-5863-4032-8217-CB99CCF64E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210" name="image2.png">
          <a:extLst>
            <a:ext uri="{FF2B5EF4-FFF2-40B4-BE49-F238E27FC236}">
              <a16:creationId xmlns:a16="http://schemas.microsoft.com/office/drawing/2014/main" xmlns="" id="{FFA163BB-3F58-455C-A0D8-4C420D26D0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211" name="image2.png">
          <a:extLst>
            <a:ext uri="{FF2B5EF4-FFF2-40B4-BE49-F238E27FC236}">
              <a16:creationId xmlns:a16="http://schemas.microsoft.com/office/drawing/2014/main" xmlns="" id="{9909B0B0-B635-43D2-A537-FE400C51538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12" name="image2.png">
          <a:extLst>
            <a:ext uri="{FF2B5EF4-FFF2-40B4-BE49-F238E27FC236}">
              <a16:creationId xmlns:a16="http://schemas.microsoft.com/office/drawing/2014/main" xmlns="" id="{B5929866-3F0B-4AFD-8E8A-BAFC48AC017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13" name="image2.png">
          <a:extLst>
            <a:ext uri="{FF2B5EF4-FFF2-40B4-BE49-F238E27FC236}">
              <a16:creationId xmlns:a16="http://schemas.microsoft.com/office/drawing/2014/main" xmlns="" id="{6813A8B1-6115-4BF8-8AC0-894574170E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214" name="image2.png">
          <a:extLst>
            <a:ext uri="{FF2B5EF4-FFF2-40B4-BE49-F238E27FC236}">
              <a16:creationId xmlns:a16="http://schemas.microsoft.com/office/drawing/2014/main" xmlns="" id="{DAA6F96B-01D7-48D2-9F49-64D1580C9FC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215" name="image2.png">
          <a:extLst>
            <a:ext uri="{FF2B5EF4-FFF2-40B4-BE49-F238E27FC236}">
              <a16:creationId xmlns:a16="http://schemas.microsoft.com/office/drawing/2014/main" xmlns="" id="{E4728D2E-9307-44C6-B35D-813C33B9162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16" name="image2.png">
          <a:extLst>
            <a:ext uri="{FF2B5EF4-FFF2-40B4-BE49-F238E27FC236}">
              <a16:creationId xmlns:a16="http://schemas.microsoft.com/office/drawing/2014/main" xmlns="" id="{473AA71D-48ED-448F-B9C7-3C9815FA93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17" name="image2.png">
          <a:extLst>
            <a:ext uri="{FF2B5EF4-FFF2-40B4-BE49-F238E27FC236}">
              <a16:creationId xmlns:a16="http://schemas.microsoft.com/office/drawing/2014/main" xmlns="" id="{21BCE8CF-2935-494F-AF6A-25AAE0F0AE2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218" name="image2.png">
          <a:extLst>
            <a:ext uri="{FF2B5EF4-FFF2-40B4-BE49-F238E27FC236}">
              <a16:creationId xmlns:a16="http://schemas.microsoft.com/office/drawing/2014/main" xmlns="" id="{AFA905AA-3ABD-474A-8959-4F3B4ECF5D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219" name="image2.png">
          <a:extLst>
            <a:ext uri="{FF2B5EF4-FFF2-40B4-BE49-F238E27FC236}">
              <a16:creationId xmlns:a16="http://schemas.microsoft.com/office/drawing/2014/main" xmlns="" id="{A72546CF-9742-4838-ABF8-7344CA7B0A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20" name="image2.png">
          <a:extLst>
            <a:ext uri="{FF2B5EF4-FFF2-40B4-BE49-F238E27FC236}">
              <a16:creationId xmlns:a16="http://schemas.microsoft.com/office/drawing/2014/main" xmlns="" id="{14E1D6B7-0232-4332-B42F-CC8369BECF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21" name="image2.png">
          <a:extLst>
            <a:ext uri="{FF2B5EF4-FFF2-40B4-BE49-F238E27FC236}">
              <a16:creationId xmlns:a16="http://schemas.microsoft.com/office/drawing/2014/main" xmlns="" id="{34560FF5-19AE-4A83-86F0-39E9E5FEB7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222" name="image2.png">
          <a:extLst>
            <a:ext uri="{FF2B5EF4-FFF2-40B4-BE49-F238E27FC236}">
              <a16:creationId xmlns:a16="http://schemas.microsoft.com/office/drawing/2014/main" xmlns="" id="{72407F08-B4D5-4E97-8EC6-FCEE9F8285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223" name="image2.png">
          <a:extLst>
            <a:ext uri="{FF2B5EF4-FFF2-40B4-BE49-F238E27FC236}">
              <a16:creationId xmlns:a16="http://schemas.microsoft.com/office/drawing/2014/main" xmlns="" id="{96F97EC6-7E0D-472C-A8C4-74873150EBF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24" name="image2.png">
          <a:extLst>
            <a:ext uri="{FF2B5EF4-FFF2-40B4-BE49-F238E27FC236}">
              <a16:creationId xmlns:a16="http://schemas.microsoft.com/office/drawing/2014/main" xmlns="" id="{70E0B4E1-93A3-426F-AC86-0B8AF12C069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25" name="image2.png">
          <a:extLst>
            <a:ext uri="{FF2B5EF4-FFF2-40B4-BE49-F238E27FC236}">
              <a16:creationId xmlns:a16="http://schemas.microsoft.com/office/drawing/2014/main" xmlns="" id="{131460FB-15C5-4A8D-A5DD-8C3C832EE61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226" name="image2.png">
          <a:extLst>
            <a:ext uri="{FF2B5EF4-FFF2-40B4-BE49-F238E27FC236}">
              <a16:creationId xmlns:a16="http://schemas.microsoft.com/office/drawing/2014/main" xmlns="" id="{73479C6E-4AEB-4DE8-8CC6-F15BCA7440D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227" name="image2.png">
          <a:extLst>
            <a:ext uri="{FF2B5EF4-FFF2-40B4-BE49-F238E27FC236}">
              <a16:creationId xmlns:a16="http://schemas.microsoft.com/office/drawing/2014/main" xmlns="" id="{EEA58CFF-85F2-40A6-9B9A-72A11DA974C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28" name="image2.png">
          <a:extLst>
            <a:ext uri="{FF2B5EF4-FFF2-40B4-BE49-F238E27FC236}">
              <a16:creationId xmlns:a16="http://schemas.microsoft.com/office/drawing/2014/main" xmlns="" id="{D816C97B-7CFA-4847-A982-BCADEFC658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29" name="image2.png">
          <a:extLst>
            <a:ext uri="{FF2B5EF4-FFF2-40B4-BE49-F238E27FC236}">
              <a16:creationId xmlns:a16="http://schemas.microsoft.com/office/drawing/2014/main" xmlns="" id="{EDD3241F-1B32-48DF-853A-9D1CC03ACC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230" name="image2.png">
          <a:extLst>
            <a:ext uri="{FF2B5EF4-FFF2-40B4-BE49-F238E27FC236}">
              <a16:creationId xmlns:a16="http://schemas.microsoft.com/office/drawing/2014/main" xmlns="" id="{52EFA6F5-9297-4126-AFC8-7943B08A5C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231" name="image2.png">
          <a:extLst>
            <a:ext uri="{FF2B5EF4-FFF2-40B4-BE49-F238E27FC236}">
              <a16:creationId xmlns:a16="http://schemas.microsoft.com/office/drawing/2014/main" xmlns="" id="{8CC99137-5833-41B3-A086-D773ADF171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32" name="image2.png">
          <a:extLst>
            <a:ext uri="{FF2B5EF4-FFF2-40B4-BE49-F238E27FC236}">
              <a16:creationId xmlns:a16="http://schemas.microsoft.com/office/drawing/2014/main" xmlns="" id="{22F8A91D-9615-4C99-B6A9-0C910FB5422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33" name="image2.png">
          <a:extLst>
            <a:ext uri="{FF2B5EF4-FFF2-40B4-BE49-F238E27FC236}">
              <a16:creationId xmlns:a16="http://schemas.microsoft.com/office/drawing/2014/main" xmlns="" id="{81A49EC7-EF54-4807-87F1-8572E68682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234" name="image2.png">
          <a:extLst>
            <a:ext uri="{FF2B5EF4-FFF2-40B4-BE49-F238E27FC236}">
              <a16:creationId xmlns:a16="http://schemas.microsoft.com/office/drawing/2014/main" xmlns="" id="{A8A31271-D08A-4B18-AAAA-2F89F5C0D6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235" name="image2.png">
          <a:extLst>
            <a:ext uri="{FF2B5EF4-FFF2-40B4-BE49-F238E27FC236}">
              <a16:creationId xmlns:a16="http://schemas.microsoft.com/office/drawing/2014/main" xmlns="" id="{FCA859D1-CC07-4716-8BAB-B124CC8621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36" name="image2.png">
          <a:extLst>
            <a:ext uri="{FF2B5EF4-FFF2-40B4-BE49-F238E27FC236}">
              <a16:creationId xmlns:a16="http://schemas.microsoft.com/office/drawing/2014/main" xmlns="" id="{F3A86B1D-8A61-40BD-A0C8-7F0FB94B6A2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37" name="image2.png">
          <a:extLst>
            <a:ext uri="{FF2B5EF4-FFF2-40B4-BE49-F238E27FC236}">
              <a16:creationId xmlns:a16="http://schemas.microsoft.com/office/drawing/2014/main" xmlns="" id="{EB35D8F9-C1FE-4484-936E-D1DC8BF5C5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238" name="image2.png">
          <a:extLst>
            <a:ext uri="{FF2B5EF4-FFF2-40B4-BE49-F238E27FC236}">
              <a16:creationId xmlns:a16="http://schemas.microsoft.com/office/drawing/2014/main" xmlns="" id="{CADC7D1B-596F-4A38-85FB-C0B178F2D2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239" name="image2.png">
          <a:extLst>
            <a:ext uri="{FF2B5EF4-FFF2-40B4-BE49-F238E27FC236}">
              <a16:creationId xmlns:a16="http://schemas.microsoft.com/office/drawing/2014/main" xmlns="" id="{024DE4CF-56CB-4AFB-94E5-5CF7B86D39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40" name="image2.png">
          <a:extLst>
            <a:ext uri="{FF2B5EF4-FFF2-40B4-BE49-F238E27FC236}">
              <a16:creationId xmlns:a16="http://schemas.microsoft.com/office/drawing/2014/main" xmlns="" id="{9FDFF7CB-A48F-4852-B9E2-003BC23B3F5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41" name="image2.png">
          <a:extLst>
            <a:ext uri="{FF2B5EF4-FFF2-40B4-BE49-F238E27FC236}">
              <a16:creationId xmlns:a16="http://schemas.microsoft.com/office/drawing/2014/main" xmlns="" id="{A1DEA093-2216-4A08-846E-52362125EF9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242" name="image2.png">
          <a:extLst>
            <a:ext uri="{FF2B5EF4-FFF2-40B4-BE49-F238E27FC236}">
              <a16:creationId xmlns:a16="http://schemas.microsoft.com/office/drawing/2014/main" xmlns="" id="{5137B3BD-D2A3-4F4F-B7E9-0D2DA73F8FA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243" name="image2.png">
          <a:extLst>
            <a:ext uri="{FF2B5EF4-FFF2-40B4-BE49-F238E27FC236}">
              <a16:creationId xmlns:a16="http://schemas.microsoft.com/office/drawing/2014/main" xmlns="" id="{8550585A-0D13-4975-9D81-38438528A0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44" name="image2.png">
          <a:extLst>
            <a:ext uri="{FF2B5EF4-FFF2-40B4-BE49-F238E27FC236}">
              <a16:creationId xmlns:a16="http://schemas.microsoft.com/office/drawing/2014/main" xmlns="" id="{302A084C-2852-4CB4-A0C5-B2088D8D1F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45" name="image2.png">
          <a:extLst>
            <a:ext uri="{FF2B5EF4-FFF2-40B4-BE49-F238E27FC236}">
              <a16:creationId xmlns:a16="http://schemas.microsoft.com/office/drawing/2014/main" xmlns="" id="{4F533213-A3D3-45A3-A25B-09AD77534C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246" name="image2.png">
          <a:extLst>
            <a:ext uri="{FF2B5EF4-FFF2-40B4-BE49-F238E27FC236}">
              <a16:creationId xmlns:a16="http://schemas.microsoft.com/office/drawing/2014/main" xmlns="" id="{AC751348-3A75-41BC-9DD2-65EB6BEB48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247" name="image2.png">
          <a:extLst>
            <a:ext uri="{FF2B5EF4-FFF2-40B4-BE49-F238E27FC236}">
              <a16:creationId xmlns:a16="http://schemas.microsoft.com/office/drawing/2014/main" xmlns="" id="{2E001D56-3ED6-4178-8CFC-FFB4F68C72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48" name="image2.png">
          <a:extLst>
            <a:ext uri="{FF2B5EF4-FFF2-40B4-BE49-F238E27FC236}">
              <a16:creationId xmlns:a16="http://schemas.microsoft.com/office/drawing/2014/main" xmlns="" id="{1F2A4396-5A49-41BA-8421-0626C867FE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49" name="image2.png">
          <a:extLst>
            <a:ext uri="{FF2B5EF4-FFF2-40B4-BE49-F238E27FC236}">
              <a16:creationId xmlns:a16="http://schemas.microsoft.com/office/drawing/2014/main" xmlns="" id="{D1A82EB7-FA1E-43D3-AF93-72D0F86100C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250" name="image2.png">
          <a:extLst>
            <a:ext uri="{FF2B5EF4-FFF2-40B4-BE49-F238E27FC236}">
              <a16:creationId xmlns:a16="http://schemas.microsoft.com/office/drawing/2014/main" xmlns="" id="{2D80264C-325D-4499-9DF0-238B08FE25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251" name="image2.png">
          <a:extLst>
            <a:ext uri="{FF2B5EF4-FFF2-40B4-BE49-F238E27FC236}">
              <a16:creationId xmlns:a16="http://schemas.microsoft.com/office/drawing/2014/main" xmlns="" id="{417D96B2-75A6-4AFF-A638-84C4ED2A60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52" name="image2.png">
          <a:extLst>
            <a:ext uri="{FF2B5EF4-FFF2-40B4-BE49-F238E27FC236}">
              <a16:creationId xmlns:a16="http://schemas.microsoft.com/office/drawing/2014/main" xmlns="" id="{75BF8861-8DFC-4B35-8C15-8F649AE609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53" name="image2.png">
          <a:extLst>
            <a:ext uri="{FF2B5EF4-FFF2-40B4-BE49-F238E27FC236}">
              <a16:creationId xmlns:a16="http://schemas.microsoft.com/office/drawing/2014/main" xmlns="" id="{140884B5-AAE0-43AA-8D89-63A14B40315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254" name="image2.png">
          <a:extLst>
            <a:ext uri="{FF2B5EF4-FFF2-40B4-BE49-F238E27FC236}">
              <a16:creationId xmlns:a16="http://schemas.microsoft.com/office/drawing/2014/main" xmlns="" id="{E0730528-E015-4F45-987F-420683D15C0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255" name="image2.png">
          <a:extLst>
            <a:ext uri="{FF2B5EF4-FFF2-40B4-BE49-F238E27FC236}">
              <a16:creationId xmlns:a16="http://schemas.microsoft.com/office/drawing/2014/main" xmlns="" id="{BE50CACC-7BBE-4884-BF14-8E62D11B46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56" name="image2.png">
          <a:extLst>
            <a:ext uri="{FF2B5EF4-FFF2-40B4-BE49-F238E27FC236}">
              <a16:creationId xmlns:a16="http://schemas.microsoft.com/office/drawing/2014/main" xmlns="" id="{EBFF7C51-9274-4DE1-BAFE-7B49458CD0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57" name="image2.png">
          <a:extLst>
            <a:ext uri="{FF2B5EF4-FFF2-40B4-BE49-F238E27FC236}">
              <a16:creationId xmlns:a16="http://schemas.microsoft.com/office/drawing/2014/main" xmlns="" id="{99859A87-0420-4F9A-9945-49956D66B66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258" name="image2.png">
          <a:extLst>
            <a:ext uri="{FF2B5EF4-FFF2-40B4-BE49-F238E27FC236}">
              <a16:creationId xmlns:a16="http://schemas.microsoft.com/office/drawing/2014/main" xmlns="" id="{B81B2DD7-5A89-4D72-A5BD-24DDAB37EA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259" name="image2.png">
          <a:extLst>
            <a:ext uri="{FF2B5EF4-FFF2-40B4-BE49-F238E27FC236}">
              <a16:creationId xmlns:a16="http://schemas.microsoft.com/office/drawing/2014/main" xmlns="" id="{67FC4B5B-ADF9-4549-AA22-F11D6F749E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60" name="image2.png">
          <a:extLst>
            <a:ext uri="{FF2B5EF4-FFF2-40B4-BE49-F238E27FC236}">
              <a16:creationId xmlns:a16="http://schemas.microsoft.com/office/drawing/2014/main" xmlns="" id="{A42C6BB1-CE12-4AAE-871D-D0CA62C1AD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61" name="image2.png">
          <a:extLst>
            <a:ext uri="{FF2B5EF4-FFF2-40B4-BE49-F238E27FC236}">
              <a16:creationId xmlns:a16="http://schemas.microsoft.com/office/drawing/2014/main" xmlns="" id="{C1B4AD5E-FA37-4ACB-B321-433AA25D69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262" name="image2.png">
          <a:extLst>
            <a:ext uri="{FF2B5EF4-FFF2-40B4-BE49-F238E27FC236}">
              <a16:creationId xmlns:a16="http://schemas.microsoft.com/office/drawing/2014/main" xmlns="" id="{1BD7BAE3-C64A-451B-9332-CCD894E4982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263" name="image2.png">
          <a:extLst>
            <a:ext uri="{FF2B5EF4-FFF2-40B4-BE49-F238E27FC236}">
              <a16:creationId xmlns:a16="http://schemas.microsoft.com/office/drawing/2014/main" xmlns="" id="{3BEFCE36-0D6B-48CC-9A6F-F054C285DC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64" name="image2.png">
          <a:extLst>
            <a:ext uri="{FF2B5EF4-FFF2-40B4-BE49-F238E27FC236}">
              <a16:creationId xmlns:a16="http://schemas.microsoft.com/office/drawing/2014/main" xmlns="" id="{41ECCE31-A494-4484-BC01-434ED0C6C6E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65" name="image2.png">
          <a:extLst>
            <a:ext uri="{FF2B5EF4-FFF2-40B4-BE49-F238E27FC236}">
              <a16:creationId xmlns:a16="http://schemas.microsoft.com/office/drawing/2014/main" xmlns="" id="{C27BEF99-F6B1-456A-A322-B54DADE2433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266" name="image2.png">
          <a:extLst>
            <a:ext uri="{FF2B5EF4-FFF2-40B4-BE49-F238E27FC236}">
              <a16:creationId xmlns:a16="http://schemas.microsoft.com/office/drawing/2014/main" xmlns="" id="{3FBC8752-E3E9-4FEE-BE2C-C24BE85F5E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267" name="image2.png">
          <a:extLst>
            <a:ext uri="{FF2B5EF4-FFF2-40B4-BE49-F238E27FC236}">
              <a16:creationId xmlns:a16="http://schemas.microsoft.com/office/drawing/2014/main" xmlns="" id="{EC3400CF-E1CC-413D-B480-61E2BD542D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68" name="image2.png">
          <a:extLst>
            <a:ext uri="{FF2B5EF4-FFF2-40B4-BE49-F238E27FC236}">
              <a16:creationId xmlns:a16="http://schemas.microsoft.com/office/drawing/2014/main" xmlns="" id="{8F06E352-ECBF-40FF-A732-221A47B8413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69" name="image2.png">
          <a:extLst>
            <a:ext uri="{FF2B5EF4-FFF2-40B4-BE49-F238E27FC236}">
              <a16:creationId xmlns:a16="http://schemas.microsoft.com/office/drawing/2014/main" xmlns="" id="{CC92B6A5-ECA9-4345-9773-219E150377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270" name="image2.png">
          <a:extLst>
            <a:ext uri="{FF2B5EF4-FFF2-40B4-BE49-F238E27FC236}">
              <a16:creationId xmlns:a16="http://schemas.microsoft.com/office/drawing/2014/main" xmlns="" id="{B2EBA270-79AE-448A-A81D-43DF0589FD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271" name="image2.png">
          <a:extLst>
            <a:ext uri="{FF2B5EF4-FFF2-40B4-BE49-F238E27FC236}">
              <a16:creationId xmlns:a16="http://schemas.microsoft.com/office/drawing/2014/main" xmlns="" id="{3F8E9733-7916-4A1B-91F7-879346A6BD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72" name="image2.png">
          <a:extLst>
            <a:ext uri="{FF2B5EF4-FFF2-40B4-BE49-F238E27FC236}">
              <a16:creationId xmlns:a16="http://schemas.microsoft.com/office/drawing/2014/main" xmlns="" id="{5560876A-F183-411B-9AE5-336F567832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73" name="image2.png">
          <a:extLst>
            <a:ext uri="{FF2B5EF4-FFF2-40B4-BE49-F238E27FC236}">
              <a16:creationId xmlns:a16="http://schemas.microsoft.com/office/drawing/2014/main" xmlns="" id="{27576B56-8562-49EC-89BF-B7284B00BD5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274" name="image2.png">
          <a:extLst>
            <a:ext uri="{FF2B5EF4-FFF2-40B4-BE49-F238E27FC236}">
              <a16:creationId xmlns:a16="http://schemas.microsoft.com/office/drawing/2014/main" xmlns="" id="{FCF09161-BB22-4F5E-A6C5-6526710DD0E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275" name="image2.png">
          <a:extLst>
            <a:ext uri="{FF2B5EF4-FFF2-40B4-BE49-F238E27FC236}">
              <a16:creationId xmlns:a16="http://schemas.microsoft.com/office/drawing/2014/main" xmlns="" id="{746F4032-925A-486C-B9D5-F4CE51D3EF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276" name="image2.png">
          <a:extLst>
            <a:ext uri="{FF2B5EF4-FFF2-40B4-BE49-F238E27FC236}">
              <a16:creationId xmlns:a16="http://schemas.microsoft.com/office/drawing/2014/main" xmlns="" id="{081B834B-1467-409F-BC43-EA0760DD8E5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277" name="image2.png">
          <a:extLst>
            <a:ext uri="{FF2B5EF4-FFF2-40B4-BE49-F238E27FC236}">
              <a16:creationId xmlns:a16="http://schemas.microsoft.com/office/drawing/2014/main" xmlns="" id="{1C586217-A823-4E97-9A5B-92647EECF3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278" name="image2.png">
          <a:extLst>
            <a:ext uri="{FF2B5EF4-FFF2-40B4-BE49-F238E27FC236}">
              <a16:creationId xmlns:a16="http://schemas.microsoft.com/office/drawing/2014/main" xmlns="" id="{1B7818DD-854F-4856-A73E-AC7072FF7B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279" name="image2.png">
          <a:extLst>
            <a:ext uri="{FF2B5EF4-FFF2-40B4-BE49-F238E27FC236}">
              <a16:creationId xmlns:a16="http://schemas.microsoft.com/office/drawing/2014/main" xmlns="" id="{D846123D-D240-4303-9A23-EF7A45863DB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280" name="image2.png">
          <a:extLst>
            <a:ext uri="{FF2B5EF4-FFF2-40B4-BE49-F238E27FC236}">
              <a16:creationId xmlns:a16="http://schemas.microsoft.com/office/drawing/2014/main" xmlns="" id="{50DF17CF-5504-4587-B2AC-D278467F7D5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281" name="image2.png">
          <a:extLst>
            <a:ext uri="{FF2B5EF4-FFF2-40B4-BE49-F238E27FC236}">
              <a16:creationId xmlns:a16="http://schemas.microsoft.com/office/drawing/2014/main" xmlns="" id="{A4444313-D3B9-49AD-90EB-AB10E85534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282" name="image2.png">
          <a:extLst>
            <a:ext uri="{FF2B5EF4-FFF2-40B4-BE49-F238E27FC236}">
              <a16:creationId xmlns:a16="http://schemas.microsoft.com/office/drawing/2014/main" xmlns="" id="{07DC52F3-3AC0-4CAC-B0AA-BF7A9739F69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283" name="image2.png">
          <a:extLst>
            <a:ext uri="{FF2B5EF4-FFF2-40B4-BE49-F238E27FC236}">
              <a16:creationId xmlns:a16="http://schemas.microsoft.com/office/drawing/2014/main" xmlns="" id="{F1F2F9C2-3F4A-4CB4-9ED3-66C8D2A4CA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284" name="image2.png">
          <a:extLst>
            <a:ext uri="{FF2B5EF4-FFF2-40B4-BE49-F238E27FC236}">
              <a16:creationId xmlns:a16="http://schemas.microsoft.com/office/drawing/2014/main" xmlns="" id="{ACF20C4D-D04F-43B9-AADF-D187BCB53F1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285" name="image2.png">
          <a:extLst>
            <a:ext uri="{FF2B5EF4-FFF2-40B4-BE49-F238E27FC236}">
              <a16:creationId xmlns:a16="http://schemas.microsoft.com/office/drawing/2014/main" xmlns="" id="{AB8E79A9-F6FA-4ED9-BEAB-1BA83E024C9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286" name="image2.png">
          <a:extLst>
            <a:ext uri="{FF2B5EF4-FFF2-40B4-BE49-F238E27FC236}">
              <a16:creationId xmlns:a16="http://schemas.microsoft.com/office/drawing/2014/main" xmlns="" id="{0922C52C-D2A5-40FC-91E9-BC812314134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287" name="image2.png">
          <a:extLst>
            <a:ext uri="{FF2B5EF4-FFF2-40B4-BE49-F238E27FC236}">
              <a16:creationId xmlns:a16="http://schemas.microsoft.com/office/drawing/2014/main" xmlns="" id="{9816DAE3-5294-4E79-BB16-718248F22C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88" name="image2.png">
          <a:extLst>
            <a:ext uri="{FF2B5EF4-FFF2-40B4-BE49-F238E27FC236}">
              <a16:creationId xmlns:a16="http://schemas.microsoft.com/office/drawing/2014/main" xmlns="" id="{0CDE6B06-F6F8-4E0A-80FC-A5C899786F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89" name="image2.png">
          <a:extLst>
            <a:ext uri="{FF2B5EF4-FFF2-40B4-BE49-F238E27FC236}">
              <a16:creationId xmlns:a16="http://schemas.microsoft.com/office/drawing/2014/main" xmlns="" id="{65DC24F6-5CDE-4966-B2F1-F1C2EC152D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290" name="image2.png">
          <a:extLst>
            <a:ext uri="{FF2B5EF4-FFF2-40B4-BE49-F238E27FC236}">
              <a16:creationId xmlns:a16="http://schemas.microsoft.com/office/drawing/2014/main" xmlns="" id="{211C951D-D14A-4E71-8AA8-A61418C8E4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291" name="image2.png">
          <a:extLst>
            <a:ext uri="{FF2B5EF4-FFF2-40B4-BE49-F238E27FC236}">
              <a16:creationId xmlns:a16="http://schemas.microsoft.com/office/drawing/2014/main" xmlns="" id="{A0B965E5-F953-44B0-BB89-1B763A69B2A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92" name="image2.png">
          <a:extLst>
            <a:ext uri="{FF2B5EF4-FFF2-40B4-BE49-F238E27FC236}">
              <a16:creationId xmlns:a16="http://schemas.microsoft.com/office/drawing/2014/main" xmlns="" id="{15BD08A1-49C7-4103-9DDD-9CCC5090F36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93" name="image2.png">
          <a:extLst>
            <a:ext uri="{FF2B5EF4-FFF2-40B4-BE49-F238E27FC236}">
              <a16:creationId xmlns:a16="http://schemas.microsoft.com/office/drawing/2014/main" xmlns="" id="{E8A95F53-733E-4C7E-89A5-513C8217182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294" name="image2.png">
          <a:extLst>
            <a:ext uri="{FF2B5EF4-FFF2-40B4-BE49-F238E27FC236}">
              <a16:creationId xmlns:a16="http://schemas.microsoft.com/office/drawing/2014/main" xmlns="" id="{266DFC23-B271-434E-A9DE-878FDA150B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295" name="image2.png">
          <a:extLst>
            <a:ext uri="{FF2B5EF4-FFF2-40B4-BE49-F238E27FC236}">
              <a16:creationId xmlns:a16="http://schemas.microsoft.com/office/drawing/2014/main" xmlns="" id="{748F22D6-EFDF-4A70-B67C-DBC471F5AAC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96" name="image2.png">
          <a:extLst>
            <a:ext uri="{FF2B5EF4-FFF2-40B4-BE49-F238E27FC236}">
              <a16:creationId xmlns:a16="http://schemas.microsoft.com/office/drawing/2014/main" xmlns="" id="{894F19C1-C209-419A-BE51-9E4E53943C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97" name="image2.png">
          <a:extLst>
            <a:ext uri="{FF2B5EF4-FFF2-40B4-BE49-F238E27FC236}">
              <a16:creationId xmlns:a16="http://schemas.microsoft.com/office/drawing/2014/main" xmlns="" id="{70EA8C7A-6C97-4911-AE53-25C24E25592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298" name="image2.png">
          <a:extLst>
            <a:ext uri="{FF2B5EF4-FFF2-40B4-BE49-F238E27FC236}">
              <a16:creationId xmlns:a16="http://schemas.microsoft.com/office/drawing/2014/main" xmlns="" id="{83B7DAC4-8FFD-4367-A453-90417B564A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299" name="image2.png">
          <a:extLst>
            <a:ext uri="{FF2B5EF4-FFF2-40B4-BE49-F238E27FC236}">
              <a16:creationId xmlns:a16="http://schemas.microsoft.com/office/drawing/2014/main" xmlns="" id="{454F0A54-F6B6-41AE-B8E2-D61C0F4D6E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00" name="image2.png">
          <a:extLst>
            <a:ext uri="{FF2B5EF4-FFF2-40B4-BE49-F238E27FC236}">
              <a16:creationId xmlns:a16="http://schemas.microsoft.com/office/drawing/2014/main" xmlns="" id="{3B21E72A-171E-4939-BB15-8B6D9FBCF9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01" name="image2.png">
          <a:extLst>
            <a:ext uri="{FF2B5EF4-FFF2-40B4-BE49-F238E27FC236}">
              <a16:creationId xmlns:a16="http://schemas.microsoft.com/office/drawing/2014/main" xmlns="" id="{134B190F-F8CB-48FC-AD30-8F45620E09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302" name="image2.png">
          <a:extLst>
            <a:ext uri="{FF2B5EF4-FFF2-40B4-BE49-F238E27FC236}">
              <a16:creationId xmlns:a16="http://schemas.microsoft.com/office/drawing/2014/main" xmlns="" id="{3EBF8005-BCDA-41BD-9D61-4D6E42C4D19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303" name="image2.png">
          <a:extLst>
            <a:ext uri="{FF2B5EF4-FFF2-40B4-BE49-F238E27FC236}">
              <a16:creationId xmlns:a16="http://schemas.microsoft.com/office/drawing/2014/main" xmlns="" id="{389D9E33-2E9D-4861-8433-058ABAFDDE3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04" name="image2.png">
          <a:extLst>
            <a:ext uri="{FF2B5EF4-FFF2-40B4-BE49-F238E27FC236}">
              <a16:creationId xmlns:a16="http://schemas.microsoft.com/office/drawing/2014/main" xmlns="" id="{A7485428-E906-438B-AF24-D6ABF276C94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05" name="image2.png">
          <a:extLst>
            <a:ext uri="{FF2B5EF4-FFF2-40B4-BE49-F238E27FC236}">
              <a16:creationId xmlns:a16="http://schemas.microsoft.com/office/drawing/2014/main" xmlns="" id="{116D0808-9A2A-408A-A31B-5BACA48C6A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306" name="image2.png">
          <a:extLst>
            <a:ext uri="{FF2B5EF4-FFF2-40B4-BE49-F238E27FC236}">
              <a16:creationId xmlns:a16="http://schemas.microsoft.com/office/drawing/2014/main" xmlns="" id="{895759F3-70F9-4E12-A3B8-756FD40451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307" name="image2.png">
          <a:extLst>
            <a:ext uri="{FF2B5EF4-FFF2-40B4-BE49-F238E27FC236}">
              <a16:creationId xmlns:a16="http://schemas.microsoft.com/office/drawing/2014/main" xmlns="" id="{CC59703B-09C2-43A7-A393-8D8CD57F64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08" name="image2.png">
          <a:extLst>
            <a:ext uri="{FF2B5EF4-FFF2-40B4-BE49-F238E27FC236}">
              <a16:creationId xmlns:a16="http://schemas.microsoft.com/office/drawing/2014/main" xmlns="" id="{31857F79-BD29-4D11-9941-45C074DE32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09" name="image2.png">
          <a:extLst>
            <a:ext uri="{FF2B5EF4-FFF2-40B4-BE49-F238E27FC236}">
              <a16:creationId xmlns:a16="http://schemas.microsoft.com/office/drawing/2014/main" xmlns="" id="{164F903B-D26D-46F3-8AD9-B2A8720EA2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310" name="image2.png">
          <a:extLst>
            <a:ext uri="{FF2B5EF4-FFF2-40B4-BE49-F238E27FC236}">
              <a16:creationId xmlns:a16="http://schemas.microsoft.com/office/drawing/2014/main" xmlns="" id="{9765CDD8-3F78-4F15-B8A8-4BECFCB48EF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311" name="image2.png">
          <a:extLst>
            <a:ext uri="{FF2B5EF4-FFF2-40B4-BE49-F238E27FC236}">
              <a16:creationId xmlns:a16="http://schemas.microsoft.com/office/drawing/2014/main" xmlns="" id="{9A5615BA-D8D8-4CBE-A40F-A8F693F7153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12" name="image2.png">
          <a:extLst>
            <a:ext uri="{FF2B5EF4-FFF2-40B4-BE49-F238E27FC236}">
              <a16:creationId xmlns:a16="http://schemas.microsoft.com/office/drawing/2014/main" xmlns="" id="{EC038146-E8C7-4EC4-83E0-4474112C34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13" name="image2.png">
          <a:extLst>
            <a:ext uri="{FF2B5EF4-FFF2-40B4-BE49-F238E27FC236}">
              <a16:creationId xmlns:a16="http://schemas.microsoft.com/office/drawing/2014/main" xmlns="" id="{1A9B520E-0971-440C-BAE9-CB9111CC00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314" name="image2.png">
          <a:extLst>
            <a:ext uri="{FF2B5EF4-FFF2-40B4-BE49-F238E27FC236}">
              <a16:creationId xmlns:a16="http://schemas.microsoft.com/office/drawing/2014/main" xmlns="" id="{E3332AE3-F9E6-4F20-B803-20F3D81C56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315" name="image2.png">
          <a:extLst>
            <a:ext uri="{FF2B5EF4-FFF2-40B4-BE49-F238E27FC236}">
              <a16:creationId xmlns:a16="http://schemas.microsoft.com/office/drawing/2014/main" xmlns="" id="{8E049D17-DC0D-43C3-95FD-D63B4DE1589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16" name="image2.png">
          <a:extLst>
            <a:ext uri="{FF2B5EF4-FFF2-40B4-BE49-F238E27FC236}">
              <a16:creationId xmlns:a16="http://schemas.microsoft.com/office/drawing/2014/main" xmlns="" id="{97014DAD-194E-48CC-AB1F-6E3A3C25B1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17" name="image2.png">
          <a:extLst>
            <a:ext uri="{FF2B5EF4-FFF2-40B4-BE49-F238E27FC236}">
              <a16:creationId xmlns:a16="http://schemas.microsoft.com/office/drawing/2014/main" xmlns="" id="{125FCF9C-7217-4EDE-B1A4-FFB23755DA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318" name="image2.png">
          <a:extLst>
            <a:ext uri="{FF2B5EF4-FFF2-40B4-BE49-F238E27FC236}">
              <a16:creationId xmlns:a16="http://schemas.microsoft.com/office/drawing/2014/main" xmlns="" id="{6380B978-A01D-4D53-97E5-AA74100F9B3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319" name="image2.png">
          <a:extLst>
            <a:ext uri="{FF2B5EF4-FFF2-40B4-BE49-F238E27FC236}">
              <a16:creationId xmlns:a16="http://schemas.microsoft.com/office/drawing/2014/main" xmlns="" id="{91DF639E-CAAA-42BE-AFD8-7449786217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20" name="image2.png">
          <a:extLst>
            <a:ext uri="{FF2B5EF4-FFF2-40B4-BE49-F238E27FC236}">
              <a16:creationId xmlns:a16="http://schemas.microsoft.com/office/drawing/2014/main" xmlns="" id="{9A92AC2F-42BD-4887-8024-FA2223BB16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21" name="image2.png">
          <a:extLst>
            <a:ext uri="{FF2B5EF4-FFF2-40B4-BE49-F238E27FC236}">
              <a16:creationId xmlns:a16="http://schemas.microsoft.com/office/drawing/2014/main" xmlns="" id="{EF9E5B4E-5E20-4AAB-9F43-A43592502C8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322" name="image2.png">
          <a:extLst>
            <a:ext uri="{FF2B5EF4-FFF2-40B4-BE49-F238E27FC236}">
              <a16:creationId xmlns:a16="http://schemas.microsoft.com/office/drawing/2014/main" xmlns="" id="{DF6B4826-E10B-4B0C-A443-20525921E7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323" name="image2.png">
          <a:extLst>
            <a:ext uri="{FF2B5EF4-FFF2-40B4-BE49-F238E27FC236}">
              <a16:creationId xmlns:a16="http://schemas.microsoft.com/office/drawing/2014/main" xmlns="" id="{FD9A1E80-CBA5-4DF9-A43B-8127234692E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24" name="image2.png">
          <a:extLst>
            <a:ext uri="{FF2B5EF4-FFF2-40B4-BE49-F238E27FC236}">
              <a16:creationId xmlns:a16="http://schemas.microsoft.com/office/drawing/2014/main" xmlns="" id="{41F5E01B-4E57-427A-B848-AAFC666C1D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25" name="image2.png">
          <a:extLst>
            <a:ext uri="{FF2B5EF4-FFF2-40B4-BE49-F238E27FC236}">
              <a16:creationId xmlns:a16="http://schemas.microsoft.com/office/drawing/2014/main" xmlns="" id="{97981202-799E-41DB-AAE4-7FBA3D0D1DE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326" name="image2.png">
          <a:extLst>
            <a:ext uri="{FF2B5EF4-FFF2-40B4-BE49-F238E27FC236}">
              <a16:creationId xmlns:a16="http://schemas.microsoft.com/office/drawing/2014/main" xmlns="" id="{5605B060-53C6-4A6A-9B63-4A6BCEFDDC4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327" name="image2.png">
          <a:extLst>
            <a:ext uri="{FF2B5EF4-FFF2-40B4-BE49-F238E27FC236}">
              <a16:creationId xmlns:a16="http://schemas.microsoft.com/office/drawing/2014/main" xmlns="" id="{29EDCFA6-7E2C-4E68-AF31-116AC73F20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28" name="image2.png">
          <a:extLst>
            <a:ext uri="{FF2B5EF4-FFF2-40B4-BE49-F238E27FC236}">
              <a16:creationId xmlns:a16="http://schemas.microsoft.com/office/drawing/2014/main" xmlns="" id="{74E7DE6E-8EDA-40CD-91B6-68F32547EC6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29" name="image2.png">
          <a:extLst>
            <a:ext uri="{FF2B5EF4-FFF2-40B4-BE49-F238E27FC236}">
              <a16:creationId xmlns:a16="http://schemas.microsoft.com/office/drawing/2014/main" xmlns="" id="{A2265E3F-BAE7-4DA2-ADD8-32DDD13BE79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330" name="image2.png">
          <a:extLst>
            <a:ext uri="{FF2B5EF4-FFF2-40B4-BE49-F238E27FC236}">
              <a16:creationId xmlns:a16="http://schemas.microsoft.com/office/drawing/2014/main" xmlns="" id="{E4D1030D-D0CD-4232-B16F-71C2C9F3C8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331" name="image2.png">
          <a:extLst>
            <a:ext uri="{FF2B5EF4-FFF2-40B4-BE49-F238E27FC236}">
              <a16:creationId xmlns:a16="http://schemas.microsoft.com/office/drawing/2014/main" xmlns="" id="{571346C8-D673-445A-9BFC-62CFD364F0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32" name="image2.png">
          <a:extLst>
            <a:ext uri="{FF2B5EF4-FFF2-40B4-BE49-F238E27FC236}">
              <a16:creationId xmlns:a16="http://schemas.microsoft.com/office/drawing/2014/main" xmlns="" id="{187C312C-B2BE-4386-BC31-9141BD220F7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33" name="image2.png">
          <a:extLst>
            <a:ext uri="{FF2B5EF4-FFF2-40B4-BE49-F238E27FC236}">
              <a16:creationId xmlns:a16="http://schemas.microsoft.com/office/drawing/2014/main" xmlns="" id="{E1471962-990A-46EF-BDD9-464EF53533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334" name="image2.png">
          <a:extLst>
            <a:ext uri="{FF2B5EF4-FFF2-40B4-BE49-F238E27FC236}">
              <a16:creationId xmlns:a16="http://schemas.microsoft.com/office/drawing/2014/main" xmlns="" id="{3BAB715E-019D-4FE5-98B9-0C910C6FF95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335" name="image2.png">
          <a:extLst>
            <a:ext uri="{FF2B5EF4-FFF2-40B4-BE49-F238E27FC236}">
              <a16:creationId xmlns:a16="http://schemas.microsoft.com/office/drawing/2014/main" xmlns="" id="{D26D253F-F52B-4923-B57E-DA0ED302EB7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36" name="image2.png">
          <a:extLst>
            <a:ext uri="{FF2B5EF4-FFF2-40B4-BE49-F238E27FC236}">
              <a16:creationId xmlns:a16="http://schemas.microsoft.com/office/drawing/2014/main" xmlns="" id="{A4E274F3-3A3D-4536-8CD2-665F6CA39D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37" name="image2.png">
          <a:extLst>
            <a:ext uri="{FF2B5EF4-FFF2-40B4-BE49-F238E27FC236}">
              <a16:creationId xmlns:a16="http://schemas.microsoft.com/office/drawing/2014/main" xmlns="" id="{2740C579-297B-4D95-9B65-02ABB3B47C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338" name="image2.png">
          <a:extLst>
            <a:ext uri="{FF2B5EF4-FFF2-40B4-BE49-F238E27FC236}">
              <a16:creationId xmlns:a16="http://schemas.microsoft.com/office/drawing/2014/main" xmlns="" id="{9FAA7C17-A4FD-4841-89B6-64070975106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339" name="image2.png">
          <a:extLst>
            <a:ext uri="{FF2B5EF4-FFF2-40B4-BE49-F238E27FC236}">
              <a16:creationId xmlns:a16="http://schemas.microsoft.com/office/drawing/2014/main" xmlns="" id="{B7A77994-B1A2-42B0-ABF0-BAF8AE507D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40" name="image2.png">
          <a:extLst>
            <a:ext uri="{FF2B5EF4-FFF2-40B4-BE49-F238E27FC236}">
              <a16:creationId xmlns:a16="http://schemas.microsoft.com/office/drawing/2014/main" xmlns="" id="{7578287A-3A40-44C4-BE9C-799EECAFB0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41" name="image2.png">
          <a:extLst>
            <a:ext uri="{FF2B5EF4-FFF2-40B4-BE49-F238E27FC236}">
              <a16:creationId xmlns:a16="http://schemas.microsoft.com/office/drawing/2014/main" xmlns="" id="{295571C3-6497-4341-88C2-07BC3189F72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342" name="image2.png">
          <a:extLst>
            <a:ext uri="{FF2B5EF4-FFF2-40B4-BE49-F238E27FC236}">
              <a16:creationId xmlns:a16="http://schemas.microsoft.com/office/drawing/2014/main" xmlns="" id="{0C55FD77-FA02-4BF5-9988-6CBE77BCC6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343" name="image2.png">
          <a:extLst>
            <a:ext uri="{FF2B5EF4-FFF2-40B4-BE49-F238E27FC236}">
              <a16:creationId xmlns:a16="http://schemas.microsoft.com/office/drawing/2014/main" xmlns="" id="{4F6D6068-B33A-4C37-89C8-1BC89393DC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44" name="image2.png">
          <a:extLst>
            <a:ext uri="{FF2B5EF4-FFF2-40B4-BE49-F238E27FC236}">
              <a16:creationId xmlns:a16="http://schemas.microsoft.com/office/drawing/2014/main" xmlns="" id="{1386E977-4291-4F31-A30C-A8971C4EAF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45" name="image2.png">
          <a:extLst>
            <a:ext uri="{FF2B5EF4-FFF2-40B4-BE49-F238E27FC236}">
              <a16:creationId xmlns:a16="http://schemas.microsoft.com/office/drawing/2014/main" xmlns="" id="{A270346A-5FB5-402B-BEB0-65E9492E79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346" name="image2.png">
          <a:extLst>
            <a:ext uri="{FF2B5EF4-FFF2-40B4-BE49-F238E27FC236}">
              <a16:creationId xmlns:a16="http://schemas.microsoft.com/office/drawing/2014/main" xmlns="" id="{1AE81D24-0BC5-4C89-9984-352B5C476DD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347" name="image2.png">
          <a:extLst>
            <a:ext uri="{FF2B5EF4-FFF2-40B4-BE49-F238E27FC236}">
              <a16:creationId xmlns:a16="http://schemas.microsoft.com/office/drawing/2014/main" xmlns="" id="{B5EE3FC0-619C-4471-8DDF-03C66EA7EC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48" name="image2.png">
          <a:extLst>
            <a:ext uri="{FF2B5EF4-FFF2-40B4-BE49-F238E27FC236}">
              <a16:creationId xmlns:a16="http://schemas.microsoft.com/office/drawing/2014/main" xmlns="" id="{24E1968C-F857-4697-9C43-801F59FB1D1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49" name="image2.png">
          <a:extLst>
            <a:ext uri="{FF2B5EF4-FFF2-40B4-BE49-F238E27FC236}">
              <a16:creationId xmlns:a16="http://schemas.microsoft.com/office/drawing/2014/main" xmlns="" id="{E74667A2-D44B-4327-AFFC-BC94AD65C6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350" name="image2.png">
          <a:extLst>
            <a:ext uri="{FF2B5EF4-FFF2-40B4-BE49-F238E27FC236}">
              <a16:creationId xmlns:a16="http://schemas.microsoft.com/office/drawing/2014/main" xmlns="" id="{25AFCBF5-E02F-4733-976F-23665677F3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351" name="image2.png">
          <a:extLst>
            <a:ext uri="{FF2B5EF4-FFF2-40B4-BE49-F238E27FC236}">
              <a16:creationId xmlns:a16="http://schemas.microsoft.com/office/drawing/2014/main" xmlns="" id="{BDF39F5F-3234-4D76-BE08-144E1B2467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352" name="image2.png">
          <a:extLst>
            <a:ext uri="{FF2B5EF4-FFF2-40B4-BE49-F238E27FC236}">
              <a16:creationId xmlns:a16="http://schemas.microsoft.com/office/drawing/2014/main" xmlns="" id="{8900184B-6DC2-4415-8B4B-080B734D970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353" name="image2.png">
          <a:extLst>
            <a:ext uri="{FF2B5EF4-FFF2-40B4-BE49-F238E27FC236}">
              <a16:creationId xmlns:a16="http://schemas.microsoft.com/office/drawing/2014/main" xmlns="" id="{A0EB9D62-79C6-44E5-A22C-325BF81681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354" name="image2.png">
          <a:extLst>
            <a:ext uri="{FF2B5EF4-FFF2-40B4-BE49-F238E27FC236}">
              <a16:creationId xmlns:a16="http://schemas.microsoft.com/office/drawing/2014/main" xmlns="" id="{D2D0E54D-112B-402B-B5D7-5474F28CDBD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355" name="image2.png">
          <a:extLst>
            <a:ext uri="{FF2B5EF4-FFF2-40B4-BE49-F238E27FC236}">
              <a16:creationId xmlns:a16="http://schemas.microsoft.com/office/drawing/2014/main" xmlns="" id="{616F0DB2-56A0-4DA0-8E1B-39ACAE767C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356" name="image2.png">
          <a:extLst>
            <a:ext uri="{FF2B5EF4-FFF2-40B4-BE49-F238E27FC236}">
              <a16:creationId xmlns:a16="http://schemas.microsoft.com/office/drawing/2014/main" xmlns="" id="{0E2A592D-DD10-4156-8995-A1B1D56204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357" name="image2.png">
          <a:extLst>
            <a:ext uri="{FF2B5EF4-FFF2-40B4-BE49-F238E27FC236}">
              <a16:creationId xmlns:a16="http://schemas.microsoft.com/office/drawing/2014/main" xmlns="" id="{191E9CCE-8FBC-4F17-957B-6EE72DC922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358" name="image2.png">
          <a:extLst>
            <a:ext uri="{FF2B5EF4-FFF2-40B4-BE49-F238E27FC236}">
              <a16:creationId xmlns:a16="http://schemas.microsoft.com/office/drawing/2014/main" xmlns="" id="{7BD55172-F51C-4D90-B49C-46041819DC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359" name="image2.png">
          <a:extLst>
            <a:ext uri="{FF2B5EF4-FFF2-40B4-BE49-F238E27FC236}">
              <a16:creationId xmlns:a16="http://schemas.microsoft.com/office/drawing/2014/main" xmlns="" id="{2B7A1AE8-64BC-4B8A-8CBD-E84DA9A9F4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360" name="image2.png">
          <a:extLst>
            <a:ext uri="{FF2B5EF4-FFF2-40B4-BE49-F238E27FC236}">
              <a16:creationId xmlns:a16="http://schemas.microsoft.com/office/drawing/2014/main" xmlns="" id="{E7C20981-D640-4B1E-A6DF-F518E73663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361" name="image2.png">
          <a:extLst>
            <a:ext uri="{FF2B5EF4-FFF2-40B4-BE49-F238E27FC236}">
              <a16:creationId xmlns:a16="http://schemas.microsoft.com/office/drawing/2014/main" xmlns="" id="{83A99A2D-7969-4781-862C-B823C1AD593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362" name="image2.png">
          <a:extLst>
            <a:ext uri="{FF2B5EF4-FFF2-40B4-BE49-F238E27FC236}">
              <a16:creationId xmlns:a16="http://schemas.microsoft.com/office/drawing/2014/main" xmlns="" id="{0FE180F6-5947-41FF-B5CE-DFC465A87D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363" name="image2.png">
          <a:extLst>
            <a:ext uri="{FF2B5EF4-FFF2-40B4-BE49-F238E27FC236}">
              <a16:creationId xmlns:a16="http://schemas.microsoft.com/office/drawing/2014/main" xmlns="" id="{A54B54CC-92E9-4E82-A64E-B45F5018ED8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364" name="image2.png">
          <a:extLst>
            <a:ext uri="{FF2B5EF4-FFF2-40B4-BE49-F238E27FC236}">
              <a16:creationId xmlns:a16="http://schemas.microsoft.com/office/drawing/2014/main" xmlns="" id="{34EC6180-E9E6-4332-994E-AA2D9EF8C2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365" name="image2.png">
          <a:extLst>
            <a:ext uri="{FF2B5EF4-FFF2-40B4-BE49-F238E27FC236}">
              <a16:creationId xmlns:a16="http://schemas.microsoft.com/office/drawing/2014/main" xmlns="" id="{C6B30B93-A75D-4B4D-80B1-E3C1367168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366" name="image2.png">
          <a:extLst>
            <a:ext uri="{FF2B5EF4-FFF2-40B4-BE49-F238E27FC236}">
              <a16:creationId xmlns:a16="http://schemas.microsoft.com/office/drawing/2014/main" xmlns="" id="{EF8C023F-4F89-4186-A7A3-F405E75B33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367" name="image2.png">
          <a:extLst>
            <a:ext uri="{FF2B5EF4-FFF2-40B4-BE49-F238E27FC236}">
              <a16:creationId xmlns:a16="http://schemas.microsoft.com/office/drawing/2014/main" xmlns="" id="{B586E5F3-F1C0-4C6A-B252-F985A30A35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368" name="image2.png">
          <a:extLst>
            <a:ext uri="{FF2B5EF4-FFF2-40B4-BE49-F238E27FC236}">
              <a16:creationId xmlns:a16="http://schemas.microsoft.com/office/drawing/2014/main" xmlns="" id="{8B1450C2-4713-43BE-BB38-9A26F8DF2F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369" name="image2.png">
          <a:extLst>
            <a:ext uri="{FF2B5EF4-FFF2-40B4-BE49-F238E27FC236}">
              <a16:creationId xmlns:a16="http://schemas.microsoft.com/office/drawing/2014/main" xmlns="" id="{5AFF1A2C-978B-4C71-A981-1F7B1541AC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370" name="image2.png">
          <a:extLst>
            <a:ext uri="{FF2B5EF4-FFF2-40B4-BE49-F238E27FC236}">
              <a16:creationId xmlns:a16="http://schemas.microsoft.com/office/drawing/2014/main" xmlns="" id="{860D3B19-8C07-4CA3-8A6E-1E427D78F3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371" name="image2.png">
          <a:extLst>
            <a:ext uri="{FF2B5EF4-FFF2-40B4-BE49-F238E27FC236}">
              <a16:creationId xmlns:a16="http://schemas.microsoft.com/office/drawing/2014/main" xmlns="" id="{A8B1B4E4-C04D-49D2-9D11-1F9B9CA0C07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372" name="image2.png">
          <a:extLst>
            <a:ext uri="{FF2B5EF4-FFF2-40B4-BE49-F238E27FC236}">
              <a16:creationId xmlns:a16="http://schemas.microsoft.com/office/drawing/2014/main" xmlns="" id="{685B5B80-D2A1-434F-BE29-9AA472F9CA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373" name="image2.png">
          <a:extLst>
            <a:ext uri="{FF2B5EF4-FFF2-40B4-BE49-F238E27FC236}">
              <a16:creationId xmlns:a16="http://schemas.microsoft.com/office/drawing/2014/main" xmlns="" id="{F1306532-B120-4A5F-92A5-0B4BDC3456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374" name="image2.png">
          <a:extLst>
            <a:ext uri="{FF2B5EF4-FFF2-40B4-BE49-F238E27FC236}">
              <a16:creationId xmlns:a16="http://schemas.microsoft.com/office/drawing/2014/main" xmlns="" id="{C8E40207-EB27-4462-AA46-B046E33FE4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375" name="image2.png">
          <a:extLst>
            <a:ext uri="{FF2B5EF4-FFF2-40B4-BE49-F238E27FC236}">
              <a16:creationId xmlns:a16="http://schemas.microsoft.com/office/drawing/2014/main" xmlns="" id="{395E9569-EB36-4442-932F-50B09CB78F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76" name="image2.png">
          <a:extLst>
            <a:ext uri="{FF2B5EF4-FFF2-40B4-BE49-F238E27FC236}">
              <a16:creationId xmlns:a16="http://schemas.microsoft.com/office/drawing/2014/main" xmlns="" id="{F053D775-D4BD-48C2-B42C-4E2DEAD7B2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77" name="image2.png">
          <a:extLst>
            <a:ext uri="{FF2B5EF4-FFF2-40B4-BE49-F238E27FC236}">
              <a16:creationId xmlns:a16="http://schemas.microsoft.com/office/drawing/2014/main" xmlns="" id="{30B8EA08-8202-4491-A62A-60A03DD94B1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378" name="image2.png">
          <a:extLst>
            <a:ext uri="{FF2B5EF4-FFF2-40B4-BE49-F238E27FC236}">
              <a16:creationId xmlns:a16="http://schemas.microsoft.com/office/drawing/2014/main" xmlns="" id="{EBB249C9-3047-40C9-909A-82B705CC9B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379" name="image2.png">
          <a:extLst>
            <a:ext uri="{FF2B5EF4-FFF2-40B4-BE49-F238E27FC236}">
              <a16:creationId xmlns:a16="http://schemas.microsoft.com/office/drawing/2014/main" xmlns="" id="{3E2B084F-6BFD-42C6-A18B-53E10AD416D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80" name="image2.png">
          <a:extLst>
            <a:ext uri="{FF2B5EF4-FFF2-40B4-BE49-F238E27FC236}">
              <a16:creationId xmlns:a16="http://schemas.microsoft.com/office/drawing/2014/main" xmlns="" id="{A49EF82B-6FFB-4755-8BA7-4CA59B4F9D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81" name="image2.png">
          <a:extLst>
            <a:ext uri="{FF2B5EF4-FFF2-40B4-BE49-F238E27FC236}">
              <a16:creationId xmlns:a16="http://schemas.microsoft.com/office/drawing/2014/main" xmlns="" id="{C2D3C696-BF81-44B4-90E2-C63B35A1FB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382" name="image2.png">
          <a:extLst>
            <a:ext uri="{FF2B5EF4-FFF2-40B4-BE49-F238E27FC236}">
              <a16:creationId xmlns:a16="http://schemas.microsoft.com/office/drawing/2014/main" xmlns="" id="{20408CEE-7FF3-44D1-A6C0-EE286301E4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383" name="image2.png">
          <a:extLst>
            <a:ext uri="{FF2B5EF4-FFF2-40B4-BE49-F238E27FC236}">
              <a16:creationId xmlns:a16="http://schemas.microsoft.com/office/drawing/2014/main" xmlns="" id="{71F62186-194F-4C35-AC4B-0B5689E400C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84" name="image2.png">
          <a:extLst>
            <a:ext uri="{FF2B5EF4-FFF2-40B4-BE49-F238E27FC236}">
              <a16:creationId xmlns:a16="http://schemas.microsoft.com/office/drawing/2014/main" xmlns="" id="{7E0370EA-CEB7-4EC8-B670-B338279258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85" name="image2.png">
          <a:extLst>
            <a:ext uri="{FF2B5EF4-FFF2-40B4-BE49-F238E27FC236}">
              <a16:creationId xmlns:a16="http://schemas.microsoft.com/office/drawing/2014/main" xmlns="" id="{49D3A4B6-29FB-477F-859B-3CC974D073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386" name="image2.png">
          <a:extLst>
            <a:ext uri="{FF2B5EF4-FFF2-40B4-BE49-F238E27FC236}">
              <a16:creationId xmlns:a16="http://schemas.microsoft.com/office/drawing/2014/main" xmlns="" id="{77580EC9-F2B2-4EE2-A352-F7DDE191A2C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387" name="image2.png">
          <a:extLst>
            <a:ext uri="{FF2B5EF4-FFF2-40B4-BE49-F238E27FC236}">
              <a16:creationId xmlns:a16="http://schemas.microsoft.com/office/drawing/2014/main" xmlns="" id="{75FFF345-66AB-4A2B-8E85-3DFD3D6F54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88" name="image2.png">
          <a:extLst>
            <a:ext uri="{FF2B5EF4-FFF2-40B4-BE49-F238E27FC236}">
              <a16:creationId xmlns:a16="http://schemas.microsoft.com/office/drawing/2014/main" xmlns="" id="{9CB48C69-9A82-48E2-9E49-67F27DFD0A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89" name="image2.png">
          <a:extLst>
            <a:ext uri="{FF2B5EF4-FFF2-40B4-BE49-F238E27FC236}">
              <a16:creationId xmlns:a16="http://schemas.microsoft.com/office/drawing/2014/main" xmlns="" id="{A4E77D67-FA47-4A10-9883-A70BED9956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390" name="image2.png">
          <a:extLst>
            <a:ext uri="{FF2B5EF4-FFF2-40B4-BE49-F238E27FC236}">
              <a16:creationId xmlns:a16="http://schemas.microsoft.com/office/drawing/2014/main" xmlns="" id="{08758B7E-4F7D-4313-AE50-87B4EA9A38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391" name="image2.png">
          <a:extLst>
            <a:ext uri="{FF2B5EF4-FFF2-40B4-BE49-F238E27FC236}">
              <a16:creationId xmlns:a16="http://schemas.microsoft.com/office/drawing/2014/main" xmlns="" id="{343BEC4C-5B67-4512-AB6F-486B4D323BB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92" name="image2.png">
          <a:extLst>
            <a:ext uri="{FF2B5EF4-FFF2-40B4-BE49-F238E27FC236}">
              <a16:creationId xmlns:a16="http://schemas.microsoft.com/office/drawing/2014/main" xmlns="" id="{05C062E9-FBCC-44FA-97B9-861436E01B9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93" name="image2.png">
          <a:extLst>
            <a:ext uri="{FF2B5EF4-FFF2-40B4-BE49-F238E27FC236}">
              <a16:creationId xmlns:a16="http://schemas.microsoft.com/office/drawing/2014/main" xmlns="" id="{B0AB1AA8-4C8D-43EE-982D-546AF0647F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394" name="image2.png">
          <a:extLst>
            <a:ext uri="{FF2B5EF4-FFF2-40B4-BE49-F238E27FC236}">
              <a16:creationId xmlns:a16="http://schemas.microsoft.com/office/drawing/2014/main" xmlns="" id="{094248F1-4FB1-4C1C-A8E5-A4CF946229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395" name="image2.png">
          <a:extLst>
            <a:ext uri="{FF2B5EF4-FFF2-40B4-BE49-F238E27FC236}">
              <a16:creationId xmlns:a16="http://schemas.microsoft.com/office/drawing/2014/main" xmlns="" id="{5BE40539-0BC8-4050-8E84-8F90C541D6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96" name="image2.png">
          <a:extLst>
            <a:ext uri="{FF2B5EF4-FFF2-40B4-BE49-F238E27FC236}">
              <a16:creationId xmlns:a16="http://schemas.microsoft.com/office/drawing/2014/main" xmlns="" id="{B580128A-8367-450F-928C-10771CF24E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97" name="image2.png">
          <a:extLst>
            <a:ext uri="{FF2B5EF4-FFF2-40B4-BE49-F238E27FC236}">
              <a16:creationId xmlns:a16="http://schemas.microsoft.com/office/drawing/2014/main" xmlns="" id="{C9D54574-5A34-4F48-9CD6-26F5F903F3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398" name="image2.png">
          <a:extLst>
            <a:ext uri="{FF2B5EF4-FFF2-40B4-BE49-F238E27FC236}">
              <a16:creationId xmlns:a16="http://schemas.microsoft.com/office/drawing/2014/main" xmlns="" id="{22F3A455-D541-4CB5-A0B4-21506D49051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399" name="image2.png">
          <a:extLst>
            <a:ext uri="{FF2B5EF4-FFF2-40B4-BE49-F238E27FC236}">
              <a16:creationId xmlns:a16="http://schemas.microsoft.com/office/drawing/2014/main" xmlns="" id="{B2BCDCD1-5529-474F-9B37-DF836DD0D3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00" name="image2.png">
          <a:extLst>
            <a:ext uri="{FF2B5EF4-FFF2-40B4-BE49-F238E27FC236}">
              <a16:creationId xmlns:a16="http://schemas.microsoft.com/office/drawing/2014/main" xmlns="" id="{9312F45F-0275-490B-9526-230FDD9CC3B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01" name="image2.png">
          <a:extLst>
            <a:ext uri="{FF2B5EF4-FFF2-40B4-BE49-F238E27FC236}">
              <a16:creationId xmlns:a16="http://schemas.microsoft.com/office/drawing/2014/main" xmlns="" id="{AE4F3660-AE16-424C-AF8D-06D667FC794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402" name="image2.png">
          <a:extLst>
            <a:ext uri="{FF2B5EF4-FFF2-40B4-BE49-F238E27FC236}">
              <a16:creationId xmlns:a16="http://schemas.microsoft.com/office/drawing/2014/main" xmlns="" id="{F50C18E7-530E-4AE3-BD63-16BC4343F8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03" name="image2.png">
          <a:extLst>
            <a:ext uri="{FF2B5EF4-FFF2-40B4-BE49-F238E27FC236}">
              <a16:creationId xmlns:a16="http://schemas.microsoft.com/office/drawing/2014/main" xmlns="" id="{0C27285A-4C9F-4913-8D9B-0408516758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04" name="image2.png">
          <a:extLst>
            <a:ext uri="{FF2B5EF4-FFF2-40B4-BE49-F238E27FC236}">
              <a16:creationId xmlns:a16="http://schemas.microsoft.com/office/drawing/2014/main" xmlns="" id="{995029D7-4189-4B57-B480-C33F06183F6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05" name="image2.png">
          <a:extLst>
            <a:ext uri="{FF2B5EF4-FFF2-40B4-BE49-F238E27FC236}">
              <a16:creationId xmlns:a16="http://schemas.microsoft.com/office/drawing/2014/main" xmlns="" id="{90213AD1-461F-4F9D-AAFE-A0024B4E11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406" name="image2.png">
          <a:extLst>
            <a:ext uri="{FF2B5EF4-FFF2-40B4-BE49-F238E27FC236}">
              <a16:creationId xmlns:a16="http://schemas.microsoft.com/office/drawing/2014/main" xmlns="" id="{F3DE7539-EE82-4C85-93AD-624413B88F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07" name="image2.png">
          <a:extLst>
            <a:ext uri="{FF2B5EF4-FFF2-40B4-BE49-F238E27FC236}">
              <a16:creationId xmlns:a16="http://schemas.microsoft.com/office/drawing/2014/main" xmlns="" id="{2799EEA7-1E11-49B9-AC37-59A9F78CAB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08" name="image2.png">
          <a:extLst>
            <a:ext uri="{FF2B5EF4-FFF2-40B4-BE49-F238E27FC236}">
              <a16:creationId xmlns:a16="http://schemas.microsoft.com/office/drawing/2014/main" xmlns="" id="{69CDD59B-6BA2-465F-B854-88AAC0CEA1C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09" name="image2.png">
          <a:extLst>
            <a:ext uri="{FF2B5EF4-FFF2-40B4-BE49-F238E27FC236}">
              <a16:creationId xmlns:a16="http://schemas.microsoft.com/office/drawing/2014/main" xmlns="" id="{2492C8F9-4AD3-43F3-9440-7B03B72C620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410" name="image2.png">
          <a:extLst>
            <a:ext uri="{FF2B5EF4-FFF2-40B4-BE49-F238E27FC236}">
              <a16:creationId xmlns:a16="http://schemas.microsoft.com/office/drawing/2014/main" xmlns="" id="{3F2B6A46-8480-4149-B165-2F66A3D58E4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11" name="image2.png">
          <a:extLst>
            <a:ext uri="{FF2B5EF4-FFF2-40B4-BE49-F238E27FC236}">
              <a16:creationId xmlns:a16="http://schemas.microsoft.com/office/drawing/2014/main" xmlns="" id="{DABD0176-C038-4AB3-9A48-B7D154C101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12" name="image2.png">
          <a:extLst>
            <a:ext uri="{FF2B5EF4-FFF2-40B4-BE49-F238E27FC236}">
              <a16:creationId xmlns:a16="http://schemas.microsoft.com/office/drawing/2014/main" xmlns="" id="{A9FA7D59-F7C0-44D5-B929-82CD37607C5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13" name="image2.png">
          <a:extLst>
            <a:ext uri="{FF2B5EF4-FFF2-40B4-BE49-F238E27FC236}">
              <a16:creationId xmlns:a16="http://schemas.microsoft.com/office/drawing/2014/main" xmlns="" id="{C729C98E-AC40-417C-8C2F-974848C920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414" name="image2.png">
          <a:extLst>
            <a:ext uri="{FF2B5EF4-FFF2-40B4-BE49-F238E27FC236}">
              <a16:creationId xmlns:a16="http://schemas.microsoft.com/office/drawing/2014/main" xmlns="" id="{5CDB8B29-B975-4C02-9758-78EE84FBC1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15" name="image2.png">
          <a:extLst>
            <a:ext uri="{FF2B5EF4-FFF2-40B4-BE49-F238E27FC236}">
              <a16:creationId xmlns:a16="http://schemas.microsoft.com/office/drawing/2014/main" xmlns="" id="{15359FFA-5F72-4733-A88F-4CC8021C513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16" name="image2.png">
          <a:extLst>
            <a:ext uri="{FF2B5EF4-FFF2-40B4-BE49-F238E27FC236}">
              <a16:creationId xmlns:a16="http://schemas.microsoft.com/office/drawing/2014/main" xmlns="" id="{1ED67502-4638-4093-A23D-C7B31BCDA9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17" name="image2.png">
          <a:extLst>
            <a:ext uri="{FF2B5EF4-FFF2-40B4-BE49-F238E27FC236}">
              <a16:creationId xmlns:a16="http://schemas.microsoft.com/office/drawing/2014/main" xmlns="" id="{37927A9A-EFC4-469C-BBCA-A5BB3B297F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418" name="image2.png">
          <a:extLst>
            <a:ext uri="{FF2B5EF4-FFF2-40B4-BE49-F238E27FC236}">
              <a16:creationId xmlns:a16="http://schemas.microsoft.com/office/drawing/2014/main" xmlns="" id="{DDA1CAFF-B8D6-4017-8BCD-91605552A4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19" name="image2.png">
          <a:extLst>
            <a:ext uri="{FF2B5EF4-FFF2-40B4-BE49-F238E27FC236}">
              <a16:creationId xmlns:a16="http://schemas.microsoft.com/office/drawing/2014/main" xmlns="" id="{A6676E70-3585-4E87-8D0A-0B4F7F6A32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20" name="image2.png">
          <a:extLst>
            <a:ext uri="{FF2B5EF4-FFF2-40B4-BE49-F238E27FC236}">
              <a16:creationId xmlns:a16="http://schemas.microsoft.com/office/drawing/2014/main" xmlns="" id="{D8572D3B-D050-40F9-9518-F1D4A32F62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21" name="image2.png">
          <a:extLst>
            <a:ext uri="{FF2B5EF4-FFF2-40B4-BE49-F238E27FC236}">
              <a16:creationId xmlns:a16="http://schemas.microsoft.com/office/drawing/2014/main" xmlns="" id="{F3083D27-7C9A-4328-990D-E57E7FDA692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422" name="image2.png">
          <a:extLst>
            <a:ext uri="{FF2B5EF4-FFF2-40B4-BE49-F238E27FC236}">
              <a16:creationId xmlns:a16="http://schemas.microsoft.com/office/drawing/2014/main" xmlns="" id="{DAA5B303-A8D7-407D-8F1C-7F503A5C96E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23" name="image2.png">
          <a:extLst>
            <a:ext uri="{FF2B5EF4-FFF2-40B4-BE49-F238E27FC236}">
              <a16:creationId xmlns:a16="http://schemas.microsoft.com/office/drawing/2014/main" xmlns="" id="{9372ECCB-B461-4633-B989-74FAC4E4EB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24" name="image2.png">
          <a:extLst>
            <a:ext uri="{FF2B5EF4-FFF2-40B4-BE49-F238E27FC236}">
              <a16:creationId xmlns:a16="http://schemas.microsoft.com/office/drawing/2014/main" xmlns="" id="{CA89095B-8FDA-4F0B-8DB7-B1DEA10C893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25" name="image2.png">
          <a:extLst>
            <a:ext uri="{FF2B5EF4-FFF2-40B4-BE49-F238E27FC236}">
              <a16:creationId xmlns:a16="http://schemas.microsoft.com/office/drawing/2014/main" xmlns="" id="{E3D519C8-D7ED-43ED-866A-377493BC4C6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426" name="image2.png">
          <a:extLst>
            <a:ext uri="{FF2B5EF4-FFF2-40B4-BE49-F238E27FC236}">
              <a16:creationId xmlns:a16="http://schemas.microsoft.com/office/drawing/2014/main" xmlns="" id="{793ADD02-D811-42A8-BE7A-6746D0F924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27" name="image2.png">
          <a:extLst>
            <a:ext uri="{FF2B5EF4-FFF2-40B4-BE49-F238E27FC236}">
              <a16:creationId xmlns:a16="http://schemas.microsoft.com/office/drawing/2014/main" xmlns="" id="{7054B900-49F6-4DCB-9969-0A71249720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28" name="image2.png">
          <a:extLst>
            <a:ext uri="{FF2B5EF4-FFF2-40B4-BE49-F238E27FC236}">
              <a16:creationId xmlns:a16="http://schemas.microsoft.com/office/drawing/2014/main" xmlns="" id="{D866F105-7158-40AC-B958-0070D0A35DE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29" name="image2.png">
          <a:extLst>
            <a:ext uri="{FF2B5EF4-FFF2-40B4-BE49-F238E27FC236}">
              <a16:creationId xmlns:a16="http://schemas.microsoft.com/office/drawing/2014/main" xmlns="" id="{857D227F-0238-4188-964C-DEEFD1A7DF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430" name="image2.png">
          <a:extLst>
            <a:ext uri="{FF2B5EF4-FFF2-40B4-BE49-F238E27FC236}">
              <a16:creationId xmlns:a16="http://schemas.microsoft.com/office/drawing/2014/main" xmlns="" id="{9C0CFF7E-3D10-4BC8-AB2A-1FE88CB5BB5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31" name="image2.png">
          <a:extLst>
            <a:ext uri="{FF2B5EF4-FFF2-40B4-BE49-F238E27FC236}">
              <a16:creationId xmlns:a16="http://schemas.microsoft.com/office/drawing/2014/main" xmlns="" id="{5022C8F5-7AE3-451B-9914-D2CB9D6FFD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32" name="image2.png">
          <a:extLst>
            <a:ext uri="{FF2B5EF4-FFF2-40B4-BE49-F238E27FC236}">
              <a16:creationId xmlns:a16="http://schemas.microsoft.com/office/drawing/2014/main" xmlns="" id="{E7A919BA-06B5-45E9-A36B-40D3C20128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33" name="image2.png">
          <a:extLst>
            <a:ext uri="{FF2B5EF4-FFF2-40B4-BE49-F238E27FC236}">
              <a16:creationId xmlns:a16="http://schemas.microsoft.com/office/drawing/2014/main" xmlns="" id="{7C972A9D-D053-4851-A17D-F16861C452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434" name="image2.png">
          <a:extLst>
            <a:ext uri="{FF2B5EF4-FFF2-40B4-BE49-F238E27FC236}">
              <a16:creationId xmlns:a16="http://schemas.microsoft.com/office/drawing/2014/main" xmlns="" id="{3B204936-5967-456A-A811-3049E8A180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35" name="image2.png">
          <a:extLst>
            <a:ext uri="{FF2B5EF4-FFF2-40B4-BE49-F238E27FC236}">
              <a16:creationId xmlns:a16="http://schemas.microsoft.com/office/drawing/2014/main" xmlns="" id="{9C63A3B6-BE5C-4D91-BCDC-770140FB081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36" name="image2.png">
          <a:extLst>
            <a:ext uri="{FF2B5EF4-FFF2-40B4-BE49-F238E27FC236}">
              <a16:creationId xmlns:a16="http://schemas.microsoft.com/office/drawing/2014/main" xmlns="" id="{E7F95B5A-70BF-4D78-AE81-98B69E3EBC8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37" name="image2.png">
          <a:extLst>
            <a:ext uri="{FF2B5EF4-FFF2-40B4-BE49-F238E27FC236}">
              <a16:creationId xmlns:a16="http://schemas.microsoft.com/office/drawing/2014/main" xmlns="" id="{3FBBE602-5642-4603-9302-C3D52A00650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438" name="image2.png">
          <a:extLst>
            <a:ext uri="{FF2B5EF4-FFF2-40B4-BE49-F238E27FC236}">
              <a16:creationId xmlns:a16="http://schemas.microsoft.com/office/drawing/2014/main" xmlns="" id="{AED46DCA-B1B7-4550-BD2E-114AC8715E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439" name="image2.png">
          <a:extLst>
            <a:ext uri="{FF2B5EF4-FFF2-40B4-BE49-F238E27FC236}">
              <a16:creationId xmlns:a16="http://schemas.microsoft.com/office/drawing/2014/main" xmlns="" id="{4C958201-AE93-4665-B249-38A28DB95E9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440" name="image2.png">
          <a:extLst>
            <a:ext uri="{FF2B5EF4-FFF2-40B4-BE49-F238E27FC236}">
              <a16:creationId xmlns:a16="http://schemas.microsoft.com/office/drawing/2014/main" xmlns="" id="{EFACEC40-AF3E-4848-ABBA-3F120A5738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441" name="image2.png">
          <a:extLst>
            <a:ext uri="{FF2B5EF4-FFF2-40B4-BE49-F238E27FC236}">
              <a16:creationId xmlns:a16="http://schemas.microsoft.com/office/drawing/2014/main" xmlns="" id="{AE9D574E-0398-492E-A4B0-4331C9BD59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442" name="image2.png">
          <a:extLst>
            <a:ext uri="{FF2B5EF4-FFF2-40B4-BE49-F238E27FC236}">
              <a16:creationId xmlns:a16="http://schemas.microsoft.com/office/drawing/2014/main" xmlns="" id="{A8D768B5-5278-4938-9423-440E97112AB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443" name="image2.png">
          <a:extLst>
            <a:ext uri="{FF2B5EF4-FFF2-40B4-BE49-F238E27FC236}">
              <a16:creationId xmlns:a16="http://schemas.microsoft.com/office/drawing/2014/main" xmlns="" id="{E7182C37-2666-466A-98A7-165EBA3F801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444" name="image2.png">
          <a:extLst>
            <a:ext uri="{FF2B5EF4-FFF2-40B4-BE49-F238E27FC236}">
              <a16:creationId xmlns:a16="http://schemas.microsoft.com/office/drawing/2014/main" xmlns="" id="{5D87CA08-3F5F-4D3F-BB19-967F1229A0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445" name="image2.png">
          <a:extLst>
            <a:ext uri="{FF2B5EF4-FFF2-40B4-BE49-F238E27FC236}">
              <a16:creationId xmlns:a16="http://schemas.microsoft.com/office/drawing/2014/main" xmlns="" id="{54982D39-B3E2-49C7-9013-F0C709D64B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446" name="image2.png">
          <a:extLst>
            <a:ext uri="{FF2B5EF4-FFF2-40B4-BE49-F238E27FC236}">
              <a16:creationId xmlns:a16="http://schemas.microsoft.com/office/drawing/2014/main" xmlns="" id="{ABC67390-1AD4-4D9E-917C-B4F4ABE8444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447" name="image2.png">
          <a:extLst>
            <a:ext uri="{FF2B5EF4-FFF2-40B4-BE49-F238E27FC236}">
              <a16:creationId xmlns:a16="http://schemas.microsoft.com/office/drawing/2014/main" xmlns="" id="{4DABEB47-0F13-41F5-833F-DFBDF144CD4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448" name="image2.png">
          <a:extLst>
            <a:ext uri="{FF2B5EF4-FFF2-40B4-BE49-F238E27FC236}">
              <a16:creationId xmlns:a16="http://schemas.microsoft.com/office/drawing/2014/main" xmlns="" id="{198BD0A2-AF9A-480C-B442-84611DE96C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449" name="image2.png">
          <a:extLst>
            <a:ext uri="{FF2B5EF4-FFF2-40B4-BE49-F238E27FC236}">
              <a16:creationId xmlns:a16="http://schemas.microsoft.com/office/drawing/2014/main" xmlns="" id="{B84434DA-F00E-477B-BF83-2ACAD9986F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450" name="image2.png">
          <a:extLst>
            <a:ext uri="{FF2B5EF4-FFF2-40B4-BE49-F238E27FC236}">
              <a16:creationId xmlns:a16="http://schemas.microsoft.com/office/drawing/2014/main" xmlns="" id="{43185E05-1B1D-4F0E-948B-109DC5B5D1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51" name="image2.png">
          <a:extLst>
            <a:ext uri="{FF2B5EF4-FFF2-40B4-BE49-F238E27FC236}">
              <a16:creationId xmlns:a16="http://schemas.microsoft.com/office/drawing/2014/main" xmlns="" id="{1A4E4DFB-867E-4ACC-A5E6-D60277EFA7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52" name="image2.png">
          <a:extLst>
            <a:ext uri="{FF2B5EF4-FFF2-40B4-BE49-F238E27FC236}">
              <a16:creationId xmlns:a16="http://schemas.microsoft.com/office/drawing/2014/main" xmlns="" id="{E600B703-046A-4212-AFB6-F518D3359D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53" name="image2.png">
          <a:extLst>
            <a:ext uri="{FF2B5EF4-FFF2-40B4-BE49-F238E27FC236}">
              <a16:creationId xmlns:a16="http://schemas.microsoft.com/office/drawing/2014/main" xmlns="" id="{3A23B813-FAA0-4D6C-B1E4-9DB7E56BA4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454" name="image2.png">
          <a:extLst>
            <a:ext uri="{FF2B5EF4-FFF2-40B4-BE49-F238E27FC236}">
              <a16:creationId xmlns:a16="http://schemas.microsoft.com/office/drawing/2014/main" xmlns="" id="{A5E445F8-090D-44A4-BBC4-47708AF2C45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55" name="image2.png">
          <a:extLst>
            <a:ext uri="{FF2B5EF4-FFF2-40B4-BE49-F238E27FC236}">
              <a16:creationId xmlns:a16="http://schemas.microsoft.com/office/drawing/2014/main" xmlns="" id="{0C31784B-E155-4EDD-AAED-2A311780E1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56" name="image2.png">
          <a:extLst>
            <a:ext uri="{FF2B5EF4-FFF2-40B4-BE49-F238E27FC236}">
              <a16:creationId xmlns:a16="http://schemas.microsoft.com/office/drawing/2014/main" xmlns="" id="{97C18FEA-0154-43BD-929D-8B6E753A8A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57" name="image2.png">
          <a:extLst>
            <a:ext uri="{FF2B5EF4-FFF2-40B4-BE49-F238E27FC236}">
              <a16:creationId xmlns:a16="http://schemas.microsoft.com/office/drawing/2014/main" xmlns="" id="{2085ECEF-C016-479C-97C3-AC2FD42849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458" name="image2.png">
          <a:extLst>
            <a:ext uri="{FF2B5EF4-FFF2-40B4-BE49-F238E27FC236}">
              <a16:creationId xmlns:a16="http://schemas.microsoft.com/office/drawing/2014/main" xmlns="" id="{F3A89E68-B926-4E55-970A-11D28B3B3E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59" name="image2.png">
          <a:extLst>
            <a:ext uri="{FF2B5EF4-FFF2-40B4-BE49-F238E27FC236}">
              <a16:creationId xmlns:a16="http://schemas.microsoft.com/office/drawing/2014/main" xmlns="" id="{2AD757A0-8ECD-45A9-B7D0-C5BE606FCB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60" name="image2.png">
          <a:extLst>
            <a:ext uri="{FF2B5EF4-FFF2-40B4-BE49-F238E27FC236}">
              <a16:creationId xmlns:a16="http://schemas.microsoft.com/office/drawing/2014/main" xmlns="" id="{44C5F987-284D-41F9-BA19-824395EE40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61" name="image2.png">
          <a:extLst>
            <a:ext uri="{FF2B5EF4-FFF2-40B4-BE49-F238E27FC236}">
              <a16:creationId xmlns:a16="http://schemas.microsoft.com/office/drawing/2014/main" xmlns="" id="{33EDE33D-EA87-484B-B58A-AD623731B3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462" name="image2.png">
          <a:extLst>
            <a:ext uri="{FF2B5EF4-FFF2-40B4-BE49-F238E27FC236}">
              <a16:creationId xmlns:a16="http://schemas.microsoft.com/office/drawing/2014/main" xmlns="" id="{546AF2BE-E71B-44B2-9B4A-00609D0C6D4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63" name="image2.png">
          <a:extLst>
            <a:ext uri="{FF2B5EF4-FFF2-40B4-BE49-F238E27FC236}">
              <a16:creationId xmlns:a16="http://schemas.microsoft.com/office/drawing/2014/main" xmlns="" id="{D383B347-558B-4210-ABEF-C2AD09C19F3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64" name="image2.png">
          <a:extLst>
            <a:ext uri="{FF2B5EF4-FFF2-40B4-BE49-F238E27FC236}">
              <a16:creationId xmlns:a16="http://schemas.microsoft.com/office/drawing/2014/main" xmlns="" id="{8530454E-7342-4DB3-9E72-479F2A0CBB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65" name="image2.png">
          <a:extLst>
            <a:ext uri="{FF2B5EF4-FFF2-40B4-BE49-F238E27FC236}">
              <a16:creationId xmlns:a16="http://schemas.microsoft.com/office/drawing/2014/main" xmlns="" id="{4D5E152F-7592-4216-A0CD-5427DBB9A9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466" name="image2.png">
          <a:extLst>
            <a:ext uri="{FF2B5EF4-FFF2-40B4-BE49-F238E27FC236}">
              <a16:creationId xmlns:a16="http://schemas.microsoft.com/office/drawing/2014/main" xmlns="" id="{3C7B0A71-8154-4C6E-BE28-63DAB994A9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67" name="image2.png">
          <a:extLst>
            <a:ext uri="{FF2B5EF4-FFF2-40B4-BE49-F238E27FC236}">
              <a16:creationId xmlns:a16="http://schemas.microsoft.com/office/drawing/2014/main" xmlns="" id="{862C1B52-6F02-4863-A6C4-D76E4AA1F51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68" name="image2.png">
          <a:extLst>
            <a:ext uri="{FF2B5EF4-FFF2-40B4-BE49-F238E27FC236}">
              <a16:creationId xmlns:a16="http://schemas.microsoft.com/office/drawing/2014/main" xmlns="" id="{B9E34FCB-974B-4AC8-B40C-03D2FB6C2B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69" name="image2.png">
          <a:extLst>
            <a:ext uri="{FF2B5EF4-FFF2-40B4-BE49-F238E27FC236}">
              <a16:creationId xmlns:a16="http://schemas.microsoft.com/office/drawing/2014/main" xmlns="" id="{E2ABE99B-33B3-454C-B56B-895C0715DD5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470" name="image2.png">
          <a:extLst>
            <a:ext uri="{FF2B5EF4-FFF2-40B4-BE49-F238E27FC236}">
              <a16:creationId xmlns:a16="http://schemas.microsoft.com/office/drawing/2014/main" xmlns="" id="{5D8E0C34-5E1B-4ABA-9AE9-47C7F4D001B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71" name="image2.png">
          <a:extLst>
            <a:ext uri="{FF2B5EF4-FFF2-40B4-BE49-F238E27FC236}">
              <a16:creationId xmlns:a16="http://schemas.microsoft.com/office/drawing/2014/main" xmlns="" id="{8FC13AF6-735C-4E7B-9398-8E810C1A80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72" name="image2.png">
          <a:extLst>
            <a:ext uri="{FF2B5EF4-FFF2-40B4-BE49-F238E27FC236}">
              <a16:creationId xmlns:a16="http://schemas.microsoft.com/office/drawing/2014/main" xmlns="" id="{C3A9F05D-3298-47AB-9F39-D9E5CE3711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73" name="image2.png">
          <a:extLst>
            <a:ext uri="{FF2B5EF4-FFF2-40B4-BE49-F238E27FC236}">
              <a16:creationId xmlns:a16="http://schemas.microsoft.com/office/drawing/2014/main" xmlns="" id="{FA915139-EF1F-4B9A-992C-AC427FC3F5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474" name="image2.png">
          <a:extLst>
            <a:ext uri="{FF2B5EF4-FFF2-40B4-BE49-F238E27FC236}">
              <a16:creationId xmlns:a16="http://schemas.microsoft.com/office/drawing/2014/main" xmlns="" id="{30576095-F028-4DAA-9411-9C424DFEF64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75" name="image2.png">
          <a:extLst>
            <a:ext uri="{FF2B5EF4-FFF2-40B4-BE49-F238E27FC236}">
              <a16:creationId xmlns:a16="http://schemas.microsoft.com/office/drawing/2014/main" xmlns="" id="{F24D8B93-06F0-48CD-8BF3-60963E556CC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76" name="image2.png">
          <a:extLst>
            <a:ext uri="{FF2B5EF4-FFF2-40B4-BE49-F238E27FC236}">
              <a16:creationId xmlns:a16="http://schemas.microsoft.com/office/drawing/2014/main" xmlns="" id="{A8CC3FF3-C7C6-408B-A94F-F00F808CAA0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77" name="image2.png">
          <a:extLst>
            <a:ext uri="{FF2B5EF4-FFF2-40B4-BE49-F238E27FC236}">
              <a16:creationId xmlns:a16="http://schemas.microsoft.com/office/drawing/2014/main" xmlns="" id="{3F6E15D2-9890-47CA-ACBD-6B74B11FF8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478" name="image2.png">
          <a:extLst>
            <a:ext uri="{FF2B5EF4-FFF2-40B4-BE49-F238E27FC236}">
              <a16:creationId xmlns:a16="http://schemas.microsoft.com/office/drawing/2014/main" xmlns="" id="{A904CD9A-0CE5-4033-BEA3-780AEDB0665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79" name="image2.png">
          <a:extLst>
            <a:ext uri="{FF2B5EF4-FFF2-40B4-BE49-F238E27FC236}">
              <a16:creationId xmlns:a16="http://schemas.microsoft.com/office/drawing/2014/main" xmlns="" id="{1A575B58-72C5-40DD-8AAD-128DF8F834D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80" name="image2.png">
          <a:extLst>
            <a:ext uri="{FF2B5EF4-FFF2-40B4-BE49-F238E27FC236}">
              <a16:creationId xmlns:a16="http://schemas.microsoft.com/office/drawing/2014/main" xmlns="" id="{4AA294E9-79B3-4F3E-92CD-71756BE6D51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81" name="image2.png">
          <a:extLst>
            <a:ext uri="{FF2B5EF4-FFF2-40B4-BE49-F238E27FC236}">
              <a16:creationId xmlns:a16="http://schemas.microsoft.com/office/drawing/2014/main" xmlns="" id="{655801F7-9C93-48DE-A082-CC4B56C5404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482" name="image2.png">
          <a:extLst>
            <a:ext uri="{FF2B5EF4-FFF2-40B4-BE49-F238E27FC236}">
              <a16:creationId xmlns:a16="http://schemas.microsoft.com/office/drawing/2014/main" xmlns="" id="{EFC85A74-E046-407E-8408-20CAB0A0333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83" name="image2.png">
          <a:extLst>
            <a:ext uri="{FF2B5EF4-FFF2-40B4-BE49-F238E27FC236}">
              <a16:creationId xmlns:a16="http://schemas.microsoft.com/office/drawing/2014/main" xmlns="" id="{B6FF1C2C-B255-4559-A744-BBC419BFE5B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84" name="image2.png">
          <a:extLst>
            <a:ext uri="{FF2B5EF4-FFF2-40B4-BE49-F238E27FC236}">
              <a16:creationId xmlns:a16="http://schemas.microsoft.com/office/drawing/2014/main" xmlns="" id="{8F8700FB-37DF-45C5-B064-351323A7C4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85" name="image2.png">
          <a:extLst>
            <a:ext uri="{FF2B5EF4-FFF2-40B4-BE49-F238E27FC236}">
              <a16:creationId xmlns:a16="http://schemas.microsoft.com/office/drawing/2014/main" xmlns="" id="{93600432-FDAE-499C-96ED-0EBE306164E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486" name="image2.png">
          <a:extLst>
            <a:ext uri="{FF2B5EF4-FFF2-40B4-BE49-F238E27FC236}">
              <a16:creationId xmlns:a16="http://schemas.microsoft.com/office/drawing/2014/main" xmlns="" id="{A55E82F9-F80A-46B8-B353-96E539833B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87" name="image2.png">
          <a:extLst>
            <a:ext uri="{FF2B5EF4-FFF2-40B4-BE49-F238E27FC236}">
              <a16:creationId xmlns:a16="http://schemas.microsoft.com/office/drawing/2014/main" xmlns="" id="{3E764AB3-6752-47CA-A5A6-529E0D8602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88" name="image2.png">
          <a:extLst>
            <a:ext uri="{FF2B5EF4-FFF2-40B4-BE49-F238E27FC236}">
              <a16:creationId xmlns:a16="http://schemas.microsoft.com/office/drawing/2014/main" xmlns="" id="{027A3CE9-2DBE-48DA-8099-52F7027AED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89" name="image2.png">
          <a:extLst>
            <a:ext uri="{FF2B5EF4-FFF2-40B4-BE49-F238E27FC236}">
              <a16:creationId xmlns:a16="http://schemas.microsoft.com/office/drawing/2014/main" xmlns="" id="{6A6525F4-DBFC-434F-AE2E-9AFD14CFA1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490" name="image2.png">
          <a:extLst>
            <a:ext uri="{FF2B5EF4-FFF2-40B4-BE49-F238E27FC236}">
              <a16:creationId xmlns:a16="http://schemas.microsoft.com/office/drawing/2014/main" xmlns="" id="{F55A8483-E389-4741-8E0A-8A0CE21A1C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91" name="image2.png">
          <a:extLst>
            <a:ext uri="{FF2B5EF4-FFF2-40B4-BE49-F238E27FC236}">
              <a16:creationId xmlns:a16="http://schemas.microsoft.com/office/drawing/2014/main" xmlns="" id="{06CF4AEF-BDC3-47ED-95DB-8448F182A63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92" name="image2.png">
          <a:extLst>
            <a:ext uri="{FF2B5EF4-FFF2-40B4-BE49-F238E27FC236}">
              <a16:creationId xmlns:a16="http://schemas.microsoft.com/office/drawing/2014/main" xmlns="" id="{8C7E7876-DEBB-48B6-B0DB-5AF5679DB68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93" name="image2.png">
          <a:extLst>
            <a:ext uri="{FF2B5EF4-FFF2-40B4-BE49-F238E27FC236}">
              <a16:creationId xmlns:a16="http://schemas.microsoft.com/office/drawing/2014/main" xmlns="" id="{0786A7A7-E54E-46D2-8B55-E29658ADB1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494" name="image2.png">
          <a:extLst>
            <a:ext uri="{FF2B5EF4-FFF2-40B4-BE49-F238E27FC236}">
              <a16:creationId xmlns:a16="http://schemas.microsoft.com/office/drawing/2014/main" xmlns="" id="{9A2038B2-0FCA-459B-9DA5-3384BB7869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95" name="image2.png">
          <a:extLst>
            <a:ext uri="{FF2B5EF4-FFF2-40B4-BE49-F238E27FC236}">
              <a16:creationId xmlns:a16="http://schemas.microsoft.com/office/drawing/2014/main" xmlns="" id="{B95B94CA-1934-45E3-A3A3-AB8A869BAF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96" name="image2.png">
          <a:extLst>
            <a:ext uri="{FF2B5EF4-FFF2-40B4-BE49-F238E27FC236}">
              <a16:creationId xmlns:a16="http://schemas.microsoft.com/office/drawing/2014/main" xmlns="" id="{59080ACD-6927-4F23-A0B7-1B3447EBF0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97" name="image2.png">
          <a:extLst>
            <a:ext uri="{FF2B5EF4-FFF2-40B4-BE49-F238E27FC236}">
              <a16:creationId xmlns:a16="http://schemas.microsoft.com/office/drawing/2014/main" xmlns="" id="{93F1C1AA-76D9-47D6-8D5B-0CCEE34ADF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498" name="image2.png">
          <a:extLst>
            <a:ext uri="{FF2B5EF4-FFF2-40B4-BE49-F238E27FC236}">
              <a16:creationId xmlns:a16="http://schemas.microsoft.com/office/drawing/2014/main" xmlns="" id="{D5505312-F02B-4B55-ADD7-5AD836F3947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99" name="image2.png">
          <a:extLst>
            <a:ext uri="{FF2B5EF4-FFF2-40B4-BE49-F238E27FC236}">
              <a16:creationId xmlns:a16="http://schemas.microsoft.com/office/drawing/2014/main" xmlns="" id="{CF727031-E38F-41D6-ACB6-779005D341C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00" name="image2.png">
          <a:extLst>
            <a:ext uri="{FF2B5EF4-FFF2-40B4-BE49-F238E27FC236}">
              <a16:creationId xmlns:a16="http://schemas.microsoft.com/office/drawing/2014/main" xmlns="" id="{61EA8A09-6A3E-4CF6-B0D2-3D56BDB091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01" name="image2.png">
          <a:extLst>
            <a:ext uri="{FF2B5EF4-FFF2-40B4-BE49-F238E27FC236}">
              <a16:creationId xmlns:a16="http://schemas.microsoft.com/office/drawing/2014/main" xmlns="" id="{EB423479-5792-4569-A611-517C5817C9C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502" name="image2.png">
          <a:extLst>
            <a:ext uri="{FF2B5EF4-FFF2-40B4-BE49-F238E27FC236}">
              <a16:creationId xmlns:a16="http://schemas.microsoft.com/office/drawing/2014/main" xmlns="" id="{3349B1F7-5486-4192-9B44-8FEE8D66BC0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503" name="image2.png">
          <a:extLst>
            <a:ext uri="{FF2B5EF4-FFF2-40B4-BE49-F238E27FC236}">
              <a16:creationId xmlns:a16="http://schemas.microsoft.com/office/drawing/2014/main" xmlns="" id="{8FD30972-B201-4684-BD6F-1302C1F495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04" name="image2.png">
          <a:extLst>
            <a:ext uri="{FF2B5EF4-FFF2-40B4-BE49-F238E27FC236}">
              <a16:creationId xmlns:a16="http://schemas.microsoft.com/office/drawing/2014/main" xmlns="" id="{5E2FCC39-E3B9-49ED-8C3C-B3FC78A483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05" name="image2.png">
          <a:extLst>
            <a:ext uri="{FF2B5EF4-FFF2-40B4-BE49-F238E27FC236}">
              <a16:creationId xmlns:a16="http://schemas.microsoft.com/office/drawing/2014/main" xmlns="" id="{87D88DA8-4DF6-40D8-B83E-00FB6427557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506" name="image2.png">
          <a:extLst>
            <a:ext uri="{FF2B5EF4-FFF2-40B4-BE49-F238E27FC236}">
              <a16:creationId xmlns:a16="http://schemas.microsoft.com/office/drawing/2014/main" xmlns="" id="{65648234-84B7-4B41-AF80-F9747C3178E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507" name="image2.png">
          <a:extLst>
            <a:ext uri="{FF2B5EF4-FFF2-40B4-BE49-F238E27FC236}">
              <a16:creationId xmlns:a16="http://schemas.microsoft.com/office/drawing/2014/main" xmlns="" id="{816FDB0F-2C1F-4493-A3DC-21472ED44F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08" name="image2.png">
          <a:extLst>
            <a:ext uri="{FF2B5EF4-FFF2-40B4-BE49-F238E27FC236}">
              <a16:creationId xmlns:a16="http://schemas.microsoft.com/office/drawing/2014/main" xmlns="" id="{6D7CC714-8A12-485B-98E6-68230ED4ED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09" name="image2.png">
          <a:extLst>
            <a:ext uri="{FF2B5EF4-FFF2-40B4-BE49-F238E27FC236}">
              <a16:creationId xmlns:a16="http://schemas.microsoft.com/office/drawing/2014/main" xmlns="" id="{B76A3C5F-1920-472C-9568-0FFBA29512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510" name="image2.png">
          <a:extLst>
            <a:ext uri="{FF2B5EF4-FFF2-40B4-BE49-F238E27FC236}">
              <a16:creationId xmlns:a16="http://schemas.microsoft.com/office/drawing/2014/main" xmlns="" id="{E2CBD34C-FD6D-493C-9341-7E2F12F2A9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511" name="image2.png">
          <a:extLst>
            <a:ext uri="{FF2B5EF4-FFF2-40B4-BE49-F238E27FC236}">
              <a16:creationId xmlns:a16="http://schemas.microsoft.com/office/drawing/2014/main" xmlns="" id="{EBABCF38-D1CD-4D5E-8E8A-1E570042B3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12" name="image2.png">
          <a:extLst>
            <a:ext uri="{FF2B5EF4-FFF2-40B4-BE49-F238E27FC236}">
              <a16:creationId xmlns:a16="http://schemas.microsoft.com/office/drawing/2014/main" xmlns="" id="{D573DF20-FB46-4025-8B7B-6B7A9EB355E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13" name="image2.png">
          <a:extLst>
            <a:ext uri="{FF2B5EF4-FFF2-40B4-BE49-F238E27FC236}">
              <a16:creationId xmlns:a16="http://schemas.microsoft.com/office/drawing/2014/main" xmlns="" id="{C9D9BA43-BF4C-4B0F-A7B5-E1FB4BA8D7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14" name="image2.png">
          <a:extLst>
            <a:ext uri="{FF2B5EF4-FFF2-40B4-BE49-F238E27FC236}">
              <a16:creationId xmlns:a16="http://schemas.microsoft.com/office/drawing/2014/main" xmlns="" id="{9AD88217-5A20-4C79-9F9E-E4CB2F8DC3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15" name="image2.png">
          <a:extLst>
            <a:ext uri="{FF2B5EF4-FFF2-40B4-BE49-F238E27FC236}">
              <a16:creationId xmlns:a16="http://schemas.microsoft.com/office/drawing/2014/main" xmlns="" id="{825EF998-8C53-455C-BAF7-94259F4D07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16" name="image2.png">
          <a:extLst>
            <a:ext uri="{FF2B5EF4-FFF2-40B4-BE49-F238E27FC236}">
              <a16:creationId xmlns:a16="http://schemas.microsoft.com/office/drawing/2014/main" xmlns="" id="{8ABB432F-8B8F-42FE-9518-C10BCAAF27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17" name="image2.png">
          <a:extLst>
            <a:ext uri="{FF2B5EF4-FFF2-40B4-BE49-F238E27FC236}">
              <a16:creationId xmlns:a16="http://schemas.microsoft.com/office/drawing/2014/main" xmlns="" id="{E735E488-B51F-494B-873F-C42ADC8064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18" name="image2.png">
          <a:extLst>
            <a:ext uri="{FF2B5EF4-FFF2-40B4-BE49-F238E27FC236}">
              <a16:creationId xmlns:a16="http://schemas.microsoft.com/office/drawing/2014/main" xmlns="" id="{59DCD2AA-2586-4725-A179-5EC9AFD57D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19" name="image2.png">
          <a:extLst>
            <a:ext uri="{FF2B5EF4-FFF2-40B4-BE49-F238E27FC236}">
              <a16:creationId xmlns:a16="http://schemas.microsoft.com/office/drawing/2014/main" xmlns="" id="{3B0B4923-232C-49D6-BC09-1FE99D6946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20" name="image2.png">
          <a:extLst>
            <a:ext uri="{FF2B5EF4-FFF2-40B4-BE49-F238E27FC236}">
              <a16:creationId xmlns:a16="http://schemas.microsoft.com/office/drawing/2014/main" xmlns="" id="{89D602C6-7098-4242-B52F-388F546B474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21" name="image2.png">
          <a:extLst>
            <a:ext uri="{FF2B5EF4-FFF2-40B4-BE49-F238E27FC236}">
              <a16:creationId xmlns:a16="http://schemas.microsoft.com/office/drawing/2014/main" xmlns="" id="{C433B239-72AF-40B5-969B-B1FBCBC0BD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22" name="image2.png">
          <a:extLst>
            <a:ext uri="{FF2B5EF4-FFF2-40B4-BE49-F238E27FC236}">
              <a16:creationId xmlns:a16="http://schemas.microsoft.com/office/drawing/2014/main" xmlns="" id="{3201FCDE-2AA8-4E77-B406-6559708F5F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23" name="image2.png">
          <a:extLst>
            <a:ext uri="{FF2B5EF4-FFF2-40B4-BE49-F238E27FC236}">
              <a16:creationId xmlns:a16="http://schemas.microsoft.com/office/drawing/2014/main" xmlns="" id="{B6D3FC8B-AADC-43AD-9580-F00771566D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24" name="image2.png">
          <a:extLst>
            <a:ext uri="{FF2B5EF4-FFF2-40B4-BE49-F238E27FC236}">
              <a16:creationId xmlns:a16="http://schemas.microsoft.com/office/drawing/2014/main" xmlns="" id="{87C4B230-7952-4DB6-A557-897D72FD19E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25" name="image2.png">
          <a:extLst>
            <a:ext uri="{FF2B5EF4-FFF2-40B4-BE49-F238E27FC236}">
              <a16:creationId xmlns:a16="http://schemas.microsoft.com/office/drawing/2014/main" xmlns="" id="{B8944D84-84D7-4A40-B238-2387E5DBFF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26" name="image2.png">
          <a:extLst>
            <a:ext uri="{FF2B5EF4-FFF2-40B4-BE49-F238E27FC236}">
              <a16:creationId xmlns:a16="http://schemas.microsoft.com/office/drawing/2014/main" xmlns="" id="{82718718-3FEB-4BE4-A61C-2862984CECB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27" name="image2.png">
          <a:extLst>
            <a:ext uri="{FF2B5EF4-FFF2-40B4-BE49-F238E27FC236}">
              <a16:creationId xmlns:a16="http://schemas.microsoft.com/office/drawing/2014/main" xmlns="" id="{D4576F4B-E515-4A24-9A75-90134635C32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28" name="image2.png">
          <a:extLst>
            <a:ext uri="{FF2B5EF4-FFF2-40B4-BE49-F238E27FC236}">
              <a16:creationId xmlns:a16="http://schemas.microsoft.com/office/drawing/2014/main" xmlns="" id="{BD719399-7B45-4381-A9EC-6303E5CBA4A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29" name="image2.png">
          <a:extLst>
            <a:ext uri="{FF2B5EF4-FFF2-40B4-BE49-F238E27FC236}">
              <a16:creationId xmlns:a16="http://schemas.microsoft.com/office/drawing/2014/main" xmlns="" id="{03D09CB8-F3B6-4052-BD00-0BE5FD8A26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30" name="image2.png">
          <a:extLst>
            <a:ext uri="{FF2B5EF4-FFF2-40B4-BE49-F238E27FC236}">
              <a16:creationId xmlns:a16="http://schemas.microsoft.com/office/drawing/2014/main" xmlns="" id="{864B7F69-A21D-4EAD-89BA-58D2FA1048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31" name="image2.png">
          <a:extLst>
            <a:ext uri="{FF2B5EF4-FFF2-40B4-BE49-F238E27FC236}">
              <a16:creationId xmlns:a16="http://schemas.microsoft.com/office/drawing/2014/main" xmlns="" id="{82D2B048-9239-4BB3-BC10-B29510666FA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32" name="image2.png">
          <a:extLst>
            <a:ext uri="{FF2B5EF4-FFF2-40B4-BE49-F238E27FC236}">
              <a16:creationId xmlns:a16="http://schemas.microsoft.com/office/drawing/2014/main" xmlns="" id="{773582B2-BAA7-4263-8F7A-919F3AE5CD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33" name="image2.png">
          <a:extLst>
            <a:ext uri="{FF2B5EF4-FFF2-40B4-BE49-F238E27FC236}">
              <a16:creationId xmlns:a16="http://schemas.microsoft.com/office/drawing/2014/main" xmlns="" id="{2D61FDD3-77C8-4AE4-A2C0-CFDA6D060C3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34" name="image2.png">
          <a:extLst>
            <a:ext uri="{FF2B5EF4-FFF2-40B4-BE49-F238E27FC236}">
              <a16:creationId xmlns:a16="http://schemas.microsoft.com/office/drawing/2014/main" xmlns="" id="{E6F3F78E-2AB7-410C-9179-7521F4BB0E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35" name="image2.png">
          <a:extLst>
            <a:ext uri="{FF2B5EF4-FFF2-40B4-BE49-F238E27FC236}">
              <a16:creationId xmlns:a16="http://schemas.microsoft.com/office/drawing/2014/main" xmlns="" id="{8C132D44-5AAB-421F-8B80-B20D377182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36" name="image2.png">
          <a:extLst>
            <a:ext uri="{FF2B5EF4-FFF2-40B4-BE49-F238E27FC236}">
              <a16:creationId xmlns:a16="http://schemas.microsoft.com/office/drawing/2014/main" xmlns="" id="{331E004D-F1CF-4489-9E08-4B485396FC6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37" name="image2.png">
          <a:extLst>
            <a:ext uri="{FF2B5EF4-FFF2-40B4-BE49-F238E27FC236}">
              <a16:creationId xmlns:a16="http://schemas.microsoft.com/office/drawing/2014/main" xmlns="" id="{BF302273-6372-455B-B8F3-417D7BC567B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538" name="image2.png">
          <a:extLst>
            <a:ext uri="{FF2B5EF4-FFF2-40B4-BE49-F238E27FC236}">
              <a16:creationId xmlns:a16="http://schemas.microsoft.com/office/drawing/2014/main" xmlns="" id="{0DE27F14-7081-459C-83C9-33E0F957821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539" name="image2.png">
          <a:extLst>
            <a:ext uri="{FF2B5EF4-FFF2-40B4-BE49-F238E27FC236}">
              <a16:creationId xmlns:a16="http://schemas.microsoft.com/office/drawing/2014/main" xmlns="" id="{A5651BBE-0302-40CA-9691-437A42FC8D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40" name="image2.png">
          <a:extLst>
            <a:ext uri="{FF2B5EF4-FFF2-40B4-BE49-F238E27FC236}">
              <a16:creationId xmlns:a16="http://schemas.microsoft.com/office/drawing/2014/main" xmlns="" id="{4B4A73AE-8675-4748-873F-B628C0AB08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41" name="image2.png">
          <a:extLst>
            <a:ext uri="{FF2B5EF4-FFF2-40B4-BE49-F238E27FC236}">
              <a16:creationId xmlns:a16="http://schemas.microsoft.com/office/drawing/2014/main" xmlns="" id="{7529D6A0-50D3-4CDC-B415-A80EF0BD90C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542" name="image2.png">
          <a:extLst>
            <a:ext uri="{FF2B5EF4-FFF2-40B4-BE49-F238E27FC236}">
              <a16:creationId xmlns:a16="http://schemas.microsoft.com/office/drawing/2014/main" xmlns="" id="{FB91940C-98A0-4210-9DE8-18F3EB7962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543" name="image2.png">
          <a:extLst>
            <a:ext uri="{FF2B5EF4-FFF2-40B4-BE49-F238E27FC236}">
              <a16:creationId xmlns:a16="http://schemas.microsoft.com/office/drawing/2014/main" xmlns="" id="{23F5FB93-2956-49FD-A5CB-D8BC48928D3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44" name="image2.png">
          <a:extLst>
            <a:ext uri="{FF2B5EF4-FFF2-40B4-BE49-F238E27FC236}">
              <a16:creationId xmlns:a16="http://schemas.microsoft.com/office/drawing/2014/main" xmlns="" id="{098B9CE3-32CD-4675-8B1C-DD3013BEAAE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45" name="image2.png">
          <a:extLst>
            <a:ext uri="{FF2B5EF4-FFF2-40B4-BE49-F238E27FC236}">
              <a16:creationId xmlns:a16="http://schemas.microsoft.com/office/drawing/2014/main" xmlns="" id="{0EA189F2-0E3E-4204-9B4F-EBF481EA0E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546" name="image2.png">
          <a:extLst>
            <a:ext uri="{FF2B5EF4-FFF2-40B4-BE49-F238E27FC236}">
              <a16:creationId xmlns:a16="http://schemas.microsoft.com/office/drawing/2014/main" xmlns="" id="{90B91537-C4EB-4A39-A55D-5C5C3FBF09B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547" name="image2.png">
          <a:extLst>
            <a:ext uri="{FF2B5EF4-FFF2-40B4-BE49-F238E27FC236}">
              <a16:creationId xmlns:a16="http://schemas.microsoft.com/office/drawing/2014/main" xmlns="" id="{A97D29C0-C020-407D-8A4F-FFE74D05B88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48" name="image2.png">
          <a:extLst>
            <a:ext uri="{FF2B5EF4-FFF2-40B4-BE49-F238E27FC236}">
              <a16:creationId xmlns:a16="http://schemas.microsoft.com/office/drawing/2014/main" xmlns="" id="{9699FE38-BAF3-473A-8C2B-54995DA7C6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49" name="image2.png">
          <a:extLst>
            <a:ext uri="{FF2B5EF4-FFF2-40B4-BE49-F238E27FC236}">
              <a16:creationId xmlns:a16="http://schemas.microsoft.com/office/drawing/2014/main" xmlns="" id="{0F3F6732-2565-4DA1-8C73-FD0528EA347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550" name="image2.png">
          <a:extLst>
            <a:ext uri="{FF2B5EF4-FFF2-40B4-BE49-F238E27FC236}">
              <a16:creationId xmlns:a16="http://schemas.microsoft.com/office/drawing/2014/main" xmlns="" id="{4EF30110-8C34-4487-A06F-717E6877C2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551" name="image2.png">
          <a:extLst>
            <a:ext uri="{FF2B5EF4-FFF2-40B4-BE49-F238E27FC236}">
              <a16:creationId xmlns:a16="http://schemas.microsoft.com/office/drawing/2014/main" xmlns="" id="{3A6D948E-2EF6-424D-84A1-EFED329BCE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52" name="image2.png">
          <a:extLst>
            <a:ext uri="{FF2B5EF4-FFF2-40B4-BE49-F238E27FC236}">
              <a16:creationId xmlns:a16="http://schemas.microsoft.com/office/drawing/2014/main" xmlns="" id="{075CC760-B726-459D-9913-F33480010C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53" name="image2.png">
          <a:extLst>
            <a:ext uri="{FF2B5EF4-FFF2-40B4-BE49-F238E27FC236}">
              <a16:creationId xmlns:a16="http://schemas.microsoft.com/office/drawing/2014/main" xmlns="" id="{9467C42C-319E-4332-BC1F-93E44D7C30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554" name="image2.png">
          <a:extLst>
            <a:ext uri="{FF2B5EF4-FFF2-40B4-BE49-F238E27FC236}">
              <a16:creationId xmlns:a16="http://schemas.microsoft.com/office/drawing/2014/main" xmlns="" id="{8CADC3F8-9E25-4B10-868F-680932EA9C6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555" name="image2.png">
          <a:extLst>
            <a:ext uri="{FF2B5EF4-FFF2-40B4-BE49-F238E27FC236}">
              <a16:creationId xmlns:a16="http://schemas.microsoft.com/office/drawing/2014/main" xmlns="" id="{3A49B85E-E497-4AEF-BA74-B32F8203E5A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56" name="image2.png">
          <a:extLst>
            <a:ext uri="{FF2B5EF4-FFF2-40B4-BE49-F238E27FC236}">
              <a16:creationId xmlns:a16="http://schemas.microsoft.com/office/drawing/2014/main" xmlns="" id="{5FE96E34-DBEF-4914-B8BD-B71B29DF9D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57" name="image2.png">
          <a:extLst>
            <a:ext uri="{FF2B5EF4-FFF2-40B4-BE49-F238E27FC236}">
              <a16:creationId xmlns:a16="http://schemas.microsoft.com/office/drawing/2014/main" xmlns="" id="{FEC63883-3B79-4211-9AD1-DBBF9729539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558" name="image2.png">
          <a:extLst>
            <a:ext uri="{FF2B5EF4-FFF2-40B4-BE49-F238E27FC236}">
              <a16:creationId xmlns:a16="http://schemas.microsoft.com/office/drawing/2014/main" xmlns="" id="{00683154-5EBF-4737-AAED-AF3E43A5D02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559" name="image2.png">
          <a:extLst>
            <a:ext uri="{FF2B5EF4-FFF2-40B4-BE49-F238E27FC236}">
              <a16:creationId xmlns:a16="http://schemas.microsoft.com/office/drawing/2014/main" xmlns="" id="{3B7FFDD2-1104-4D9C-8024-7EA21B660C0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60" name="image2.png">
          <a:extLst>
            <a:ext uri="{FF2B5EF4-FFF2-40B4-BE49-F238E27FC236}">
              <a16:creationId xmlns:a16="http://schemas.microsoft.com/office/drawing/2014/main" xmlns="" id="{B35857A5-3521-40B1-973B-6B5DA6EA33A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61" name="image2.png">
          <a:extLst>
            <a:ext uri="{FF2B5EF4-FFF2-40B4-BE49-F238E27FC236}">
              <a16:creationId xmlns:a16="http://schemas.microsoft.com/office/drawing/2014/main" xmlns="" id="{8BDE6B91-C784-4E59-9579-AA5F647DA6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562" name="image2.png">
          <a:extLst>
            <a:ext uri="{FF2B5EF4-FFF2-40B4-BE49-F238E27FC236}">
              <a16:creationId xmlns:a16="http://schemas.microsoft.com/office/drawing/2014/main" xmlns="" id="{5AE09D21-1914-4381-9B91-5BD91DB57EB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563" name="image2.png">
          <a:extLst>
            <a:ext uri="{FF2B5EF4-FFF2-40B4-BE49-F238E27FC236}">
              <a16:creationId xmlns:a16="http://schemas.microsoft.com/office/drawing/2014/main" xmlns="" id="{2E77106C-460D-4A21-84E3-88CF8D0428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64" name="image2.png">
          <a:extLst>
            <a:ext uri="{FF2B5EF4-FFF2-40B4-BE49-F238E27FC236}">
              <a16:creationId xmlns:a16="http://schemas.microsoft.com/office/drawing/2014/main" xmlns="" id="{EC7F9507-3CAF-405B-8AB8-BEB76F23B8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65" name="image2.png">
          <a:extLst>
            <a:ext uri="{FF2B5EF4-FFF2-40B4-BE49-F238E27FC236}">
              <a16:creationId xmlns:a16="http://schemas.microsoft.com/office/drawing/2014/main" xmlns="" id="{F3870039-31C2-47CA-842A-5C4D6BDAB46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566" name="image2.png">
          <a:extLst>
            <a:ext uri="{FF2B5EF4-FFF2-40B4-BE49-F238E27FC236}">
              <a16:creationId xmlns:a16="http://schemas.microsoft.com/office/drawing/2014/main" xmlns="" id="{F4621E25-EB62-44BD-86BE-8F4F408450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567" name="image2.png">
          <a:extLst>
            <a:ext uri="{FF2B5EF4-FFF2-40B4-BE49-F238E27FC236}">
              <a16:creationId xmlns:a16="http://schemas.microsoft.com/office/drawing/2014/main" xmlns="" id="{87AD8CF9-112E-40C5-847F-5B42F78A408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68" name="image2.png">
          <a:extLst>
            <a:ext uri="{FF2B5EF4-FFF2-40B4-BE49-F238E27FC236}">
              <a16:creationId xmlns:a16="http://schemas.microsoft.com/office/drawing/2014/main" xmlns="" id="{AAE670A7-95EE-4483-8240-7AB8BDAC13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69" name="image2.png">
          <a:extLst>
            <a:ext uri="{FF2B5EF4-FFF2-40B4-BE49-F238E27FC236}">
              <a16:creationId xmlns:a16="http://schemas.microsoft.com/office/drawing/2014/main" xmlns="" id="{7F3D3D75-A9FD-4D64-B899-916DBEE4BAC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570" name="image2.png">
          <a:extLst>
            <a:ext uri="{FF2B5EF4-FFF2-40B4-BE49-F238E27FC236}">
              <a16:creationId xmlns:a16="http://schemas.microsoft.com/office/drawing/2014/main" xmlns="" id="{9FEB1016-43EF-40C1-8B96-019953EA12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571" name="image2.png">
          <a:extLst>
            <a:ext uri="{FF2B5EF4-FFF2-40B4-BE49-F238E27FC236}">
              <a16:creationId xmlns:a16="http://schemas.microsoft.com/office/drawing/2014/main" xmlns="" id="{AAAE1622-AA06-4FD5-8D2A-C11A634647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72" name="image2.png">
          <a:extLst>
            <a:ext uri="{FF2B5EF4-FFF2-40B4-BE49-F238E27FC236}">
              <a16:creationId xmlns:a16="http://schemas.microsoft.com/office/drawing/2014/main" xmlns="" id="{00B489D3-9F4E-4142-975D-6BC978D02D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73" name="image2.png">
          <a:extLst>
            <a:ext uri="{FF2B5EF4-FFF2-40B4-BE49-F238E27FC236}">
              <a16:creationId xmlns:a16="http://schemas.microsoft.com/office/drawing/2014/main" xmlns="" id="{F75BCE02-CCA4-4C76-A098-D6FD22095CB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574" name="image2.png">
          <a:extLst>
            <a:ext uri="{FF2B5EF4-FFF2-40B4-BE49-F238E27FC236}">
              <a16:creationId xmlns:a16="http://schemas.microsoft.com/office/drawing/2014/main" xmlns="" id="{AB6213D5-FF05-485E-A56A-143900F092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575" name="image2.png">
          <a:extLst>
            <a:ext uri="{FF2B5EF4-FFF2-40B4-BE49-F238E27FC236}">
              <a16:creationId xmlns:a16="http://schemas.microsoft.com/office/drawing/2014/main" xmlns="" id="{20393909-9E1B-495C-92D5-FDF8EF08F0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76" name="image2.png">
          <a:extLst>
            <a:ext uri="{FF2B5EF4-FFF2-40B4-BE49-F238E27FC236}">
              <a16:creationId xmlns:a16="http://schemas.microsoft.com/office/drawing/2014/main" xmlns="" id="{74B8E3DC-0A6A-47D9-B495-21D05F86EEA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77" name="image2.png">
          <a:extLst>
            <a:ext uri="{FF2B5EF4-FFF2-40B4-BE49-F238E27FC236}">
              <a16:creationId xmlns:a16="http://schemas.microsoft.com/office/drawing/2014/main" xmlns="" id="{36F0B4E5-13AE-4A7D-802C-53A365597C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578" name="image2.png">
          <a:extLst>
            <a:ext uri="{FF2B5EF4-FFF2-40B4-BE49-F238E27FC236}">
              <a16:creationId xmlns:a16="http://schemas.microsoft.com/office/drawing/2014/main" xmlns="" id="{649F1E6D-D81A-4102-87D0-E8EB4D29DD8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579" name="image2.png">
          <a:extLst>
            <a:ext uri="{FF2B5EF4-FFF2-40B4-BE49-F238E27FC236}">
              <a16:creationId xmlns:a16="http://schemas.microsoft.com/office/drawing/2014/main" xmlns="" id="{779FCDB0-48D7-4A30-8D5E-FBF0BB413D4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80" name="image2.png">
          <a:extLst>
            <a:ext uri="{FF2B5EF4-FFF2-40B4-BE49-F238E27FC236}">
              <a16:creationId xmlns:a16="http://schemas.microsoft.com/office/drawing/2014/main" xmlns="" id="{FA56F83E-09AA-4F1B-8FE8-4F4EAC3FA4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81" name="image2.png">
          <a:extLst>
            <a:ext uri="{FF2B5EF4-FFF2-40B4-BE49-F238E27FC236}">
              <a16:creationId xmlns:a16="http://schemas.microsoft.com/office/drawing/2014/main" xmlns="" id="{7697C58F-9E59-4FF6-9509-5FFF0DCB0E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582" name="image2.png">
          <a:extLst>
            <a:ext uri="{FF2B5EF4-FFF2-40B4-BE49-F238E27FC236}">
              <a16:creationId xmlns:a16="http://schemas.microsoft.com/office/drawing/2014/main" xmlns="" id="{745CB3E5-E68F-4844-9902-396C655D7D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583" name="image2.png">
          <a:extLst>
            <a:ext uri="{FF2B5EF4-FFF2-40B4-BE49-F238E27FC236}">
              <a16:creationId xmlns:a16="http://schemas.microsoft.com/office/drawing/2014/main" xmlns="" id="{5EF5BCBA-577A-4283-A6D8-FCB25469C8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84" name="image2.png">
          <a:extLst>
            <a:ext uri="{FF2B5EF4-FFF2-40B4-BE49-F238E27FC236}">
              <a16:creationId xmlns:a16="http://schemas.microsoft.com/office/drawing/2014/main" xmlns="" id="{EB29E238-D116-47E0-B6DF-1FB77C63EF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85" name="image2.png">
          <a:extLst>
            <a:ext uri="{FF2B5EF4-FFF2-40B4-BE49-F238E27FC236}">
              <a16:creationId xmlns:a16="http://schemas.microsoft.com/office/drawing/2014/main" xmlns="" id="{2A0EAD70-B204-423D-85B1-5939910E72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586" name="image2.png">
          <a:extLst>
            <a:ext uri="{FF2B5EF4-FFF2-40B4-BE49-F238E27FC236}">
              <a16:creationId xmlns:a16="http://schemas.microsoft.com/office/drawing/2014/main" xmlns="" id="{25F5E2F9-BBBB-4D48-B840-C763C24A0F0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587" name="image2.png">
          <a:extLst>
            <a:ext uri="{FF2B5EF4-FFF2-40B4-BE49-F238E27FC236}">
              <a16:creationId xmlns:a16="http://schemas.microsoft.com/office/drawing/2014/main" xmlns="" id="{2F979007-C9E2-4099-ABBA-2D7A3DB7665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88" name="image2.png">
          <a:extLst>
            <a:ext uri="{FF2B5EF4-FFF2-40B4-BE49-F238E27FC236}">
              <a16:creationId xmlns:a16="http://schemas.microsoft.com/office/drawing/2014/main" xmlns="" id="{7CD90523-0E58-47EA-9C85-F0D8178E16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89" name="image2.png">
          <a:extLst>
            <a:ext uri="{FF2B5EF4-FFF2-40B4-BE49-F238E27FC236}">
              <a16:creationId xmlns:a16="http://schemas.microsoft.com/office/drawing/2014/main" xmlns="" id="{22AAB6BC-752C-4968-BA14-F89F295D36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590" name="image2.png">
          <a:extLst>
            <a:ext uri="{FF2B5EF4-FFF2-40B4-BE49-F238E27FC236}">
              <a16:creationId xmlns:a16="http://schemas.microsoft.com/office/drawing/2014/main" xmlns="" id="{6A36593B-C1D3-4564-9E2C-7180D2B6240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591" name="image2.png">
          <a:extLst>
            <a:ext uri="{FF2B5EF4-FFF2-40B4-BE49-F238E27FC236}">
              <a16:creationId xmlns:a16="http://schemas.microsoft.com/office/drawing/2014/main" xmlns="" id="{E4F22328-D78C-48BE-9DAE-205D7884C1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92" name="image2.png">
          <a:extLst>
            <a:ext uri="{FF2B5EF4-FFF2-40B4-BE49-F238E27FC236}">
              <a16:creationId xmlns:a16="http://schemas.microsoft.com/office/drawing/2014/main" xmlns="" id="{0DACDC19-7B59-4F13-A292-C6DC27EE907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93" name="image2.png">
          <a:extLst>
            <a:ext uri="{FF2B5EF4-FFF2-40B4-BE49-F238E27FC236}">
              <a16:creationId xmlns:a16="http://schemas.microsoft.com/office/drawing/2014/main" xmlns="" id="{A67F598A-AB0C-4512-9A7E-BEEBE03E35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594" name="image2.png">
          <a:extLst>
            <a:ext uri="{FF2B5EF4-FFF2-40B4-BE49-F238E27FC236}">
              <a16:creationId xmlns:a16="http://schemas.microsoft.com/office/drawing/2014/main" xmlns="" id="{B3F584D9-B3C8-480E-870B-067127D3E6E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595" name="image2.png">
          <a:extLst>
            <a:ext uri="{FF2B5EF4-FFF2-40B4-BE49-F238E27FC236}">
              <a16:creationId xmlns:a16="http://schemas.microsoft.com/office/drawing/2014/main" xmlns="" id="{C249BB1D-3AD5-4D5D-93EA-47078AE82F7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96" name="image2.png">
          <a:extLst>
            <a:ext uri="{FF2B5EF4-FFF2-40B4-BE49-F238E27FC236}">
              <a16:creationId xmlns:a16="http://schemas.microsoft.com/office/drawing/2014/main" xmlns="" id="{6E64661D-3ABD-49FF-B1FD-073E86681E4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97" name="image2.png">
          <a:extLst>
            <a:ext uri="{FF2B5EF4-FFF2-40B4-BE49-F238E27FC236}">
              <a16:creationId xmlns:a16="http://schemas.microsoft.com/office/drawing/2014/main" xmlns="" id="{6733BC22-4A1D-47AD-84FE-21CD5289D95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598" name="image2.png">
          <a:extLst>
            <a:ext uri="{FF2B5EF4-FFF2-40B4-BE49-F238E27FC236}">
              <a16:creationId xmlns:a16="http://schemas.microsoft.com/office/drawing/2014/main" xmlns="" id="{CB306E6A-695A-4E10-B0C6-CF0A3C82AC9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599" name="image2.png">
          <a:extLst>
            <a:ext uri="{FF2B5EF4-FFF2-40B4-BE49-F238E27FC236}">
              <a16:creationId xmlns:a16="http://schemas.microsoft.com/office/drawing/2014/main" xmlns="" id="{64A6C18E-447E-4C10-8ABE-C2ECF150BC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600" name="image2.png">
          <a:extLst>
            <a:ext uri="{FF2B5EF4-FFF2-40B4-BE49-F238E27FC236}">
              <a16:creationId xmlns:a16="http://schemas.microsoft.com/office/drawing/2014/main" xmlns="" id="{6F93346A-1F02-48D2-B965-A6BF2B3AFF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601" name="image2.png">
          <a:extLst>
            <a:ext uri="{FF2B5EF4-FFF2-40B4-BE49-F238E27FC236}">
              <a16:creationId xmlns:a16="http://schemas.microsoft.com/office/drawing/2014/main" xmlns="" id="{6A44CF5D-FD2C-4719-9A12-D8A7C8E169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602" name="Imagem 1601">
          <a:extLst>
            <a:ext uri="{FF2B5EF4-FFF2-40B4-BE49-F238E27FC236}">
              <a16:creationId xmlns:a16="http://schemas.microsoft.com/office/drawing/2014/main" xmlns="" id="{067F02BB-4E69-4627-B074-3835C01280A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603" name="Imagem 1602">
          <a:extLst>
            <a:ext uri="{FF2B5EF4-FFF2-40B4-BE49-F238E27FC236}">
              <a16:creationId xmlns:a16="http://schemas.microsoft.com/office/drawing/2014/main" xmlns="" id="{D64C8F9F-0BD3-4137-8DA8-2685078063F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604" name="Imagem 1603">
          <a:extLst>
            <a:ext uri="{FF2B5EF4-FFF2-40B4-BE49-F238E27FC236}">
              <a16:creationId xmlns:a16="http://schemas.microsoft.com/office/drawing/2014/main" xmlns="" id="{344A4F08-5D5B-4B3C-A372-AD5C480888F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605" name="Imagem 1604">
          <a:extLst>
            <a:ext uri="{FF2B5EF4-FFF2-40B4-BE49-F238E27FC236}">
              <a16:creationId xmlns:a16="http://schemas.microsoft.com/office/drawing/2014/main" xmlns="" id="{4D06FABC-4386-4404-933F-6B73388A7CB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606" name="Imagem 1605">
          <a:extLst>
            <a:ext uri="{FF2B5EF4-FFF2-40B4-BE49-F238E27FC236}">
              <a16:creationId xmlns:a16="http://schemas.microsoft.com/office/drawing/2014/main" xmlns="" id="{A385E323-A3D1-4205-AD6D-08D5AA55797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607" name="Imagem 1606">
          <a:extLst>
            <a:ext uri="{FF2B5EF4-FFF2-40B4-BE49-F238E27FC236}">
              <a16:creationId xmlns:a16="http://schemas.microsoft.com/office/drawing/2014/main" xmlns="" id="{6AB4E1A1-D81E-4D61-AA91-D421E625716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608" name="Imagem 1607">
          <a:extLst>
            <a:ext uri="{FF2B5EF4-FFF2-40B4-BE49-F238E27FC236}">
              <a16:creationId xmlns:a16="http://schemas.microsoft.com/office/drawing/2014/main" xmlns="" id="{D86452EE-A975-4A8E-B38E-6C0EEC29BB9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609" name="Imagem 1608">
          <a:extLst>
            <a:ext uri="{FF2B5EF4-FFF2-40B4-BE49-F238E27FC236}">
              <a16:creationId xmlns:a16="http://schemas.microsoft.com/office/drawing/2014/main" xmlns="" id="{C79CAE38-70F3-48BC-A763-CADD25668A1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610" name="Imagem 1609">
          <a:extLst>
            <a:ext uri="{FF2B5EF4-FFF2-40B4-BE49-F238E27FC236}">
              <a16:creationId xmlns:a16="http://schemas.microsoft.com/office/drawing/2014/main" xmlns="" id="{E4EADDC5-B25C-438B-963F-3741208B441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611" name="Imagem 1610">
          <a:extLst>
            <a:ext uri="{FF2B5EF4-FFF2-40B4-BE49-F238E27FC236}">
              <a16:creationId xmlns:a16="http://schemas.microsoft.com/office/drawing/2014/main" xmlns="" id="{03C4577F-52AD-424B-BA10-7DBA79D81C1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612" name="Imagem 1611">
          <a:extLst>
            <a:ext uri="{FF2B5EF4-FFF2-40B4-BE49-F238E27FC236}">
              <a16:creationId xmlns:a16="http://schemas.microsoft.com/office/drawing/2014/main" xmlns="" id="{162159B7-44C5-40EF-A4CE-61968581841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613" name="Imagem 1612">
          <a:extLst>
            <a:ext uri="{FF2B5EF4-FFF2-40B4-BE49-F238E27FC236}">
              <a16:creationId xmlns:a16="http://schemas.microsoft.com/office/drawing/2014/main" xmlns="" id="{BBE4C00F-14AB-414C-999C-F59128CA228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614" name="Imagem 1613">
          <a:extLst>
            <a:ext uri="{FF2B5EF4-FFF2-40B4-BE49-F238E27FC236}">
              <a16:creationId xmlns:a16="http://schemas.microsoft.com/office/drawing/2014/main" xmlns="" id="{CF61A7DB-6972-48C9-8653-2AC93D9583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615" name="Imagem 1614">
          <a:extLst>
            <a:ext uri="{FF2B5EF4-FFF2-40B4-BE49-F238E27FC236}">
              <a16:creationId xmlns:a16="http://schemas.microsoft.com/office/drawing/2014/main" xmlns="" id="{E05A36F3-D10A-4B5C-8709-553A77EFB7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616" name="Imagem 1615">
          <a:extLst>
            <a:ext uri="{FF2B5EF4-FFF2-40B4-BE49-F238E27FC236}">
              <a16:creationId xmlns:a16="http://schemas.microsoft.com/office/drawing/2014/main" xmlns="" id="{46FDD920-CD21-4BDC-BF71-7AE64CF24B0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617" name="Imagem 1616">
          <a:extLst>
            <a:ext uri="{FF2B5EF4-FFF2-40B4-BE49-F238E27FC236}">
              <a16:creationId xmlns:a16="http://schemas.microsoft.com/office/drawing/2014/main" xmlns="" id="{87C0E97D-BD9C-42DA-AA40-62E491DC724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618" name="Imagem 1617">
          <a:extLst>
            <a:ext uri="{FF2B5EF4-FFF2-40B4-BE49-F238E27FC236}">
              <a16:creationId xmlns:a16="http://schemas.microsoft.com/office/drawing/2014/main" xmlns="" id="{F0E2809D-06C3-46AE-B360-DBDFB539257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619" name="Imagem 1618">
          <a:extLst>
            <a:ext uri="{FF2B5EF4-FFF2-40B4-BE49-F238E27FC236}">
              <a16:creationId xmlns:a16="http://schemas.microsoft.com/office/drawing/2014/main" xmlns="" id="{9B407E36-274C-4CEC-A6D0-42708136100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620" name="Imagem 1619">
          <a:extLst>
            <a:ext uri="{FF2B5EF4-FFF2-40B4-BE49-F238E27FC236}">
              <a16:creationId xmlns:a16="http://schemas.microsoft.com/office/drawing/2014/main" xmlns="" id="{5B3C7735-4ECD-48BA-A17B-AD5CC52B1A3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621" name="Imagem 1620">
          <a:extLst>
            <a:ext uri="{FF2B5EF4-FFF2-40B4-BE49-F238E27FC236}">
              <a16:creationId xmlns:a16="http://schemas.microsoft.com/office/drawing/2014/main" xmlns="" id="{3DC97733-7978-44AF-BDED-C38780D8B3E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622" name="Imagem 1621">
          <a:extLst>
            <a:ext uri="{FF2B5EF4-FFF2-40B4-BE49-F238E27FC236}">
              <a16:creationId xmlns:a16="http://schemas.microsoft.com/office/drawing/2014/main" xmlns="" id="{C662B5B5-9683-470E-9C86-EEDFE787F62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623" name="Imagem 1622">
          <a:extLst>
            <a:ext uri="{FF2B5EF4-FFF2-40B4-BE49-F238E27FC236}">
              <a16:creationId xmlns:a16="http://schemas.microsoft.com/office/drawing/2014/main" xmlns="" id="{79214A11-760C-48AF-8BCA-F4B4B6289CF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624" name="Imagem 1623">
          <a:extLst>
            <a:ext uri="{FF2B5EF4-FFF2-40B4-BE49-F238E27FC236}">
              <a16:creationId xmlns:a16="http://schemas.microsoft.com/office/drawing/2014/main" xmlns="" id="{3CBC5807-B5EE-4C47-BB4C-9CA4AD8994D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625" name="Imagem 1624">
          <a:extLst>
            <a:ext uri="{FF2B5EF4-FFF2-40B4-BE49-F238E27FC236}">
              <a16:creationId xmlns:a16="http://schemas.microsoft.com/office/drawing/2014/main" xmlns="" id="{9F987CF5-7E9B-45B3-AC9E-8DE935CD386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1626" name="Imagem 1625">
          <a:extLst>
            <a:ext uri="{FF2B5EF4-FFF2-40B4-BE49-F238E27FC236}">
              <a16:creationId xmlns:a16="http://schemas.microsoft.com/office/drawing/2014/main" xmlns="" id="{93DD1C79-2099-45CB-AC96-B05910BC38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627" name="Imagem 1626">
          <a:extLst>
            <a:ext uri="{FF2B5EF4-FFF2-40B4-BE49-F238E27FC236}">
              <a16:creationId xmlns:a16="http://schemas.microsoft.com/office/drawing/2014/main" xmlns="" id="{1D2D3235-DE00-4FDD-85E9-DCF152C8850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28" name="Imagem 1627">
          <a:extLst>
            <a:ext uri="{FF2B5EF4-FFF2-40B4-BE49-F238E27FC236}">
              <a16:creationId xmlns:a16="http://schemas.microsoft.com/office/drawing/2014/main" xmlns="" id="{2C55CE2E-9FA4-4282-A6A5-86654D05F47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29" name="Imagem 1628">
          <a:extLst>
            <a:ext uri="{FF2B5EF4-FFF2-40B4-BE49-F238E27FC236}">
              <a16:creationId xmlns:a16="http://schemas.microsoft.com/office/drawing/2014/main" xmlns="" id="{20B291FA-FF44-471B-B5AB-804260D5243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1630" name="Imagem 1629">
          <a:extLst>
            <a:ext uri="{FF2B5EF4-FFF2-40B4-BE49-F238E27FC236}">
              <a16:creationId xmlns:a16="http://schemas.microsoft.com/office/drawing/2014/main" xmlns="" id="{2576B108-924D-4867-BCAC-0F8CBD98DCA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631" name="Imagem 1630">
          <a:extLst>
            <a:ext uri="{FF2B5EF4-FFF2-40B4-BE49-F238E27FC236}">
              <a16:creationId xmlns:a16="http://schemas.microsoft.com/office/drawing/2014/main" xmlns="" id="{C8C5F5C2-D19A-45EC-8359-6E65CFFE988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32" name="Imagem 1631">
          <a:extLst>
            <a:ext uri="{FF2B5EF4-FFF2-40B4-BE49-F238E27FC236}">
              <a16:creationId xmlns:a16="http://schemas.microsoft.com/office/drawing/2014/main" xmlns="" id="{E55EE1AE-93D7-4133-97A0-2404A492B0F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33" name="Imagem 1632">
          <a:extLst>
            <a:ext uri="{FF2B5EF4-FFF2-40B4-BE49-F238E27FC236}">
              <a16:creationId xmlns:a16="http://schemas.microsoft.com/office/drawing/2014/main" xmlns="" id="{94F4333D-34CC-4CD6-A83E-0C1ED41311C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1634" name="Imagem 1633">
          <a:extLst>
            <a:ext uri="{FF2B5EF4-FFF2-40B4-BE49-F238E27FC236}">
              <a16:creationId xmlns:a16="http://schemas.microsoft.com/office/drawing/2014/main" xmlns="" id="{0C3B1CF6-6F81-4008-B8C1-46C256C08F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635" name="Imagem 1634">
          <a:extLst>
            <a:ext uri="{FF2B5EF4-FFF2-40B4-BE49-F238E27FC236}">
              <a16:creationId xmlns:a16="http://schemas.microsoft.com/office/drawing/2014/main" xmlns="" id="{80C9C9E3-8B2D-43AF-AB22-9EA62B47ECD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36" name="Imagem 1635">
          <a:extLst>
            <a:ext uri="{FF2B5EF4-FFF2-40B4-BE49-F238E27FC236}">
              <a16:creationId xmlns:a16="http://schemas.microsoft.com/office/drawing/2014/main" xmlns="" id="{A13AD270-986B-4C0D-B10B-81509DFF988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37" name="Imagem 1636">
          <a:extLst>
            <a:ext uri="{FF2B5EF4-FFF2-40B4-BE49-F238E27FC236}">
              <a16:creationId xmlns:a16="http://schemas.microsoft.com/office/drawing/2014/main" xmlns="" id="{2ACCB232-894A-46BA-B28F-2D2A1759E8B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1638" name="Imagem 1637">
          <a:extLst>
            <a:ext uri="{FF2B5EF4-FFF2-40B4-BE49-F238E27FC236}">
              <a16:creationId xmlns:a16="http://schemas.microsoft.com/office/drawing/2014/main" xmlns="" id="{041E481D-3293-4053-BF18-B4EF12B7E5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639" name="Imagem 1638">
          <a:extLst>
            <a:ext uri="{FF2B5EF4-FFF2-40B4-BE49-F238E27FC236}">
              <a16:creationId xmlns:a16="http://schemas.microsoft.com/office/drawing/2014/main" xmlns="" id="{94D96E8D-8355-43EF-B6B7-570BFE64948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40" name="Imagem 1639">
          <a:extLst>
            <a:ext uri="{FF2B5EF4-FFF2-40B4-BE49-F238E27FC236}">
              <a16:creationId xmlns:a16="http://schemas.microsoft.com/office/drawing/2014/main" xmlns="" id="{72A46493-4BB4-457D-AB56-472557251E3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41" name="Imagem 1640">
          <a:extLst>
            <a:ext uri="{FF2B5EF4-FFF2-40B4-BE49-F238E27FC236}">
              <a16:creationId xmlns:a16="http://schemas.microsoft.com/office/drawing/2014/main" xmlns="" id="{99F3B4B5-44D5-4267-BA75-53085C1EA5A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1642" name="Imagem 1641">
          <a:extLst>
            <a:ext uri="{FF2B5EF4-FFF2-40B4-BE49-F238E27FC236}">
              <a16:creationId xmlns:a16="http://schemas.microsoft.com/office/drawing/2014/main" xmlns="" id="{63B815BE-3E26-4187-9ECD-4E299436DD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643" name="Imagem 1642">
          <a:extLst>
            <a:ext uri="{FF2B5EF4-FFF2-40B4-BE49-F238E27FC236}">
              <a16:creationId xmlns:a16="http://schemas.microsoft.com/office/drawing/2014/main" xmlns="" id="{A3A2A889-56D5-46CE-8F75-9F0CF933330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44" name="Imagem 1643">
          <a:extLst>
            <a:ext uri="{FF2B5EF4-FFF2-40B4-BE49-F238E27FC236}">
              <a16:creationId xmlns:a16="http://schemas.microsoft.com/office/drawing/2014/main" xmlns="" id="{4244C48E-A209-4C67-BBB7-89B636917BF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45" name="Imagem 1644">
          <a:extLst>
            <a:ext uri="{FF2B5EF4-FFF2-40B4-BE49-F238E27FC236}">
              <a16:creationId xmlns:a16="http://schemas.microsoft.com/office/drawing/2014/main" xmlns="" id="{3D8AD5F0-1DB0-47D9-846A-3923AAB81DB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1646" name="Imagem 1645">
          <a:extLst>
            <a:ext uri="{FF2B5EF4-FFF2-40B4-BE49-F238E27FC236}">
              <a16:creationId xmlns:a16="http://schemas.microsoft.com/office/drawing/2014/main" xmlns="" id="{AADB58BB-ADAD-470C-92E2-D6A35E77C0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647" name="Imagem 1646">
          <a:extLst>
            <a:ext uri="{FF2B5EF4-FFF2-40B4-BE49-F238E27FC236}">
              <a16:creationId xmlns:a16="http://schemas.microsoft.com/office/drawing/2014/main" xmlns="" id="{A439257A-8C0B-4640-A4C3-D3B69D673DF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48" name="Imagem 1647">
          <a:extLst>
            <a:ext uri="{FF2B5EF4-FFF2-40B4-BE49-F238E27FC236}">
              <a16:creationId xmlns:a16="http://schemas.microsoft.com/office/drawing/2014/main" xmlns="" id="{7017E508-38B2-4877-A263-A7B152111ED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49" name="Imagem 1648">
          <a:extLst>
            <a:ext uri="{FF2B5EF4-FFF2-40B4-BE49-F238E27FC236}">
              <a16:creationId xmlns:a16="http://schemas.microsoft.com/office/drawing/2014/main" xmlns="" id="{91DAEE07-7FC0-4441-822F-31A666E9003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1650" name="Imagem 1649">
          <a:extLst>
            <a:ext uri="{FF2B5EF4-FFF2-40B4-BE49-F238E27FC236}">
              <a16:creationId xmlns:a16="http://schemas.microsoft.com/office/drawing/2014/main" xmlns="" id="{8A85A1E6-5FD0-4EB9-AF37-7664F54D16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651" name="Imagem 1650">
          <a:extLst>
            <a:ext uri="{FF2B5EF4-FFF2-40B4-BE49-F238E27FC236}">
              <a16:creationId xmlns:a16="http://schemas.microsoft.com/office/drawing/2014/main" xmlns="" id="{5A6CA066-092C-4CD1-9AA5-01C4D3ADF5D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52" name="Imagem 1651">
          <a:extLst>
            <a:ext uri="{FF2B5EF4-FFF2-40B4-BE49-F238E27FC236}">
              <a16:creationId xmlns:a16="http://schemas.microsoft.com/office/drawing/2014/main" xmlns="" id="{A73DCCF2-8334-4CBB-BA8C-71A5FF58AEA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53" name="Imagem 1652">
          <a:extLst>
            <a:ext uri="{FF2B5EF4-FFF2-40B4-BE49-F238E27FC236}">
              <a16:creationId xmlns:a16="http://schemas.microsoft.com/office/drawing/2014/main" xmlns="" id="{5CB60746-F3C7-45D1-9ED0-8EDC304AA07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1654" name="Imagem 1653">
          <a:extLst>
            <a:ext uri="{FF2B5EF4-FFF2-40B4-BE49-F238E27FC236}">
              <a16:creationId xmlns:a16="http://schemas.microsoft.com/office/drawing/2014/main" xmlns="" id="{DB4F2BF7-EAAA-420C-AC99-DBD5551066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655" name="Imagem 1654">
          <a:extLst>
            <a:ext uri="{FF2B5EF4-FFF2-40B4-BE49-F238E27FC236}">
              <a16:creationId xmlns:a16="http://schemas.microsoft.com/office/drawing/2014/main" xmlns="" id="{2ADD2283-157C-42DF-B4F4-47C6EC4FEEF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56" name="Imagem 1655">
          <a:extLst>
            <a:ext uri="{FF2B5EF4-FFF2-40B4-BE49-F238E27FC236}">
              <a16:creationId xmlns:a16="http://schemas.microsoft.com/office/drawing/2014/main" xmlns="" id="{4D098A03-C3AC-482C-B9B6-A3A48E2EA9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57" name="Imagem 1656">
          <a:extLst>
            <a:ext uri="{FF2B5EF4-FFF2-40B4-BE49-F238E27FC236}">
              <a16:creationId xmlns:a16="http://schemas.microsoft.com/office/drawing/2014/main" xmlns="" id="{4A8D19ED-1409-4571-B411-0AC55B4AD27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1658" name="Imagem 1657">
          <a:extLst>
            <a:ext uri="{FF2B5EF4-FFF2-40B4-BE49-F238E27FC236}">
              <a16:creationId xmlns:a16="http://schemas.microsoft.com/office/drawing/2014/main" xmlns="" id="{6D009323-D9BB-4C10-9A70-798DF08E66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659" name="Imagem 1658">
          <a:extLst>
            <a:ext uri="{FF2B5EF4-FFF2-40B4-BE49-F238E27FC236}">
              <a16:creationId xmlns:a16="http://schemas.microsoft.com/office/drawing/2014/main" xmlns="" id="{8B3F01C5-FB6F-4C09-8307-1FC2F48A66E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60" name="Imagem 1659">
          <a:extLst>
            <a:ext uri="{FF2B5EF4-FFF2-40B4-BE49-F238E27FC236}">
              <a16:creationId xmlns:a16="http://schemas.microsoft.com/office/drawing/2014/main" xmlns="" id="{9148E4A8-5C67-4FE0-B97B-FBB0DC03D3A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61" name="Imagem 1660">
          <a:extLst>
            <a:ext uri="{FF2B5EF4-FFF2-40B4-BE49-F238E27FC236}">
              <a16:creationId xmlns:a16="http://schemas.microsoft.com/office/drawing/2014/main" xmlns="" id="{BF836F45-912D-431F-9C56-CE785EB5666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1662" name="Imagem 1661">
          <a:extLst>
            <a:ext uri="{FF2B5EF4-FFF2-40B4-BE49-F238E27FC236}">
              <a16:creationId xmlns:a16="http://schemas.microsoft.com/office/drawing/2014/main" xmlns="" id="{957C7444-348D-466A-95F8-3D9623B9EB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663" name="Imagem 1662">
          <a:extLst>
            <a:ext uri="{FF2B5EF4-FFF2-40B4-BE49-F238E27FC236}">
              <a16:creationId xmlns:a16="http://schemas.microsoft.com/office/drawing/2014/main" xmlns="" id="{F0E8B735-BE68-4DE8-900D-D83C5B2CF73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64" name="Imagem 1663">
          <a:extLst>
            <a:ext uri="{FF2B5EF4-FFF2-40B4-BE49-F238E27FC236}">
              <a16:creationId xmlns:a16="http://schemas.microsoft.com/office/drawing/2014/main" xmlns="" id="{3AB140AA-D3D8-4C1B-AFCA-79AE07C05B6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65" name="Imagem 1664">
          <a:extLst>
            <a:ext uri="{FF2B5EF4-FFF2-40B4-BE49-F238E27FC236}">
              <a16:creationId xmlns:a16="http://schemas.microsoft.com/office/drawing/2014/main" xmlns="" id="{83C2FA5A-0CD8-40F2-8FB0-3CF43D2134E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1666" name="Imagem 1665">
          <a:extLst>
            <a:ext uri="{FF2B5EF4-FFF2-40B4-BE49-F238E27FC236}">
              <a16:creationId xmlns:a16="http://schemas.microsoft.com/office/drawing/2014/main" xmlns="" id="{92D356B5-16AD-45B8-8343-D316FB249C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667" name="Imagem 1666">
          <a:extLst>
            <a:ext uri="{FF2B5EF4-FFF2-40B4-BE49-F238E27FC236}">
              <a16:creationId xmlns:a16="http://schemas.microsoft.com/office/drawing/2014/main" xmlns="" id="{59FBE7DF-075D-415D-AE32-8ACA377D38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68" name="Imagem 1667">
          <a:extLst>
            <a:ext uri="{FF2B5EF4-FFF2-40B4-BE49-F238E27FC236}">
              <a16:creationId xmlns:a16="http://schemas.microsoft.com/office/drawing/2014/main" xmlns="" id="{51C2ED0D-6752-4FBC-A94D-7FAABC35443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69" name="Imagem 1668">
          <a:extLst>
            <a:ext uri="{FF2B5EF4-FFF2-40B4-BE49-F238E27FC236}">
              <a16:creationId xmlns:a16="http://schemas.microsoft.com/office/drawing/2014/main" xmlns="" id="{8E316D44-265D-4470-A01A-8D1EA9330A9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1670" name="Imagem 1669">
          <a:extLst>
            <a:ext uri="{FF2B5EF4-FFF2-40B4-BE49-F238E27FC236}">
              <a16:creationId xmlns:a16="http://schemas.microsoft.com/office/drawing/2014/main" xmlns="" id="{036A1F39-AFDE-47E5-B13A-ACFB8D4BE7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671" name="Imagem 1670">
          <a:extLst>
            <a:ext uri="{FF2B5EF4-FFF2-40B4-BE49-F238E27FC236}">
              <a16:creationId xmlns:a16="http://schemas.microsoft.com/office/drawing/2014/main" xmlns="" id="{8E5CC4DD-A27B-4E0F-8169-6028AFA8E66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72" name="Imagem 1671">
          <a:extLst>
            <a:ext uri="{FF2B5EF4-FFF2-40B4-BE49-F238E27FC236}">
              <a16:creationId xmlns:a16="http://schemas.microsoft.com/office/drawing/2014/main" xmlns="" id="{094A9AE2-41D6-4738-BDE5-9A07465B1EB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73" name="Imagem 1672">
          <a:extLst>
            <a:ext uri="{FF2B5EF4-FFF2-40B4-BE49-F238E27FC236}">
              <a16:creationId xmlns:a16="http://schemas.microsoft.com/office/drawing/2014/main" xmlns="" id="{4BDE0354-B3F4-43E9-8A1A-FF7710EF0C3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1674" name="Imagem 1673">
          <a:extLst>
            <a:ext uri="{FF2B5EF4-FFF2-40B4-BE49-F238E27FC236}">
              <a16:creationId xmlns:a16="http://schemas.microsoft.com/office/drawing/2014/main" xmlns="" id="{A8F74BC3-3ECB-4509-B55B-6909101109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675" name="Imagem 1674">
          <a:extLst>
            <a:ext uri="{FF2B5EF4-FFF2-40B4-BE49-F238E27FC236}">
              <a16:creationId xmlns:a16="http://schemas.microsoft.com/office/drawing/2014/main" xmlns="" id="{6BCE4DB7-47EF-4864-ABA5-1383FB94B81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76" name="Imagem 1675">
          <a:extLst>
            <a:ext uri="{FF2B5EF4-FFF2-40B4-BE49-F238E27FC236}">
              <a16:creationId xmlns:a16="http://schemas.microsoft.com/office/drawing/2014/main" xmlns="" id="{BBDE000A-6226-4AD5-8F10-2248DA481F8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77" name="Imagem 1676">
          <a:extLst>
            <a:ext uri="{FF2B5EF4-FFF2-40B4-BE49-F238E27FC236}">
              <a16:creationId xmlns:a16="http://schemas.microsoft.com/office/drawing/2014/main" xmlns="" id="{891D0225-BE65-4164-8227-2C4B7CF3F21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1678" name="Imagem 1677">
          <a:extLst>
            <a:ext uri="{FF2B5EF4-FFF2-40B4-BE49-F238E27FC236}">
              <a16:creationId xmlns:a16="http://schemas.microsoft.com/office/drawing/2014/main" xmlns="" id="{0DCDAA28-4884-4E8C-A117-576BC08AB1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679" name="Imagem 1678">
          <a:extLst>
            <a:ext uri="{FF2B5EF4-FFF2-40B4-BE49-F238E27FC236}">
              <a16:creationId xmlns:a16="http://schemas.microsoft.com/office/drawing/2014/main" xmlns="" id="{4CCA8F18-4955-48CE-85BB-5E99106A0EF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80" name="Imagem 1679">
          <a:extLst>
            <a:ext uri="{FF2B5EF4-FFF2-40B4-BE49-F238E27FC236}">
              <a16:creationId xmlns:a16="http://schemas.microsoft.com/office/drawing/2014/main" xmlns="" id="{DF190C6E-F78F-4203-BC84-8E6F05F89AA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81" name="Imagem 1680">
          <a:extLst>
            <a:ext uri="{FF2B5EF4-FFF2-40B4-BE49-F238E27FC236}">
              <a16:creationId xmlns:a16="http://schemas.microsoft.com/office/drawing/2014/main" xmlns="" id="{7F4B0BF8-6E28-4486-BAC8-C181109B025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1682" name="Imagem 1681">
          <a:extLst>
            <a:ext uri="{FF2B5EF4-FFF2-40B4-BE49-F238E27FC236}">
              <a16:creationId xmlns:a16="http://schemas.microsoft.com/office/drawing/2014/main" xmlns="" id="{ED18BF4A-7A88-41C5-8088-01C97E9158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683" name="Imagem 1682">
          <a:extLst>
            <a:ext uri="{FF2B5EF4-FFF2-40B4-BE49-F238E27FC236}">
              <a16:creationId xmlns:a16="http://schemas.microsoft.com/office/drawing/2014/main" xmlns="" id="{BD12B24B-1CAE-4F58-9357-E0B973DFB5B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84" name="Imagem 1683">
          <a:extLst>
            <a:ext uri="{FF2B5EF4-FFF2-40B4-BE49-F238E27FC236}">
              <a16:creationId xmlns:a16="http://schemas.microsoft.com/office/drawing/2014/main" xmlns="" id="{D285D708-2D6E-4261-A83E-1E61602D9D6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85" name="Imagem 1684">
          <a:extLst>
            <a:ext uri="{FF2B5EF4-FFF2-40B4-BE49-F238E27FC236}">
              <a16:creationId xmlns:a16="http://schemas.microsoft.com/office/drawing/2014/main" xmlns="" id="{E2E1A8A5-7E8D-48C8-BAEF-2EA9600504B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1686" name="Imagem 1685">
          <a:extLst>
            <a:ext uri="{FF2B5EF4-FFF2-40B4-BE49-F238E27FC236}">
              <a16:creationId xmlns:a16="http://schemas.microsoft.com/office/drawing/2014/main" xmlns="" id="{C136C0B4-1C1F-4E7D-833C-58F2BA0D6C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687" name="Imagem 1686">
          <a:extLst>
            <a:ext uri="{FF2B5EF4-FFF2-40B4-BE49-F238E27FC236}">
              <a16:creationId xmlns:a16="http://schemas.microsoft.com/office/drawing/2014/main" xmlns="" id="{7B53585D-7624-468A-ACBA-074C09232E5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88" name="Imagem 1687">
          <a:extLst>
            <a:ext uri="{FF2B5EF4-FFF2-40B4-BE49-F238E27FC236}">
              <a16:creationId xmlns:a16="http://schemas.microsoft.com/office/drawing/2014/main" xmlns="" id="{64927830-DEBC-47C9-B3F7-BD9059865C8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89" name="Imagem 1688">
          <a:extLst>
            <a:ext uri="{FF2B5EF4-FFF2-40B4-BE49-F238E27FC236}">
              <a16:creationId xmlns:a16="http://schemas.microsoft.com/office/drawing/2014/main" xmlns="" id="{2555B51F-8E5C-4BF9-B125-FA5F6DA1D9D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43130</xdr:rowOff>
    </xdr:to>
    <xdr:pic>
      <xdr:nvPicPr>
        <xdr:cNvPr id="1690" name="Imagem 1689">
          <a:extLst>
            <a:ext uri="{FF2B5EF4-FFF2-40B4-BE49-F238E27FC236}">
              <a16:creationId xmlns:a16="http://schemas.microsoft.com/office/drawing/2014/main" xmlns="" id="{91173AC5-F1CE-4AE6-B87E-273C3A18EAB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43130</xdr:rowOff>
    </xdr:to>
    <xdr:pic>
      <xdr:nvPicPr>
        <xdr:cNvPr id="1691" name="Imagem 1690">
          <a:extLst>
            <a:ext uri="{FF2B5EF4-FFF2-40B4-BE49-F238E27FC236}">
              <a16:creationId xmlns:a16="http://schemas.microsoft.com/office/drawing/2014/main" xmlns="" id="{643194B9-B53C-474F-BC3B-C8282F791E9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43130</xdr:rowOff>
    </xdr:to>
    <xdr:pic>
      <xdr:nvPicPr>
        <xdr:cNvPr id="1692" name="Imagem 1691">
          <a:extLst>
            <a:ext uri="{FF2B5EF4-FFF2-40B4-BE49-F238E27FC236}">
              <a16:creationId xmlns:a16="http://schemas.microsoft.com/office/drawing/2014/main" xmlns="" id="{C42AB2A2-41C7-45C7-80A0-066D65B2947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43130</xdr:rowOff>
    </xdr:to>
    <xdr:pic>
      <xdr:nvPicPr>
        <xdr:cNvPr id="1693" name="Imagem 1692">
          <a:extLst>
            <a:ext uri="{FF2B5EF4-FFF2-40B4-BE49-F238E27FC236}">
              <a16:creationId xmlns:a16="http://schemas.microsoft.com/office/drawing/2014/main" xmlns="" id="{CA858D10-51E6-44F8-B419-CF84294E1F1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43130</xdr:rowOff>
    </xdr:to>
    <xdr:pic>
      <xdr:nvPicPr>
        <xdr:cNvPr id="1694" name="Imagem 1693">
          <a:extLst>
            <a:ext uri="{FF2B5EF4-FFF2-40B4-BE49-F238E27FC236}">
              <a16:creationId xmlns:a16="http://schemas.microsoft.com/office/drawing/2014/main" xmlns="" id="{66A565F6-A676-41F5-99A2-04FC412921C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43130</xdr:rowOff>
    </xdr:to>
    <xdr:pic>
      <xdr:nvPicPr>
        <xdr:cNvPr id="1695" name="Imagem 1694">
          <a:extLst>
            <a:ext uri="{FF2B5EF4-FFF2-40B4-BE49-F238E27FC236}">
              <a16:creationId xmlns:a16="http://schemas.microsoft.com/office/drawing/2014/main" xmlns="" id="{A43469B4-4708-4310-9157-EF28F79521D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43130</xdr:rowOff>
    </xdr:to>
    <xdr:pic>
      <xdr:nvPicPr>
        <xdr:cNvPr id="1696" name="Imagem 1695">
          <a:extLst>
            <a:ext uri="{FF2B5EF4-FFF2-40B4-BE49-F238E27FC236}">
              <a16:creationId xmlns:a16="http://schemas.microsoft.com/office/drawing/2014/main" xmlns="" id="{0960B41D-6F21-407E-89A8-8C9F96D65C0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43130</xdr:rowOff>
    </xdr:to>
    <xdr:pic>
      <xdr:nvPicPr>
        <xdr:cNvPr id="1697" name="Imagem 1696">
          <a:extLst>
            <a:ext uri="{FF2B5EF4-FFF2-40B4-BE49-F238E27FC236}">
              <a16:creationId xmlns:a16="http://schemas.microsoft.com/office/drawing/2014/main" xmlns="" id="{631127C6-85D9-4C5B-BA34-2FF0FC14980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43130</xdr:rowOff>
    </xdr:to>
    <xdr:pic>
      <xdr:nvPicPr>
        <xdr:cNvPr id="1698" name="Imagem 1697">
          <a:extLst>
            <a:ext uri="{FF2B5EF4-FFF2-40B4-BE49-F238E27FC236}">
              <a16:creationId xmlns:a16="http://schemas.microsoft.com/office/drawing/2014/main" xmlns="" id="{17ACB7E7-4372-483B-8B9B-8C3157EA222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43130</xdr:rowOff>
    </xdr:to>
    <xdr:pic>
      <xdr:nvPicPr>
        <xdr:cNvPr id="1699" name="Imagem 1698">
          <a:extLst>
            <a:ext uri="{FF2B5EF4-FFF2-40B4-BE49-F238E27FC236}">
              <a16:creationId xmlns:a16="http://schemas.microsoft.com/office/drawing/2014/main" xmlns="" id="{163C631A-D2DF-4305-9FBC-1016ADBFDDE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43130</xdr:rowOff>
    </xdr:to>
    <xdr:pic>
      <xdr:nvPicPr>
        <xdr:cNvPr id="1700" name="Imagem 1699">
          <a:extLst>
            <a:ext uri="{FF2B5EF4-FFF2-40B4-BE49-F238E27FC236}">
              <a16:creationId xmlns:a16="http://schemas.microsoft.com/office/drawing/2014/main" xmlns="" id="{FCA91B02-B605-43B3-A557-43C2706737F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43130</xdr:rowOff>
    </xdr:to>
    <xdr:pic>
      <xdr:nvPicPr>
        <xdr:cNvPr id="1701" name="Imagem 1700">
          <a:extLst>
            <a:ext uri="{FF2B5EF4-FFF2-40B4-BE49-F238E27FC236}">
              <a16:creationId xmlns:a16="http://schemas.microsoft.com/office/drawing/2014/main" xmlns="" id="{AE7B04A2-F8B7-4BAA-AD06-25D6D7674CA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43130</xdr:rowOff>
    </xdr:to>
    <xdr:pic>
      <xdr:nvPicPr>
        <xdr:cNvPr id="1702" name="Imagem 1701">
          <a:extLst>
            <a:ext uri="{FF2B5EF4-FFF2-40B4-BE49-F238E27FC236}">
              <a16:creationId xmlns:a16="http://schemas.microsoft.com/office/drawing/2014/main" xmlns="" id="{0B6E1509-AA34-44FA-AA90-E49B699EE78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43130</xdr:rowOff>
    </xdr:to>
    <xdr:pic>
      <xdr:nvPicPr>
        <xdr:cNvPr id="1703" name="Imagem 1702">
          <a:extLst>
            <a:ext uri="{FF2B5EF4-FFF2-40B4-BE49-F238E27FC236}">
              <a16:creationId xmlns:a16="http://schemas.microsoft.com/office/drawing/2014/main" xmlns="" id="{1887E061-E222-44C5-98B0-F9CE426A86F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43130</xdr:rowOff>
    </xdr:to>
    <xdr:pic>
      <xdr:nvPicPr>
        <xdr:cNvPr id="1704" name="Imagem 1703">
          <a:extLst>
            <a:ext uri="{FF2B5EF4-FFF2-40B4-BE49-F238E27FC236}">
              <a16:creationId xmlns:a16="http://schemas.microsoft.com/office/drawing/2014/main" xmlns="" id="{07A509E8-45CB-4E04-AB2B-B8A2ECF9E31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43130</xdr:rowOff>
    </xdr:to>
    <xdr:pic>
      <xdr:nvPicPr>
        <xdr:cNvPr id="1705" name="Imagem 1704">
          <a:extLst>
            <a:ext uri="{FF2B5EF4-FFF2-40B4-BE49-F238E27FC236}">
              <a16:creationId xmlns:a16="http://schemas.microsoft.com/office/drawing/2014/main" xmlns="" id="{572CD529-4287-454A-985E-D6B269344FD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43130</xdr:rowOff>
    </xdr:to>
    <xdr:pic>
      <xdr:nvPicPr>
        <xdr:cNvPr id="1706" name="Imagem 1705">
          <a:extLst>
            <a:ext uri="{FF2B5EF4-FFF2-40B4-BE49-F238E27FC236}">
              <a16:creationId xmlns:a16="http://schemas.microsoft.com/office/drawing/2014/main" xmlns="" id="{6B7DB369-E767-4415-81C8-2EE16451463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43130</xdr:rowOff>
    </xdr:to>
    <xdr:pic>
      <xdr:nvPicPr>
        <xdr:cNvPr id="1707" name="Imagem 1706">
          <a:extLst>
            <a:ext uri="{FF2B5EF4-FFF2-40B4-BE49-F238E27FC236}">
              <a16:creationId xmlns:a16="http://schemas.microsoft.com/office/drawing/2014/main" xmlns="" id="{0F70AFAF-0793-4931-B1C1-436C66214B7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43130</xdr:rowOff>
    </xdr:to>
    <xdr:pic>
      <xdr:nvPicPr>
        <xdr:cNvPr id="1708" name="Imagem 1707">
          <a:extLst>
            <a:ext uri="{FF2B5EF4-FFF2-40B4-BE49-F238E27FC236}">
              <a16:creationId xmlns:a16="http://schemas.microsoft.com/office/drawing/2014/main" xmlns="" id="{7283546F-D2D7-4A86-BD94-8F245E682C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43130</xdr:rowOff>
    </xdr:to>
    <xdr:pic>
      <xdr:nvPicPr>
        <xdr:cNvPr id="1709" name="Imagem 1708">
          <a:extLst>
            <a:ext uri="{FF2B5EF4-FFF2-40B4-BE49-F238E27FC236}">
              <a16:creationId xmlns:a16="http://schemas.microsoft.com/office/drawing/2014/main" xmlns="" id="{E1E211A8-E16F-4A2A-80CD-DED836886BC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43130</xdr:rowOff>
    </xdr:to>
    <xdr:pic>
      <xdr:nvPicPr>
        <xdr:cNvPr id="1710" name="Imagem 1709">
          <a:extLst>
            <a:ext uri="{FF2B5EF4-FFF2-40B4-BE49-F238E27FC236}">
              <a16:creationId xmlns:a16="http://schemas.microsoft.com/office/drawing/2014/main" xmlns="" id="{9CE9BE76-B20E-4EDE-82FE-AF72B8F9EBE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43130</xdr:rowOff>
    </xdr:to>
    <xdr:pic>
      <xdr:nvPicPr>
        <xdr:cNvPr id="1711" name="Imagem 1710">
          <a:extLst>
            <a:ext uri="{FF2B5EF4-FFF2-40B4-BE49-F238E27FC236}">
              <a16:creationId xmlns:a16="http://schemas.microsoft.com/office/drawing/2014/main" xmlns="" id="{BCEC3777-C447-48C1-BBD4-D3AABED55DC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43130</xdr:rowOff>
    </xdr:to>
    <xdr:pic>
      <xdr:nvPicPr>
        <xdr:cNvPr id="1712" name="Imagem 1711">
          <a:extLst>
            <a:ext uri="{FF2B5EF4-FFF2-40B4-BE49-F238E27FC236}">
              <a16:creationId xmlns:a16="http://schemas.microsoft.com/office/drawing/2014/main" xmlns="" id="{CA826901-25B7-4298-8998-BD2969E9EDE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43130</xdr:rowOff>
    </xdr:to>
    <xdr:pic>
      <xdr:nvPicPr>
        <xdr:cNvPr id="1713" name="Imagem 1712">
          <a:extLst>
            <a:ext uri="{FF2B5EF4-FFF2-40B4-BE49-F238E27FC236}">
              <a16:creationId xmlns:a16="http://schemas.microsoft.com/office/drawing/2014/main" xmlns="" id="{FED9067D-12A9-4FD2-84C2-21929ABAEE9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29523</xdr:rowOff>
    </xdr:to>
    <xdr:pic>
      <xdr:nvPicPr>
        <xdr:cNvPr id="1714" name="Imagem 1713">
          <a:extLst>
            <a:ext uri="{FF2B5EF4-FFF2-40B4-BE49-F238E27FC236}">
              <a16:creationId xmlns:a16="http://schemas.microsoft.com/office/drawing/2014/main" xmlns="" id="{D27F09BE-2F98-41CB-82EF-B13F4F7F7F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175422</xdr:rowOff>
    </xdr:to>
    <xdr:pic>
      <xdr:nvPicPr>
        <xdr:cNvPr id="1715" name="Imagem 1714">
          <a:extLst>
            <a:ext uri="{FF2B5EF4-FFF2-40B4-BE49-F238E27FC236}">
              <a16:creationId xmlns:a16="http://schemas.microsoft.com/office/drawing/2014/main" xmlns="" id="{18BCDE45-AD80-46AF-891A-A1492B3AB29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42072</xdr:rowOff>
    </xdr:to>
    <xdr:pic>
      <xdr:nvPicPr>
        <xdr:cNvPr id="1716" name="Imagem 1715">
          <a:extLst>
            <a:ext uri="{FF2B5EF4-FFF2-40B4-BE49-F238E27FC236}">
              <a16:creationId xmlns:a16="http://schemas.microsoft.com/office/drawing/2014/main" xmlns="" id="{5D6EDAB5-1E27-489A-9181-C4B0672310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42072</xdr:rowOff>
    </xdr:to>
    <xdr:pic>
      <xdr:nvPicPr>
        <xdr:cNvPr id="1717" name="Imagem 1716">
          <a:extLst>
            <a:ext uri="{FF2B5EF4-FFF2-40B4-BE49-F238E27FC236}">
              <a16:creationId xmlns:a16="http://schemas.microsoft.com/office/drawing/2014/main" xmlns="" id="{7BB4EE74-E3B3-40F7-A537-2C405458F04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29523</xdr:rowOff>
    </xdr:to>
    <xdr:pic>
      <xdr:nvPicPr>
        <xdr:cNvPr id="1718" name="Imagem 1717">
          <a:extLst>
            <a:ext uri="{FF2B5EF4-FFF2-40B4-BE49-F238E27FC236}">
              <a16:creationId xmlns:a16="http://schemas.microsoft.com/office/drawing/2014/main" xmlns="" id="{58D4155D-FE50-4243-9BC7-E2A1C5B7886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175422</xdr:rowOff>
    </xdr:to>
    <xdr:pic>
      <xdr:nvPicPr>
        <xdr:cNvPr id="1719" name="Imagem 1718">
          <a:extLst>
            <a:ext uri="{FF2B5EF4-FFF2-40B4-BE49-F238E27FC236}">
              <a16:creationId xmlns:a16="http://schemas.microsoft.com/office/drawing/2014/main" xmlns="" id="{13B5D300-DC83-4E61-8C26-DC2394C01C1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42072</xdr:rowOff>
    </xdr:to>
    <xdr:pic>
      <xdr:nvPicPr>
        <xdr:cNvPr id="1720" name="Imagem 1719">
          <a:extLst>
            <a:ext uri="{FF2B5EF4-FFF2-40B4-BE49-F238E27FC236}">
              <a16:creationId xmlns:a16="http://schemas.microsoft.com/office/drawing/2014/main" xmlns="" id="{6B228877-78AA-4073-A543-54E1F89BD3D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42072</xdr:rowOff>
    </xdr:to>
    <xdr:pic>
      <xdr:nvPicPr>
        <xdr:cNvPr id="1721" name="Imagem 1720">
          <a:extLst>
            <a:ext uri="{FF2B5EF4-FFF2-40B4-BE49-F238E27FC236}">
              <a16:creationId xmlns:a16="http://schemas.microsoft.com/office/drawing/2014/main" xmlns="" id="{BDF9E1A4-E402-4913-9346-81BA2041EF4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29523</xdr:rowOff>
    </xdr:to>
    <xdr:pic>
      <xdr:nvPicPr>
        <xdr:cNvPr id="1722" name="Imagem 1721">
          <a:extLst>
            <a:ext uri="{FF2B5EF4-FFF2-40B4-BE49-F238E27FC236}">
              <a16:creationId xmlns:a16="http://schemas.microsoft.com/office/drawing/2014/main" xmlns="" id="{B1E6E18B-4746-4559-9BCC-E9C508DAA5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175422</xdr:rowOff>
    </xdr:to>
    <xdr:pic>
      <xdr:nvPicPr>
        <xdr:cNvPr id="1723" name="Imagem 1722">
          <a:extLst>
            <a:ext uri="{FF2B5EF4-FFF2-40B4-BE49-F238E27FC236}">
              <a16:creationId xmlns:a16="http://schemas.microsoft.com/office/drawing/2014/main" xmlns="" id="{0FF3CA35-151E-4557-BD35-FDF7A2B6683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42072</xdr:rowOff>
    </xdr:to>
    <xdr:pic>
      <xdr:nvPicPr>
        <xdr:cNvPr id="1724" name="Imagem 1723">
          <a:extLst>
            <a:ext uri="{FF2B5EF4-FFF2-40B4-BE49-F238E27FC236}">
              <a16:creationId xmlns:a16="http://schemas.microsoft.com/office/drawing/2014/main" xmlns="" id="{9A676DFF-5CA8-4522-8222-D8D5F5DCC67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42072</xdr:rowOff>
    </xdr:to>
    <xdr:pic>
      <xdr:nvPicPr>
        <xdr:cNvPr id="1725" name="Imagem 1724">
          <a:extLst>
            <a:ext uri="{FF2B5EF4-FFF2-40B4-BE49-F238E27FC236}">
              <a16:creationId xmlns:a16="http://schemas.microsoft.com/office/drawing/2014/main" xmlns="" id="{DB56C927-8B76-4AB7-8071-46BF0A8984C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29523</xdr:rowOff>
    </xdr:to>
    <xdr:pic>
      <xdr:nvPicPr>
        <xdr:cNvPr id="1726" name="Imagem 1725">
          <a:extLst>
            <a:ext uri="{FF2B5EF4-FFF2-40B4-BE49-F238E27FC236}">
              <a16:creationId xmlns:a16="http://schemas.microsoft.com/office/drawing/2014/main" xmlns="" id="{B4DCF02E-0097-48CF-8768-60B994D80C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175422</xdr:rowOff>
    </xdr:to>
    <xdr:pic>
      <xdr:nvPicPr>
        <xdr:cNvPr id="1727" name="Imagem 1726">
          <a:extLst>
            <a:ext uri="{FF2B5EF4-FFF2-40B4-BE49-F238E27FC236}">
              <a16:creationId xmlns:a16="http://schemas.microsoft.com/office/drawing/2014/main" xmlns="" id="{9A43F8DD-B7F2-4209-80FF-FC6E1D517E4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42072</xdr:rowOff>
    </xdr:to>
    <xdr:pic>
      <xdr:nvPicPr>
        <xdr:cNvPr id="1728" name="Imagem 1727">
          <a:extLst>
            <a:ext uri="{FF2B5EF4-FFF2-40B4-BE49-F238E27FC236}">
              <a16:creationId xmlns:a16="http://schemas.microsoft.com/office/drawing/2014/main" xmlns="" id="{EC201BDC-4FFA-4FAC-8988-229A296DD74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42072</xdr:rowOff>
    </xdr:to>
    <xdr:pic>
      <xdr:nvPicPr>
        <xdr:cNvPr id="1729" name="Imagem 1728">
          <a:extLst>
            <a:ext uri="{FF2B5EF4-FFF2-40B4-BE49-F238E27FC236}">
              <a16:creationId xmlns:a16="http://schemas.microsoft.com/office/drawing/2014/main" xmlns="" id="{4C12FF9F-09C3-45A5-9DB1-43878AE29D4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24080</xdr:rowOff>
    </xdr:to>
    <xdr:pic>
      <xdr:nvPicPr>
        <xdr:cNvPr id="1730" name="Imagem 1729">
          <a:extLst>
            <a:ext uri="{FF2B5EF4-FFF2-40B4-BE49-F238E27FC236}">
              <a16:creationId xmlns:a16="http://schemas.microsoft.com/office/drawing/2014/main" xmlns="" id="{B98BA22F-7DC9-4106-9175-2931C2A022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175422</xdr:rowOff>
    </xdr:to>
    <xdr:pic>
      <xdr:nvPicPr>
        <xdr:cNvPr id="1731" name="Imagem 1730">
          <a:extLst>
            <a:ext uri="{FF2B5EF4-FFF2-40B4-BE49-F238E27FC236}">
              <a16:creationId xmlns:a16="http://schemas.microsoft.com/office/drawing/2014/main" xmlns="" id="{E25F17C2-A957-4B7B-862F-1BA77A906B7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42072</xdr:rowOff>
    </xdr:to>
    <xdr:pic>
      <xdr:nvPicPr>
        <xdr:cNvPr id="1732" name="Imagem 1731">
          <a:extLst>
            <a:ext uri="{FF2B5EF4-FFF2-40B4-BE49-F238E27FC236}">
              <a16:creationId xmlns:a16="http://schemas.microsoft.com/office/drawing/2014/main" xmlns="" id="{77B6C1CB-CA7A-415C-B51F-7A436BDD240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42072</xdr:rowOff>
    </xdr:to>
    <xdr:pic>
      <xdr:nvPicPr>
        <xdr:cNvPr id="1733" name="Imagem 1732">
          <a:extLst>
            <a:ext uri="{FF2B5EF4-FFF2-40B4-BE49-F238E27FC236}">
              <a16:creationId xmlns:a16="http://schemas.microsoft.com/office/drawing/2014/main" xmlns="" id="{7883CFF5-6713-4BEE-843B-442119774DA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24080</xdr:rowOff>
    </xdr:to>
    <xdr:pic>
      <xdr:nvPicPr>
        <xdr:cNvPr id="1734" name="Imagem 1733">
          <a:extLst>
            <a:ext uri="{FF2B5EF4-FFF2-40B4-BE49-F238E27FC236}">
              <a16:creationId xmlns:a16="http://schemas.microsoft.com/office/drawing/2014/main" xmlns="" id="{8E4E979E-8EA9-42F7-9AC9-102D690D45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175422</xdr:rowOff>
    </xdr:to>
    <xdr:pic>
      <xdr:nvPicPr>
        <xdr:cNvPr id="1735" name="Imagem 1734">
          <a:extLst>
            <a:ext uri="{FF2B5EF4-FFF2-40B4-BE49-F238E27FC236}">
              <a16:creationId xmlns:a16="http://schemas.microsoft.com/office/drawing/2014/main" xmlns="" id="{11F9F85F-7F18-4FA8-9D43-4E7F8012592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42072</xdr:rowOff>
    </xdr:to>
    <xdr:pic>
      <xdr:nvPicPr>
        <xdr:cNvPr id="1736" name="Imagem 1735">
          <a:extLst>
            <a:ext uri="{FF2B5EF4-FFF2-40B4-BE49-F238E27FC236}">
              <a16:creationId xmlns:a16="http://schemas.microsoft.com/office/drawing/2014/main" xmlns="" id="{E09F4837-6E78-4B20-9F9D-E79DB24355F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42072</xdr:rowOff>
    </xdr:to>
    <xdr:pic>
      <xdr:nvPicPr>
        <xdr:cNvPr id="1737" name="Imagem 1736">
          <a:extLst>
            <a:ext uri="{FF2B5EF4-FFF2-40B4-BE49-F238E27FC236}">
              <a16:creationId xmlns:a16="http://schemas.microsoft.com/office/drawing/2014/main" xmlns="" id="{7F8C125B-2A4A-4B92-A32B-2E14FCFE932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24080</xdr:rowOff>
    </xdr:to>
    <xdr:pic>
      <xdr:nvPicPr>
        <xdr:cNvPr id="1738" name="Imagem 1737">
          <a:extLst>
            <a:ext uri="{FF2B5EF4-FFF2-40B4-BE49-F238E27FC236}">
              <a16:creationId xmlns:a16="http://schemas.microsoft.com/office/drawing/2014/main" xmlns="" id="{F1E629D3-228B-4637-B749-2533339DBD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175422</xdr:rowOff>
    </xdr:to>
    <xdr:pic>
      <xdr:nvPicPr>
        <xdr:cNvPr id="1739" name="Imagem 1738">
          <a:extLst>
            <a:ext uri="{FF2B5EF4-FFF2-40B4-BE49-F238E27FC236}">
              <a16:creationId xmlns:a16="http://schemas.microsoft.com/office/drawing/2014/main" xmlns="" id="{8C9E5ABE-21FF-4D7F-91D4-A52C48072EA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42072</xdr:rowOff>
    </xdr:to>
    <xdr:pic>
      <xdr:nvPicPr>
        <xdr:cNvPr id="1740" name="Imagem 1739">
          <a:extLst>
            <a:ext uri="{FF2B5EF4-FFF2-40B4-BE49-F238E27FC236}">
              <a16:creationId xmlns:a16="http://schemas.microsoft.com/office/drawing/2014/main" xmlns="" id="{8C9029C5-891E-4393-BF3A-A67E225DFF4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42072</xdr:rowOff>
    </xdr:to>
    <xdr:pic>
      <xdr:nvPicPr>
        <xdr:cNvPr id="1741" name="Imagem 1740">
          <a:extLst>
            <a:ext uri="{FF2B5EF4-FFF2-40B4-BE49-F238E27FC236}">
              <a16:creationId xmlns:a16="http://schemas.microsoft.com/office/drawing/2014/main" xmlns="" id="{D929E255-11CE-4CBA-BA5C-E4DAB3C7371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24080</xdr:rowOff>
    </xdr:to>
    <xdr:pic>
      <xdr:nvPicPr>
        <xdr:cNvPr id="1742" name="Imagem 1741">
          <a:extLst>
            <a:ext uri="{FF2B5EF4-FFF2-40B4-BE49-F238E27FC236}">
              <a16:creationId xmlns:a16="http://schemas.microsoft.com/office/drawing/2014/main" xmlns="" id="{B90234BC-5DE8-496F-8263-6A2022C64E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175422</xdr:rowOff>
    </xdr:to>
    <xdr:pic>
      <xdr:nvPicPr>
        <xdr:cNvPr id="1743" name="Imagem 1742">
          <a:extLst>
            <a:ext uri="{FF2B5EF4-FFF2-40B4-BE49-F238E27FC236}">
              <a16:creationId xmlns:a16="http://schemas.microsoft.com/office/drawing/2014/main" xmlns="" id="{9C53C89B-B559-4D99-883C-A66C31BFE0C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42072</xdr:rowOff>
    </xdr:to>
    <xdr:pic>
      <xdr:nvPicPr>
        <xdr:cNvPr id="1744" name="Imagem 1743">
          <a:extLst>
            <a:ext uri="{FF2B5EF4-FFF2-40B4-BE49-F238E27FC236}">
              <a16:creationId xmlns:a16="http://schemas.microsoft.com/office/drawing/2014/main" xmlns="" id="{37A958D5-9037-466E-AFDB-A0DC5F557D0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42072</xdr:rowOff>
    </xdr:to>
    <xdr:pic>
      <xdr:nvPicPr>
        <xdr:cNvPr id="1745" name="Imagem 1744">
          <a:extLst>
            <a:ext uri="{FF2B5EF4-FFF2-40B4-BE49-F238E27FC236}">
              <a16:creationId xmlns:a16="http://schemas.microsoft.com/office/drawing/2014/main" xmlns="" id="{B9A7100D-F001-4CF5-BB6B-792A757B2ED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24080</xdr:rowOff>
    </xdr:to>
    <xdr:pic>
      <xdr:nvPicPr>
        <xdr:cNvPr id="1746" name="Imagem 1745">
          <a:extLst>
            <a:ext uri="{FF2B5EF4-FFF2-40B4-BE49-F238E27FC236}">
              <a16:creationId xmlns:a16="http://schemas.microsoft.com/office/drawing/2014/main" xmlns="" id="{B2E523C1-EE06-4DC3-8FC4-A04C58B169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175422</xdr:rowOff>
    </xdr:to>
    <xdr:pic>
      <xdr:nvPicPr>
        <xdr:cNvPr id="1747" name="Imagem 1746">
          <a:extLst>
            <a:ext uri="{FF2B5EF4-FFF2-40B4-BE49-F238E27FC236}">
              <a16:creationId xmlns:a16="http://schemas.microsoft.com/office/drawing/2014/main" xmlns="" id="{252D563E-6CDA-4432-BB38-86AC2E0E26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42072</xdr:rowOff>
    </xdr:to>
    <xdr:pic>
      <xdr:nvPicPr>
        <xdr:cNvPr id="1748" name="Imagem 1747">
          <a:extLst>
            <a:ext uri="{FF2B5EF4-FFF2-40B4-BE49-F238E27FC236}">
              <a16:creationId xmlns:a16="http://schemas.microsoft.com/office/drawing/2014/main" xmlns="" id="{23DFB2F8-334F-48AF-BAFA-17B2589D282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42072</xdr:rowOff>
    </xdr:to>
    <xdr:pic>
      <xdr:nvPicPr>
        <xdr:cNvPr id="1749" name="Imagem 1748">
          <a:extLst>
            <a:ext uri="{FF2B5EF4-FFF2-40B4-BE49-F238E27FC236}">
              <a16:creationId xmlns:a16="http://schemas.microsoft.com/office/drawing/2014/main" xmlns="" id="{A6E86485-EB96-413F-9FA6-B1F452AE25B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24080</xdr:rowOff>
    </xdr:to>
    <xdr:pic>
      <xdr:nvPicPr>
        <xdr:cNvPr id="1750" name="Imagem 1749">
          <a:extLst>
            <a:ext uri="{FF2B5EF4-FFF2-40B4-BE49-F238E27FC236}">
              <a16:creationId xmlns:a16="http://schemas.microsoft.com/office/drawing/2014/main" xmlns="" id="{1C375A19-4318-4F7F-89BF-1A3DE1B515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175422</xdr:rowOff>
    </xdr:to>
    <xdr:pic>
      <xdr:nvPicPr>
        <xdr:cNvPr id="1751" name="Imagem 1750">
          <a:extLst>
            <a:ext uri="{FF2B5EF4-FFF2-40B4-BE49-F238E27FC236}">
              <a16:creationId xmlns:a16="http://schemas.microsoft.com/office/drawing/2014/main" xmlns="" id="{095CBCBF-9C2B-4217-B43A-130586CA448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42072</xdr:rowOff>
    </xdr:to>
    <xdr:pic>
      <xdr:nvPicPr>
        <xdr:cNvPr id="1752" name="Imagem 1751">
          <a:extLst>
            <a:ext uri="{FF2B5EF4-FFF2-40B4-BE49-F238E27FC236}">
              <a16:creationId xmlns:a16="http://schemas.microsoft.com/office/drawing/2014/main" xmlns="" id="{332739C8-D16F-4CF9-AF18-A742AA152DA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42072</xdr:rowOff>
    </xdr:to>
    <xdr:pic>
      <xdr:nvPicPr>
        <xdr:cNvPr id="1753" name="Imagem 1752">
          <a:extLst>
            <a:ext uri="{FF2B5EF4-FFF2-40B4-BE49-F238E27FC236}">
              <a16:creationId xmlns:a16="http://schemas.microsoft.com/office/drawing/2014/main" xmlns="" id="{FF7B48FD-4303-4E52-8B27-366886E8A5A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24080</xdr:rowOff>
    </xdr:to>
    <xdr:pic>
      <xdr:nvPicPr>
        <xdr:cNvPr id="1754" name="Imagem 1753">
          <a:extLst>
            <a:ext uri="{FF2B5EF4-FFF2-40B4-BE49-F238E27FC236}">
              <a16:creationId xmlns:a16="http://schemas.microsoft.com/office/drawing/2014/main" xmlns="" id="{6AF2DDD9-4BBA-4DE9-B115-4603C449EC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175422</xdr:rowOff>
    </xdr:to>
    <xdr:pic>
      <xdr:nvPicPr>
        <xdr:cNvPr id="1755" name="Imagem 1754">
          <a:extLst>
            <a:ext uri="{FF2B5EF4-FFF2-40B4-BE49-F238E27FC236}">
              <a16:creationId xmlns:a16="http://schemas.microsoft.com/office/drawing/2014/main" xmlns="" id="{816AEE5C-65E4-4758-B72C-3D67D1E8A1A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42072</xdr:rowOff>
    </xdr:to>
    <xdr:pic>
      <xdr:nvPicPr>
        <xdr:cNvPr id="1756" name="Imagem 1755">
          <a:extLst>
            <a:ext uri="{FF2B5EF4-FFF2-40B4-BE49-F238E27FC236}">
              <a16:creationId xmlns:a16="http://schemas.microsoft.com/office/drawing/2014/main" xmlns="" id="{CC27F196-BA0F-4EAC-894E-1100B78DD5E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42072</xdr:rowOff>
    </xdr:to>
    <xdr:pic>
      <xdr:nvPicPr>
        <xdr:cNvPr id="1757" name="Imagem 1756">
          <a:extLst>
            <a:ext uri="{FF2B5EF4-FFF2-40B4-BE49-F238E27FC236}">
              <a16:creationId xmlns:a16="http://schemas.microsoft.com/office/drawing/2014/main" xmlns="" id="{128FF9E0-A97A-4CCF-875D-F4C29164FD0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24080</xdr:rowOff>
    </xdr:to>
    <xdr:pic>
      <xdr:nvPicPr>
        <xdr:cNvPr id="1758" name="Imagem 1757">
          <a:extLst>
            <a:ext uri="{FF2B5EF4-FFF2-40B4-BE49-F238E27FC236}">
              <a16:creationId xmlns:a16="http://schemas.microsoft.com/office/drawing/2014/main" xmlns="" id="{40AA3261-2516-460C-812B-FFEAEE595C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175422</xdr:rowOff>
    </xdr:to>
    <xdr:pic>
      <xdr:nvPicPr>
        <xdr:cNvPr id="1759" name="Imagem 1758">
          <a:extLst>
            <a:ext uri="{FF2B5EF4-FFF2-40B4-BE49-F238E27FC236}">
              <a16:creationId xmlns:a16="http://schemas.microsoft.com/office/drawing/2014/main" xmlns="" id="{9C64E539-0CC6-490C-81EC-AB947EB9571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42072</xdr:rowOff>
    </xdr:to>
    <xdr:pic>
      <xdr:nvPicPr>
        <xdr:cNvPr id="1760" name="Imagem 1759">
          <a:extLst>
            <a:ext uri="{FF2B5EF4-FFF2-40B4-BE49-F238E27FC236}">
              <a16:creationId xmlns:a16="http://schemas.microsoft.com/office/drawing/2014/main" xmlns="" id="{1FC39FA2-C938-47A2-8E41-058A71F5FC7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42072</xdr:rowOff>
    </xdr:to>
    <xdr:pic>
      <xdr:nvPicPr>
        <xdr:cNvPr id="1761" name="Imagem 1760">
          <a:extLst>
            <a:ext uri="{FF2B5EF4-FFF2-40B4-BE49-F238E27FC236}">
              <a16:creationId xmlns:a16="http://schemas.microsoft.com/office/drawing/2014/main" xmlns="" id="{5FCA2D33-0E68-42E6-BB33-6E952625D3D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24080</xdr:rowOff>
    </xdr:to>
    <xdr:pic>
      <xdr:nvPicPr>
        <xdr:cNvPr id="1762" name="Imagem 1761">
          <a:extLst>
            <a:ext uri="{FF2B5EF4-FFF2-40B4-BE49-F238E27FC236}">
              <a16:creationId xmlns:a16="http://schemas.microsoft.com/office/drawing/2014/main" xmlns="" id="{1B8D040F-4A75-45EE-A7E6-877717E278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175422</xdr:rowOff>
    </xdr:to>
    <xdr:pic>
      <xdr:nvPicPr>
        <xdr:cNvPr id="1763" name="Imagem 1762">
          <a:extLst>
            <a:ext uri="{FF2B5EF4-FFF2-40B4-BE49-F238E27FC236}">
              <a16:creationId xmlns:a16="http://schemas.microsoft.com/office/drawing/2014/main" xmlns="" id="{8DE2DC7E-FB09-4BA8-9859-1D4A02DB1A9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390525</xdr:colOff>
      <xdr:row>1</xdr:row>
      <xdr:rowOff>28575</xdr:rowOff>
    </xdr:from>
    <xdr:ext cx="942975" cy="933450"/>
    <xdr:pic>
      <xdr:nvPicPr>
        <xdr:cNvPr id="2" name="image1.jpg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733425</xdr:colOff>
      <xdr:row>1</xdr:row>
      <xdr:rowOff>180975</xdr:rowOff>
    </xdr:from>
    <xdr:ext cx="1314450" cy="657225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504825</xdr:colOff>
      <xdr:row>1</xdr:row>
      <xdr:rowOff>171450</xdr:rowOff>
    </xdr:from>
    <xdr:ext cx="1476375" cy="581025"/>
    <xdr:pic>
      <xdr:nvPicPr>
        <xdr:cNvPr id="4" name="image3.png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209550</xdr:colOff>
      <xdr:row>1</xdr:row>
      <xdr:rowOff>47625</xdr:rowOff>
    </xdr:from>
    <xdr:ext cx="904875" cy="876300"/>
    <xdr:pic>
      <xdr:nvPicPr>
        <xdr:cNvPr id="5" name="image19.png"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342900</xdr:colOff>
      <xdr:row>0</xdr:row>
      <xdr:rowOff>57150</xdr:rowOff>
    </xdr:from>
    <xdr:ext cx="847725" cy="895350"/>
    <xdr:pic>
      <xdr:nvPicPr>
        <xdr:cNvPr id="2" name="image1.jpg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257175</xdr:colOff>
      <xdr:row>1</xdr:row>
      <xdr:rowOff>38100</xdr:rowOff>
    </xdr:from>
    <xdr:ext cx="1190625" cy="600075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1495425</xdr:colOff>
      <xdr:row>0</xdr:row>
      <xdr:rowOff>161925</xdr:rowOff>
    </xdr:from>
    <xdr:ext cx="1333500" cy="590550"/>
    <xdr:pic>
      <xdr:nvPicPr>
        <xdr:cNvPr id="4" name="image3.png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876300</xdr:colOff>
      <xdr:row>0</xdr:row>
      <xdr:rowOff>85725</xdr:rowOff>
    </xdr:from>
    <xdr:ext cx="962025" cy="819150"/>
    <xdr:pic>
      <xdr:nvPicPr>
        <xdr:cNvPr id="5" name="image20.png">
          <a:extLst>
            <a:ext uri="{FF2B5EF4-FFF2-40B4-BE49-F238E27FC236}">
              <a16:creationId xmlns:a16="http://schemas.microsoft.com/office/drawing/2014/main" xmlns="" id="{00000000-0008-0000-1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2095500</xdr:colOff>
      <xdr:row>0</xdr:row>
      <xdr:rowOff>66675</xdr:rowOff>
    </xdr:from>
    <xdr:ext cx="866775" cy="847725"/>
    <xdr:pic>
      <xdr:nvPicPr>
        <xdr:cNvPr id="2" name="image1.jp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942975</xdr:colOff>
      <xdr:row>0</xdr:row>
      <xdr:rowOff>180975</xdr:rowOff>
    </xdr:from>
    <xdr:ext cx="1323975" cy="733425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57150</xdr:colOff>
      <xdr:row>1</xdr:row>
      <xdr:rowOff>104775</xdr:rowOff>
    </xdr:from>
    <xdr:ext cx="1514475" cy="514350"/>
    <xdr:pic>
      <xdr:nvPicPr>
        <xdr:cNvPr id="4" name="image3.png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838200</xdr:colOff>
      <xdr:row>0</xdr:row>
      <xdr:rowOff>76200</xdr:rowOff>
    </xdr:from>
    <xdr:ext cx="1085850" cy="866775"/>
    <xdr:pic>
      <xdr:nvPicPr>
        <xdr:cNvPr id="5" name="image4.png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2876550</xdr:colOff>
      <xdr:row>1</xdr:row>
      <xdr:rowOff>180975</xdr:rowOff>
    </xdr:from>
    <xdr:ext cx="1028700" cy="590550"/>
    <xdr:pic>
      <xdr:nvPicPr>
        <xdr:cNvPr id="2" name="image1.jp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1</xdr:row>
      <xdr:rowOff>190500</xdr:rowOff>
    </xdr:from>
    <xdr:ext cx="1314450" cy="542925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733425</xdr:colOff>
      <xdr:row>1</xdr:row>
      <xdr:rowOff>247650</xdr:rowOff>
    </xdr:from>
    <xdr:ext cx="1619250" cy="457200"/>
    <xdr:pic>
      <xdr:nvPicPr>
        <xdr:cNvPr id="4" name="image3.png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266700</xdr:colOff>
      <xdr:row>1</xdr:row>
      <xdr:rowOff>19050</xdr:rowOff>
    </xdr:from>
    <xdr:ext cx="1047750" cy="790575"/>
    <xdr:pic>
      <xdr:nvPicPr>
        <xdr:cNvPr id="5" name="image5.png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34926</xdr:colOff>
      <xdr:row>1</xdr:row>
      <xdr:rowOff>120650</xdr:rowOff>
    </xdr:from>
    <xdr:ext cx="2663824" cy="1323976"/>
    <xdr:pic>
      <xdr:nvPicPr>
        <xdr:cNvPr id="2" name="image6.png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3676" y="342900"/>
          <a:ext cx="2663824" cy="1323976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10</xdr:col>
      <xdr:colOff>95250</xdr:colOff>
      <xdr:row>1</xdr:row>
      <xdr:rowOff>94404</xdr:rowOff>
    </xdr:from>
    <xdr:to>
      <xdr:col>10</xdr:col>
      <xdr:colOff>1002392</xdr:colOff>
      <xdr:row>4</xdr:row>
      <xdr:rowOff>282476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E5EF4E6E-90A2-47DE-8BC9-7C956BC800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26125" y="316654"/>
          <a:ext cx="907142" cy="1378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43296</xdr:colOff>
      <xdr:row>1</xdr:row>
      <xdr:rowOff>158750</xdr:rowOff>
    </xdr:from>
    <xdr:to>
      <xdr:col>10</xdr:col>
      <xdr:colOff>15876</xdr:colOff>
      <xdr:row>4</xdr:row>
      <xdr:rowOff>234078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C23F35AB-C4AB-4C60-BEE3-C4ED29D62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10421" y="381000"/>
          <a:ext cx="2036330" cy="1265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1552575</xdr:colOff>
      <xdr:row>0</xdr:row>
      <xdr:rowOff>180975</xdr:rowOff>
    </xdr:from>
    <xdr:ext cx="809625" cy="800100"/>
    <xdr:pic>
      <xdr:nvPicPr>
        <xdr:cNvPr id="2" name="image10.jp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1285875</xdr:colOff>
      <xdr:row>1</xdr:row>
      <xdr:rowOff>123825</xdr:rowOff>
    </xdr:from>
    <xdr:ext cx="1104900" cy="542925"/>
    <xdr:pic>
      <xdr:nvPicPr>
        <xdr:cNvPr id="3" name="image11.png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1</xdr:row>
      <xdr:rowOff>123825</xdr:rowOff>
    </xdr:from>
    <xdr:ext cx="1276350" cy="457200"/>
    <xdr:pic>
      <xdr:nvPicPr>
        <xdr:cNvPr id="4" name="image3.png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600075</xdr:colOff>
      <xdr:row>1</xdr:row>
      <xdr:rowOff>9525</xdr:rowOff>
    </xdr:from>
    <xdr:ext cx="866775" cy="771525"/>
    <xdr:pic>
      <xdr:nvPicPr>
        <xdr:cNvPr id="5" name="image9.png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1457325</xdr:colOff>
      <xdr:row>1</xdr:row>
      <xdr:rowOff>0</xdr:rowOff>
    </xdr:from>
    <xdr:ext cx="847725" cy="790575"/>
    <xdr:pic>
      <xdr:nvPicPr>
        <xdr:cNvPr id="2" name="image10.jp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1457325</xdr:colOff>
      <xdr:row>1</xdr:row>
      <xdr:rowOff>123825</xdr:rowOff>
    </xdr:from>
    <xdr:ext cx="1000125" cy="533400"/>
    <xdr:pic>
      <xdr:nvPicPr>
        <xdr:cNvPr id="3" name="image11.png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1</xdr:row>
      <xdr:rowOff>171450</xdr:rowOff>
    </xdr:from>
    <xdr:ext cx="1276350" cy="457200"/>
    <xdr:pic>
      <xdr:nvPicPr>
        <xdr:cNvPr id="4" name="image3.png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638175</xdr:colOff>
      <xdr:row>1</xdr:row>
      <xdr:rowOff>76200</xdr:rowOff>
    </xdr:from>
    <xdr:ext cx="895350" cy="752475"/>
    <xdr:pic>
      <xdr:nvPicPr>
        <xdr:cNvPr id="5" name="image12.png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1381125</xdr:colOff>
      <xdr:row>0</xdr:row>
      <xdr:rowOff>180975</xdr:rowOff>
    </xdr:from>
    <xdr:ext cx="781050" cy="800100"/>
    <xdr:pic>
      <xdr:nvPicPr>
        <xdr:cNvPr id="2" name="image10.jpg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1285875</xdr:colOff>
      <xdr:row>1</xdr:row>
      <xdr:rowOff>123825</xdr:rowOff>
    </xdr:from>
    <xdr:ext cx="990600" cy="542925"/>
    <xdr:pic>
      <xdr:nvPicPr>
        <xdr:cNvPr id="3" name="image11.png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</xdr:row>
      <xdr:rowOff>114300</xdr:rowOff>
    </xdr:from>
    <xdr:ext cx="923925" cy="457200"/>
    <xdr:pic>
      <xdr:nvPicPr>
        <xdr:cNvPr id="4" name="image14.png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514350</xdr:colOff>
      <xdr:row>1</xdr:row>
      <xdr:rowOff>28575</xdr:rowOff>
    </xdr:from>
    <xdr:ext cx="828675" cy="790575"/>
    <xdr:pic>
      <xdr:nvPicPr>
        <xdr:cNvPr id="5" name="image13.png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2886075</xdr:colOff>
      <xdr:row>0</xdr:row>
      <xdr:rowOff>161925</xdr:rowOff>
    </xdr:from>
    <xdr:ext cx="876300" cy="885825"/>
    <xdr:pic>
      <xdr:nvPicPr>
        <xdr:cNvPr id="2" name="image1.jpg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1438275</xdr:colOff>
      <xdr:row>1</xdr:row>
      <xdr:rowOff>19050</xdr:rowOff>
    </xdr:from>
    <xdr:ext cx="1209675" cy="6096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981075</xdr:colOff>
      <xdr:row>1</xdr:row>
      <xdr:rowOff>133350</xdr:rowOff>
    </xdr:from>
    <xdr:ext cx="1485900" cy="523875"/>
    <xdr:pic>
      <xdr:nvPicPr>
        <xdr:cNvPr id="4" name="image3.png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1514475</xdr:colOff>
      <xdr:row>0</xdr:row>
      <xdr:rowOff>180975</xdr:rowOff>
    </xdr:from>
    <xdr:ext cx="981075" cy="952500"/>
    <xdr:pic>
      <xdr:nvPicPr>
        <xdr:cNvPr id="5" name="image15.png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266700</xdr:colOff>
      <xdr:row>0</xdr:row>
      <xdr:rowOff>161925</xdr:rowOff>
    </xdr:from>
    <xdr:ext cx="1019175" cy="904875"/>
    <xdr:pic>
      <xdr:nvPicPr>
        <xdr:cNvPr id="2" name="image1.jpg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1</xdr:row>
      <xdr:rowOff>47625</xdr:rowOff>
    </xdr:from>
    <xdr:ext cx="1276350" cy="457200"/>
    <xdr:pic>
      <xdr:nvPicPr>
        <xdr:cNvPr id="3" name="image3.png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209550</xdr:colOff>
      <xdr:row>0</xdr:row>
      <xdr:rowOff>180975</xdr:rowOff>
    </xdr:from>
    <xdr:ext cx="1133475" cy="904875"/>
    <xdr:pic>
      <xdr:nvPicPr>
        <xdr:cNvPr id="4" name="image17.png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695325</xdr:colOff>
      <xdr:row>1</xdr:row>
      <xdr:rowOff>95250</xdr:rowOff>
    </xdr:from>
    <xdr:ext cx="1076325" cy="666750"/>
    <xdr:pic>
      <xdr:nvPicPr>
        <xdr:cNvPr id="5" name="image2.png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895350</xdr:colOff>
      <xdr:row>0</xdr:row>
      <xdr:rowOff>180975</xdr:rowOff>
    </xdr:from>
    <xdr:ext cx="0" cy="990600"/>
    <xdr:pic>
      <xdr:nvPicPr>
        <xdr:cNvPr id="6" name="image16.png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drive/folders/1gSG6f52F4wBjqfGU0mbsZZCU2bUNA1EW" TargetMode="External"/><Relationship Id="rId13" Type="http://schemas.openxmlformats.org/officeDocument/2006/relationships/hyperlink" Target="https://drive.google.com/file/d/1iL6UZcbbGOlILIoJmXstoIJtpBB4KRnU/view?usp=sharing" TargetMode="External"/><Relationship Id="rId18" Type="http://schemas.openxmlformats.org/officeDocument/2006/relationships/hyperlink" Target="https://drive.google.com/file/d/1w0B_yWGpR1p4wt5pkqGiqdP7Mfrh_yIn/view?usp=sharing" TargetMode="External"/><Relationship Id="rId3" Type="http://schemas.openxmlformats.org/officeDocument/2006/relationships/hyperlink" Target="https://drive.google.com/file/d/1PaI4Zb-_B8dODQRWmuujLwMGKvbC5Hf_/view?usp=sharing" TargetMode="External"/><Relationship Id="rId21" Type="http://schemas.openxmlformats.org/officeDocument/2006/relationships/drawing" Target="../drawings/drawing12.xml"/><Relationship Id="rId7" Type="http://schemas.openxmlformats.org/officeDocument/2006/relationships/hyperlink" Target="https://drive.google.com/file/d/1gdgKED6LIY3eGJ4F5DxUSe6jbFuWWmJC/view?usp=sharing" TargetMode="External"/><Relationship Id="rId12" Type="http://schemas.openxmlformats.org/officeDocument/2006/relationships/hyperlink" Target="https://drive.google.com/file/d/15RR0y7evN8alwooxciy_6cbx4Yk26fTw/view?usp=sharing" TargetMode="External"/><Relationship Id="rId17" Type="http://schemas.openxmlformats.org/officeDocument/2006/relationships/hyperlink" Target="https://drive.google.com/file/d/1hqbu8gphez9UIVjq4uRd-LACzY_MTxcd/view?usp=sharing" TargetMode="External"/><Relationship Id="rId2" Type="http://schemas.openxmlformats.org/officeDocument/2006/relationships/hyperlink" Target="https://drive.google.com/file/d/1zVkbI132rTelVbBKEsJQybhqu7lVb_4o/view?usp=sharing" TargetMode="External"/><Relationship Id="rId16" Type="http://schemas.openxmlformats.org/officeDocument/2006/relationships/hyperlink" Target="https://drive.google.com/file/d/108S2l7nZDUwryhUZi_1glNxgP94ocw3p/view?usp=sharing" TargetMode="External"/><Relationship Id="rId20" Type="http://schemas.openxmlformats.org/officeDocument/2006/relationships/printerSettings" Target="../printerSettings/printerSettings14.bin"/><Relationship Id="rId1" Type="http://schemas.openxmlformats.org/officeDocument/2006/relationships/hyperlink" Target="https://drive.google.com/file/d/1EsnbBsQ_S3eQ1Oh4U4WZ2i5Nx7l3ZSbV/view?usp=sharing" TargetMode="External"/><Relationship Id="rId6" Type="http://schemas.openxmlformats.org/officeDocument/2006/relationships/hyperlink" Target="https://drive.google.com/drive/folders/1ztLDMNXveCfhVFcHlrH30m_Y5gnOyZQa" TargetMode="External"/><Relationship Id="rId11" Type="http://schemas.openxmlformats.org/officeDocument/2006/relationships/hyperlink" Target="https://drive.google.com/file/d/14NhHcyEsrLsM2tFiTofIwAUdKWtAHWZj/view?usp=share_link" TargetMode="External"/><Relationship Id="rId5" Type="http://schemas.openxmlformats.org/officeDocument/2006/relationships/hyperlink" Target="https://drive.google.com/drive/folders/1ZKuA-8YecU11qCqOErbNOQrIzR00fIov" TargetMode="External"/><Relationship Id="rId15" Type="http://schemas.openxmlformats.org/officeDocument/2006/relationships/hyperlink" Target="https://drive.google.com/file/d/1XXYAsG9Ra8MyylWh6I5J6Gd7SCMy5bsA/view?usp=sharing" TargetMode="External"/><Relationship Id="rId10" Type="http://schemas.openxmlformats.org/officeDocument/2006/relationships/hyperlink" Target="https://drive.google.com/file/d/1IYxuIfp_7TULeqSIjkXl0Eqcv5ZGRpil/view?usp=sharing" TargetMode="External"/><Relationship Id="rId19" Type="http://schemas.openxmlformats.org/officeDocument/2006/relationships/hyperlink" Target="https://drive.google.com/file/d/1ekfL-5ERUztu3Xvc9JvQUgaCV9XD1MDl/view?usp=sharing" TargetMode="External"/><Relationship Id="rId4" Type="http://schemas.openxmlformats.org/officeDocument/2006/relationships/hyperlink" Target="https://drive.google.com/file/d/18M2fMXwgkeGzTYDMdSxBnswEVrE3U2Ya/view?usp=sharing" TargetMode="External"/><Relationship Id="rId9" Type="http://schemas.openxmlformats.org/officeDocument/2006/relationships/hyperlink" Target="https://drive.google.com/file/d/17Fq8-rjNgMQSkqrbAxB96QqnATiOVtro/view?usp=sharing" TargetMode="External"/><Relationship Id="rId14" Type="http://schemas.openxmlformats.org/officeDocument/2006/relationships/hyperlink" Target="https://drive.google.com/file/d/1l56lZCBbkDT8cFHBFmPY_YCRdVQTCo3u/view?usp=sharing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file/d/1Nz227ukiAXdeEz5EQ0MP-MFFtIrMvzMV/view?usp=sharing" TargetMode="External"/><Relationship Id="rId13" Type="http://schemas.openxmlformats.org/officeDocument/2006/relationships/hyperlink" Target="https://drive.google.com/drive/folders/1hJblpEGpjSKUrgHdSuFt0p3ksZUnK94A" TargetMode="External"/><Relationship Id="rId18" Type="http://schemas.openxmlformats.org/officeDocument/2006/relationships/hyperlink" Target="https://drive.google.com/drive/folders/1gSG6f52F4wBjqfGU0mbsZZCU2bUNA1EW" TargetMode="External"/><Relationship Id="rId26" Type="http://schemas.openxmlformats.org/officeDocument/2006/relationships/hyperlink" Target="https://drive.google.com/drive/folders/13LGVv3PMNNLgJcHyJyXvrIDh5SuM47Rk" TargetMode="External"/><Relationship Id="rId3" Type="http://schemas.openxmlformats.org/officeDocument/2006/relationships/hyperlink" Target="https://drive.google.com/file/d/1Zk0L1UBaFC0L3K7skfipEMcPQD9RUeII/view?usp=sharing" TargetMode="External"/><Relationship Id="rId21" Type="http://schemas.openxmlformats.org/officeDocument/2006/relationships/hyperlink" Target="https://drive.google.com/drive/folders/1KqpjkGMLOpvpTp68QpcSknSF3C_6XxiS" TargetMode="External"/><Relationship Id="rId7" Type="http://schemas.openxmlformats.org/officeDocument/2006/relationships/hyperlink" Target="https://drive.google.com/file/d/1sAtczER6o2Pxud2ZI87KvsZgnvJgoUwV/view?usp=sharing" TargetMode="External"/><Relationship Id="rId12" Type="http://schemas.openxmlformats.org/officeDocument/2006/relationships/hyperlink" Target="https://drive.google.com/file/d/1gnkHhY2L_7QaBbbBhmXwGZS2DJ0Q1uQG/view?usp=share_link" TargetMode="External"/><Relationship Id="rId17" Type="http://schemas.openxmlformats.org/officeDocument/2006/relationships/hyperlink" Target="https://drive.google.com/drive/folders/1qbWwjoWeCmfnmPPCWRgqG2U6p6q7khO5" TargetMode="External"/><Relationship Id="rId25" Type="http://schemas.openxmlformats.org/officeDocument/2006/relationships/hyperlink" Target="https://drive.google.com/drive/folders/1s6BarejhbO1wClqGh9SQ95axlMXGNwOZ" TargetMode="External"/><Relationship Id="rId2" Type="http://schemas.openxmlformats.org/officeDocument/2006/relationships/hyperlink" Target="https://drive.google.com/file/d/1H8JjaVkH6ImrmMgoth3R77GcSCifsIZZ/view?usp=sharing" TargetMode="External"/><Relationship Id="rId16" Type="http://schemas.openxmlformats.org/officeDocument/2006/relationships/hyperlink" Target="https://drive.google.com/drive/folders/10dp7jGC7Fq7GSxc0SUa4Uxdu4spnhtIQ" TargetMode="External"/><Relationship Id="rId20" Type="http://schemas.openxmlformats.org/officeDocument/2006/relationships/hyperlink" Target="https://drive.google.com/drive/folders/1MDnN32EyIjH97MNTRO1Rt-PF0RAjgze5" TargetMode="External"/><Relationship Id="rId29" Type="http://schemas.openxmlformats.org/officeDocument/2006/relationships/hyperlink" Target="https://drive.google.com/file/d/1OmwihH9mBy_3xCYSK0MVREKXkthIkI2T/view?usp=sharing" TargetMode="External"/><Relationship Id="rId1" Type="http://schemas.openxmlformats.org/officeDocument/2006/relationships/hyperlink" Target="https://drive.google.com/file/d/18M2fMXwgkeGzTYDMdSxBnswEVrE3U2Ya/view?usp=sharing" TargetMode="External"/><Relationship Id="rId6" Type="http://schemas.openxmlformats.org/officeDocument/2006/relationships/hyperlink" Target="https://drive.google.com/file/d/1UZ6arFPLVT1681uGnKjeoozPGzYVfp3W/view?usp=sharing" TargetMode="External"/><Relationship Id="rId11" Type="http://schemas.openxmlformats.org/officeDocument/2006/relationships/hyperlink" Target="https://drive.google.com/file/d/1vyXIrIHcCOiWMOrsxyvAfSRzKO10kMXT/view?usp=share_link" TargetMode="External"/><Relationship Id="rId24" Type="http://schemas.openxmlformats.org/officeDocument/2006/relationships/hyperlink" Target="https://drive.google.com/drive/folders/1Dbh3n9JT1eZC21efkj1nKBZToc3StR13" TargetMode="External"/><Relationship Id="rId5" Type="http://schemas.openxmlformats.org/officeDocument/2006/relationships/hyperlink" Target="https://drive.google.com/file/d/1J51ciCoskLMQvoqG1nLDwjrV3cpibeN6/view?usp=sharing" TargetMode="External"/><Relationship Id="rId15" Type="http://schemas.openxmlformats.org/officeDocument/2006/relationships/hyperlink" Target="https://drive.google.com/drive/folders/1qKrmszLw9tIYgNVZio7uZKqKw3UPzXWx" TargetMode="External"/><Relationship Id="rId23" Type="http://schemas.openxmlformats.org/officeDocument/2006/relationships/hyperlink" Target="https://drive.google.com/drive/folders/1QkmZ7ytrKincbVtjrCJCIAaCd65DorM9" TargetMode="External"/><Relationship Id="rId28" Type="http://schemas.openxmlformats.org/officeDocument/2006/relationships/hyperlink" Target="https://drive.google.com/drive/folders/1gSG6f52F4wBjqfGU0mbsZZCU2bUNA1EW" TargetMode="External"/><Relationship Id="rId10" Type="http://schemas.openxmlformats.org/officeDocument/2006/relationships/hyperlink" Target="https://drive.google.com/file/d/1NYEJxhwWb58HE1a-QpGCHIwIHs-tc012/view?usp=sharing" TargetMode="External"/><Relationship Id="rId19" Type="http://schemas.openxmlformats.org/officeDocument/2006/relationships/hyperlink" Target="https://drive.google.com/drive/folders/1gSG6f52F4wBjqfGU0mbsZZCU2bUNA1EW" TargetMode="External"/><Relationship Id="rId31" Type="http://schemas.openxmlformats.org/officeDocument/2006/relationships/drawing" Target="../drawings/drawing13.xml"/><Relationship Id="rId4" Type="http://schemas.openxmlformats.org/officeDocument/2006/relationships/hyperlink" Target="https://drive.google.com/file/d/1t6IjB0zDlOKpNX7XREtr46psy_3foOle/view?usp=sharing" TargetMode="External"/><Relationship Id="rId9" Type="http://schemas.openxmlformats.org/officeDocument/2006/relationships/hyperlink" Target="https://drive.google.com/file/d/1tQeYqkIQcOxaaUic2BtoHAo8usk6Q3XC/view?usp=sharing" TargetMode="External"/><Relationship Id="rId14" Type="http://schemas.openxmlformats.org/officeDocument/2006/relationships/hyperlink" Target="https://drive.google.com/drive/folders/1iHWZD0Ut7mIvEQtaTbwUPp4x41acpqsM" TargetMode="External"/><Relationship Id="rId22" Type="http://schemas.openxmlformats.org/officeDocument/2006/relationships/hyperlink" Target="https://drive.google.com/drive/folders/1gPVbvMYlUyc8GanQxVS7EKH3lk9ZGIHr" TargetMode="External"/><Relationship Id="rId27" Type="http://schemas.openxmlformats.org/officeDocument/2006/relationships/hyperlink" Target="https://drive.google.com/drive/folders/1gSG6f52F4wBjqfGU0mbsZZCU2bUNA1EW" TargetMode="External"/><Relationship Id="rId30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1000"/>
  <sheetViews>
    <sheetView topLeftCell="A139" zoomScale="90" zoomScaleNormal="90" workbookViewId="0">
      <selection activeCell="C75" sqref="C75"/>
    </sheetView>
  </sheetViews>
  <sheetFormatPr defaultColWidth="14.42578125" defaultRowHeight="15" customHeight="1"/>
  <cols>
    <col min="1" max="1" width="19.140625" customWidth="1"/>
    <col min="2" max="2" width="37.5703125" customWidth="1"/>
    <col min="3" max="3" width="62.28515625" customWidth="1"/>
    <col min="4" max="4" width="23.5703125" customWidth="1"/>
    <col min="5" max="5" width="15.140625" customWidth="1"/>
    <col min="6" max="6" width="13.42578125" customWidth="1"/>
    <col min="7" max="7" width="12.42578125" bestFit="1" customWidth="1"/>
    <col min="8" max="8" width="10.42578125" bestFit="1" customWidth="1"/>
    <col min="9" max="26" width="9.140625" customWidth="1"/>
  </cols>
  <sheetData>
    <row r="1" spans="1:26" ht="15.75">
      <c r="A1" s="572"/>
      <c r="B1" s="574" t="s">
        <v>0</v>
      </c>
      <c r="C1" s="575"/>
      <c r="D1" s="576" t="s">
        <v>1</v>
      </c>
      <c r="E1" s="577"/>
      <c r="F1" s="1"/>
      <c r="G1" s="1"/>
      <c r="H1" s="1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>
      <c r="A2" s="573"/>
      <c r="B2" s="578" t="s">
        <v>2</v>
      </c>
      <c r="C2" s="579"/>
      <c r="D2" s="580" t="s">
        <v>3</v>
      </c>
      <c r="E2" s="580" t="s">
        <v>4</v>
      </c>
      <c r="F2" s="1"/>
      <c r="G2" s="3"/>
      <c r="H2" s="3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>
      <c r="A3" s="573"/>
      <c r="B3" s="581" t="s">
        <v>5</v>
      </c>
      <c r="C3" s="579"/>
      <c r="D3" s="568"/>
      <c r="E3" s="568"/>
      <c r="F3" s="1"/>
      <c r="G3" s="3"/>
      <c r="H3" s="3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>
      <c r="A4" s="573"/>
      <c r="D4" s="567" t="s">
        <v>1041</v>
      </c>
      <c r="E4" s="569">
        <v>2</v>
      </c>
      <c r="F4" s="1"/>
      <c r="G4" s="570"/>
      <c r="H4" s="571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568"/>
      <c r="B5" s="582" t="s">
        <v>6</v>
      </c>
      <c r="C5" s="583"/>
      <c r="D5" s="568"/>
      <c r="E5" s="568"/>
      <c r="F5" s="1"/>
      <c r="G5" s="570"/>
      <c r="H5" s="571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.75">
      <c r="A6" s="584" t="s">
        <v>7</v>
      </c>
      <c r="B6" s="577"/>
      <c r="C6" s="4" t="s">
        <v>8</v>
      </c>
      <c r="D6" s="5" t="s">
        <v>9</v>
      </c>
      <c r="E6" s="6" t="s">
        <v>10</v>
      </c>
      <c r="F6" s="1"/>
      <c r="G6" s="7"/>
      <c r="H6" s="7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">
      <c r="A7" s="585" t="s">
        <v>11</v>
      </c>
      <c r="B7" s="577"/>
      <c r="C7" s="8" t="s">
        <v>12</v>
      </c>
      <c r="D7" s="9"/>
      <c r="E7" s="10"/>
      <c r="F7" s="1"/>
      <c r="G7" s="7"/>
      <c r="H7" s="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>
      <c r="A8" s="576" t="s">
        <v>13</v>
      </c>
      <c r="B8" s="586"/>
      <c r="C8" s="577"/>
      <c r="D8" s="587" t="s">
        <v>14</v>
      </c>
      <c r="E8" s="575"/>
      <c r="F8" s="7"/>
      <c r="G8" s="7"/>
      <c r="H8" s="7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>
      <c r="A9" s="589" t="s">
        <v>15</v>
      </c>
      <c r="B9" s="586"/>
      <c r="C9" s="577"/>
      <c r="D9" s="588"/>
      <c r="E9" s="583"/>
      <c r="F9" s="7"/>
      <c r="G9" s="7"/>
      <c r="H9" s="7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.75">
      <c r="A10" s="591" t="s">
        <v>16</v>
      </c>
      <c r="B10" s="586"/>
      <c r="C10" s="577"/>
      <c r="D10" s="590">
        <v>1162456.73</v>
      </c>
      <c r="E10" s="577"/>
      <c r="F10" s="7"/>
      <c r="G10" s="7"/>
      <c r="H10" s="11"/>
      <c r="I10" s="2"/>
      <c r="J10" s="2" t="s">
        <v>17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.75">
      <c r="A11" s="592" t="s">
        <v>18</v>
      </c>
      <c r="B11" s="586"/>
      <c r="C11" s="577"/>
      <c r="D11" s="593">
        <v>0</v>
      </c>
      <c r="E11" s="577"/>
      <c r="F11" s="7"/>
      <c r="G11" s="7"/>
      <c r="H11" s="11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.75">
      <c r="A12" s="592" t="s">
        <v>19</v>
      </c>
      <c r="B12" s="586"/>
      <c r="C12" s="577"/>
      <c r="D12" s="594">
        <v>0</v>
      </c>
      <c r="E12" s="577"/>
      <c r="F12" s="7"/>
      <c r="G12" s="7"/>
      <c r="H12" s="11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.75">
      <c r="A13" s="591" t="s">
        <v>20</v>
      </c>
      <c r="B13" s="586"/>
      <c r="C13" s="577"/>
      <c r="D13" s="595">
        <v>0</v>
      </c>
      <c r="E13" s="577"/>
      <c r="F13" s="7"/>
      <c r="G13" s="7"/>
      <c r="H13" s="11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.75">
      <c r="A14" s="596" t="s">
        <v>21</v>
      </c>
      <c r="B14" s="586"/>
      <c r="C14" s="577"/>
      <c r="D14" s="597">
        <v>0</v>
      </c>
      <c r="E14" s="577"/>
      <c r="F14" s="7"/>
      <c r="G14" s="7"/>
      <c r="H14" s="11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.75">
      <c r="A15" s="598" t="s">
        <v>22</v>
      </c>
      <c r="B15" s="586"/>
      <c r="C15" s="577"/>
      <c r="D15" s="599">
        <f>SUM(D10:E13)-D14</f>
        <v>1162456.73</v>
      </c>
      <c r="E15" s="577"/>
      <c r="F15" s="12"/>
      <c r="G15" s="7"/>
      <c r="H15" s="11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.75">
      <c r="A16" s="591" t="s">
        <v>23</v>
      </c>
      <c r="B16" s="586"/>
      <c r="C16" s="577"/>
      <c r="D16" s="595">
        <f>D192</f>
        <v>7662.2199999999993</v>
      </c>
      <c r="E16" s="577"/>
      <c r="F16" s="12"/>
      <c r="G16" s="7"/>
      <c r="H16" s="11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.75">
      <c r="A17" s="591" t="s">
        <v>24</v>
      </c>
      <c r="B17" s="586"/>
      <c r="C17" s="577"/>
      <c r="D17" s="595">
        <v>0</v>
      </c>
      <c r="E17" s="577"/>
      <c r="F17" s="7"/>
      <c r="G17" s="7"/>
      <c r="H17" s="11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.75">
      <c r="A18" s="591" t="s">
        <v>25</v>
      </c>
      <c r="B18" s="586"/>
      <c r="C18" s="577"/>
      <c r="D18" s="595">
        <v>0</v>
      </c>
      <c r="E18" s="577"/>
      <c r="F18" s="7"/>
      <c r="G18" s="7"/>
      <c r="H18" s="11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.75">
      <c r="A19" s="600" t="s">
        <v>26</v>
      </c>
      <c r="B19" s="586"/>
      <c r="C19" s="577"/>
      <c r="D19" s="601">
        <f>SUM(D16:E18)</f>
        <v>7662.2199999999993</v>
      </c>
      <c r="E19" s="577"/>
      <c r="F19" s="12"/>
      <c r="G19" s="7"/>
      <c r="H19" s="11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.75">
      <c r="A20" s="598" t="s">
        <v>27</v>
      </c>
      <c r="B20" s="586"/>
      <c r="C20" s="577"/>
      <c r="D20" s="602">
        <f>D15+D19</f>
        <v>1170118.95</v>
      </c>
      <c r="E20" s="577"/>
      <c r="F20" s="12"/>
      <c r="G20" s="7"/>
      <c r="H20" s="11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603"/>
      <c r="B21" s="586"/>
      <c r="C21" s="586"/>
      <c r="D21" s="13"/>
      <c r="E21" s="14"/>
      <c r="F21" s="7"/>
      <c r="G21" s="7"/>
      <c r="H21" s="11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589" t="s">
        <v>28</v>
      </c>
      <c r="B22" s="586"/>
      <c r="C22" s="577"/>
      <c r="D22" s="604" t="s">
        <v>14</v>
      </c>
      <c r="E22" s="577"/>
      <c r="F22" s="7"/>
      <c r="G22" s="7"/>
      <c r="H22" s="11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605" t="s">
        <v>29</v>
      </c>
      <c r="B23" s="586"/>
      <c r="C23" s="577"/>
      <c r="D23" s="606">
        <f>D24+SUM(D30:E33)</f>
        <v>909694.19040023605</v>
      </c>
      <c r="E23" s="577"/>
      <c r="F23" s="12"/>
      <c r="G23" s="7"/>
      <c r="H23" s="11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607" t="s">
        <v>30</v>
      </c>
      <c r="B24" s="586"/>
      <c r="C24" s="577"/>
      <c r="D24" s="608">
        <f>D25+D28+D29</f>
        <v>636197.38</v>
      </c>
      <c r="E24" s="577"/>
      <c r="F24" s="12"/>
      <c r="G24" s="7"/>
      <c r="H24" s="11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623" t="s">
        <v>31</v>
      </c>
      <c r="B25" s="586"/>
      <c r="C25" s="577"/>
      <c r="D25" s="624">
        <f>D26+D27</f>
        <v>0</v>
      </c>
      <c r="E25" s="577"/>
      <c r="F25" s="12"/>
      <c r="G25" s="7"/>
      <c r="H25" s="11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603" t="s">
        <v>32</v>
      </c>
      <c r="B26" s="586"/>
      <c r="C26" s="577"/>
      <c r="D26" s="595">
        <v>0</v>
      </c>
      <c r="E26" s="577"/>
      <c r="F26" s="12"/>
      <c r="G26" s="7"/>
      <c r="H26" s="11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603" t="s">
        <v>33</v>
      </c>
      <c r="B27" s="586"/>
      <c r="C27" s="577"/>
      <c r="D27" s="595">
        <v>0</v>
      </c>
      <c r="E27" s="577"/>
      <c r="F27" s="12"/>
      <c r="G27" s="7"/>
      <c r="H27" s="11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603" t="s">
        <v>34</v>
      </c>
      <c r="B28" s="586"/>
      <c r="C28" s="577"/>
      <c r="D28" s="595">
        <v>0</v>
      </c>
      <c r="E28" s="577"/>
      <c r="F28" s="12"/>
      <c r="G28" s="7"/>
      <c r="H28" s="11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603" t="s">
        <v>35</v>
      </c>
      <c r="B29" s="586"/>
      <c r="C29" s="577"/>
      <c r="D29" s="595">
        <v>636197.38</v>
      </c>
      <c r="E29" s="577"/>
      <c r="F29" s="12"/>
      <c r="G29" s="7"/>
      <c r="H29" s="11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603" t="s">
        <v>36</v>
      </c>
      <c r="B30" s="586"/>
      <c r="C30" s="577"/>
      <c r="D30" s="621">
        <f>'CÁLCULO FOLHA DE PAGAMENTO'!G69</f>
        <v>49601.591200000003</v>
      </c>
      <c r="E30" s="622"/>
      <c r="F30" s="12"/>
      <c r="G30" s="139"/>
      <c r="H30" s="11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603" t="s">
        <v>37</v>
      </c>
      <c r="B31" s="586"/>
      <c r="C31" s="577"/>
      <c r="D31" s="621">
        <f>'CÁLCULO FOLHA DE PAGAMENTO'!G70</f>
        <v>0</v>
      </c>
      <c r="E31" s="622"/>
      <c r="F31" s="12"/>
      <c r="G31" s="7"/>
      <c r="H31" s="11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603" t="s">
        <v>38</v>
      </c>
      <c r="B32" s="586"/>
      <c r="C32" s="577"/>
      <c r="D32" s="621">
        <f>'CÁLCULO FOLHA DE PAGAMENTO'!G73</f>
        <v>38365.599999999991</v>
      </c>
      <c r="E32" s="622"/>
      <c r="F32" s="12"/>
      <c r="G32" s="7"/>
      <c r="H32" s="11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603" t="s">
        <v>39</v>
      </c>
      <c r="B33" s="586"/>
      <c r="C33" s="577"/>
      <c r="D33" s="621">
        <f>IF(E6="NÃO",(IF($E$4&gt;1,(8.333+11.111+1.56+0.194+4+2+$D$155)*$D$24/100,(8.333+11.111+1.56+0.194+4+9.08)*$D$24/100)),IF(E6="SIM",(IF($E$4&gt;1,(8.333+11.111+1.56+4+2+$D$155)*$D$24/100,(8.333+11.111+1.56+4+9.08)*$D$24/100))))</f>
        <v>185529.61920023599</v>
      </c>
      <c r="E33" s="622"/>
      <c r="F33" s="12"/>
      <c r="G33" s="7"/>
      <c r="H33" s="11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605" t="s">
        <v>40</v>
      </c>
      <c r="B34" s="586"/>
      <c r="C34" s="577"/>
      <c r="D34" s="606">
        <f>SUM(D35:E42)</f>
        <v>90837.78</v>
      </c>
      <c r="E34" s="577"/>
      <c r="F34" s="12"/>
      <c r="G34" s="7"/>
      <c r="H34" s="11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603" t="s">
        <v>41</v>
      </c>
      <c r="B35" s="586"/>
      <c r="C35" s="577"/>
      <c r="D35" s="595">
        <v>27782.29</v>
      </c>
      <c r="E35" s="577"/>
      <c r="F35" s="12"/>
      <c r="G35" s="7"/>
      <c r="H35" s="11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603" t="s">
        <v>42</v>
      </c>
      <c r="B36" s="586"/>
      <c r="C36" s="577"/>
      <c r="D36" s="595">
        <v>34998.83</v>
      </c>
      <c r="E36" s="577"/>
      <c r="F36" s="12"/>
      <c r="G36" s="7"/>
      <c r="H36" s="11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603" t="s">
        <v>43</v>
      </c>
      <c r="B37" s="586"/>
      <c r="C37" s="577"/>
      <c r="D37" s="595"/>
      <c r="E37" s="577"/>
      <c r="F37" s="12"/>
      <c r="G37" s="7"/>
      <c r="H37" s="11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603" t="s">
        <v>44</v>
      </c>
      <c r="B38" s="586"/>
      <c r="C38" s="577"/>
      <c r="D38" s="595">
        <v>27822.18</v>
      </c>
      <c r="E38" s="577"/>
      <c r="F38" s="12"/>
      <c r="G38" s="7"/>
      <c r="H38" s="11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603" t="s">
        <v>45</v>
      </c>
      <c r="B39" s="586"/>
      <c r="C39" s="577"/>
      <c r="D39" s="595"/>
      <c r="E39" s="577"/>
      <c r="F39" s="12"/>
      <c r="G39" s="7"/>
      <c r="H39" s="1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603" t="s">
        <v>46</v>
      </c>
      <c r="B40" s="586"/>
      <c r="C40" s="577"/>
      <c r="D40" s="595">
        <v>234.48</v>
      </c>
      <c r="E40" s="577"/>
      <c r="F40" s="12"/>
      <c r="G40" s="7"/>
      <c r="H40" s="11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603" t="s">
        <v>47</v>
      </c>
      <c r="B41" s="586"/>
      <c r="C41" s="577"/>
      <c r="D41" s="595"/>
      <c r="E41" s="577"/>
      <c r="F41" s="12"/>
      <c r="G41" s="7"/>
      <c r="H41" s="11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603" t="s">
        <v>48</v>
      </c>
      <c r="B42" s="586"/>
      <c r="C42" s="577"/>
      <c r="D42" s="595"/>
      <c r="E42" s="577"/>
      <c r="F42" s="15"/>
      <c r="G42" s="7"/>
      <c r="H42" s="11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605" t="s">
        <v>49</v>
      </c>
      <c r="B43" s="586"/>
      <c r="C43" s="577"/>
      <c r="D43" s="606">
        <f>SUM(D44:E48)+D49+D61+D62</f>
        <v>19466.170000000002</v>
      </c>
      <c r="E43" s="577"/>
      <c r="F43" s="15"/>
      <c r="G43" s="7"/>
      <c r="H43" s="1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603" t="s">
        <v>50</v>
      </c>
      <c r="B44" s="586"/>
      <c r="C44" s="577"/>
      <c r="D44" s="595">
        <v>8461.85</v>
      </c>
      <c r="E44" s="577"/>
      <c r="F44" s="15"/>
      <c r="G44" s="7"/>
      <c r="H44" s="11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603" t="s">
        <v>51</v>
      </c>
      <c r="B45" s="586"/>
      <c r="C45" s="577"/>
      <c r="D45" s="595">
        <v>2704.97</v>
      </c>
      <c r="E45" s="577"/>
      <c r="F45" s="15"/>
      <c r="G45" s="7"/>
      <c r="H45" s="11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603" t="s">
        <v>52</v>
      </c>
      <c r="B46" s="586"/>
      <c r="C46" s="577"/>
      <c r="D46" s="595">
        <v>3255</v>
      </c>
      <c r="E46" s="577"/>
      <c r="F46" s="15"/>
      <c r="G46" s="7"/>
      <c r="H46" s="1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603" t="s">
        <v>53</v>
      </c>
      <c r="B47" s="586"/>
      <c r="C47" s="577"/>
      <c r="D47" s="595">
        <v>4361.97</v>
      </c>
      <c r="E47" s="577"/>
      <c r="F47" s="15"/>
      <c r="G47" s="7"/>
      <c r="H47" s="11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603" t="s">
        <v>54</v>
      </c>
      <c r="B48" s="586"/>
      <c r="C48" s="577"/>
      <c r="D48" s="595">
        <v>0</v>
      </c>
      <c r="E48" s="577"/>
      <c r="F48" s="7"/>
      <c r="G48" s="7"/>
      <c r="H48" s="11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615" t="s">
        <v>55</v>
      </c>
      <c r="B49" s="586"/>
      <c r="C49" s="577"/>
      <c r="D49" s="613">
        <f>D50+D52+D54+D57+D60</f>
        <v>0</v>
      </c>
      <c r="E49" s="614"/>
      <c r="F49" s="12"/>
      <c r="G49" s="7"/>
      <c r="H49" s="11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611" t="s">
        <v>56</v>
      </c>
      <c r="B50" s="586"/>
      <c r="C50" s="577"/>
      <c r="D50" s="616">
        <f>D51</f>
        <v>0</v>
      </c>
      <c r="E50" s="577"/>
      <c r="F50" s="12"/>
      <c r="G50" s="7"/>
      <c r="H50" s="11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610" t="s">
        <v>57</v>
      </c>
      <c r="B51" s="586"/>
      <c r="C51" s="577"/>
      <c r="D51" s="609"/>
      <c r="E51" s="577"/>
      <c r="F51" s="12"/>
      <c r="G51" s="7"/>
      <c r="H51" s="11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611" t="s">
        <v>58</v>
      </c>
      <c r="B52" s="586"/>
      <c r="C52" s="577"/>
      <c r="D52" s="616">
        <f>D53</f>
        <v>0</v>
      </c>
      <c r="E52" s="577"/>
      <c r="F52" s="12"/>
      <c r="G52" s="7"/>
      <c r="H52" s="11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610" t="s">
        <v>59</v>
      </c>
      <c r="B53" s="586"/>
      <c r="C53" s="577"/>
      <c r="D53" s="609">
        <v>0</v>
      </c>
      <c r="E53" s="577"/>
      <c r="F53" s="12"/>
      <c r="G53" s="7"/>
      <c r="H53" s="11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611" t="s">
        <v>60</v>
      </c>
      <c r="B54" s="586"/>
      <c r="C54" s="577"/>
      <c r="D54" s="612">
        <f>D55+D56</f>
        <v>0</v>
      </c>
      <c r="E54" s="577"/>
      <c r="F54" s="12"/>
      <c r="G54" s="7"/>
      <c r="H54" s="11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610" t="s">
        <v>61</v>
      </c>
      <c r="B55" s="586"/>
      <c r="C55" s="577"/>
      <c r="D55" s="609">
        <v>0</v>
      </c>
      <c r="E55" s="577"/>
      <c r="F55" s="12"/>
      <c r="G55" s="7"/>
      <c r="H55" s="11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610" t="s">
        <v>62</v>
      </c>
      <c r="B56" s="586"/>
      <c r="C56" s="577"/>
      <c r="D56" s="609">
        <v>0</v>
      </c>
      <c r="E56" s="577"/>
      <c r="F56" s="12"/>
      <c r="G56" s="7"/>
      <c r="H56" s="11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611" t="s">
        <v>63</v>
      </c>
      <c r="B57" s="586"/>
      <c r="C57" s="577"/>
      <c r="D57" s="612">
        <f>D58+D59</f>
        <v>0</v>
      </c>
      <c r="E57" s="577"/>
      <c r="F57" s="7"/>
      <c r="G57" s="7"/>
      <c r="H57" s="11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610" t="s">
        <v>64</v>
      </c>
      <c r="B58" s="586"/>
      <c r="C58" s="577"/>
      <c r="D58" s="609"/>
      <c r="E58" s="577"/>
      <c r="F58" s="7"/>
      <c r="G58" s="7"/>
      <c r="H58" s="11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610" t="s">
        <v>65</v>
      </c>
      <c r="B59" s="586"/>
      <c r="C59" s="577"/>
      <c r="D59" s="609"/>
      <c r="E59" s="577"/>
      <c r="F59" s="7"/>
      <c r="G59" s="7"/>
      <c r="H59" s="7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627" t="s">
        <v>66</v>
      </c>
      <c r="B60" s="586"/>
      <c r="C60" s="577"/>
      <c r="D60" s="628">
        <v>0</v>
      </c>
      <c r="E60" s="577"/>
      <c r="F60" s="7"/>
      <c r="G60" s="7"/>
      <c r="H60" s="7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610" t="s">
        <v>67</v>
      </c>
      <c r="B61" s="586"/>
      <c r="C61" s="577"/>
      <c r="D61" s="609">
        <v>682.38</v>
      </c>
      <c r="E61" s="577"/>
      <c r="F61" s="7"/>
      <c r="G61" s="7"/>
      <c r="H61" s="7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629" t="s">
        <v>68</v>
      </c>
      <c r="B62" s="586"/>
      <c r="C62" s="577"/>
      <c r="D62" s="609"/>
      <c r="E62" s="577"/>
      <c r="F62" s="7"/>
      <c r="G62" s="7"/>
      <c r="H62" s="7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589" t="s">
        <v>69</v>
      </c>
      <c r="B63" s="586"/>
      <c r="C63" s="577"/>
      <c r="D63" s="599">
        <f>D64+D67+D70</f>
        <v>320.70999999999992</v>
      </c>
      <c r="E63" s="577"/>
      <c r="F63" s="12"/>
      <c r="G63" s="7"/>
      <c r="H63" s="7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620" t="s">
        <v>70</v>
      </c>
      <c r="B64" s="586"/>
      <c r="C64" s="577"/>
      <c r="D64" s="618">
        <f>SUM(D65:D66)</f>
        <v>0</v>
      </c>
      <c r="E64" s="577"/>
      <c r="F64" s="12"/>
      <c r="G64" s="7"/>
      <c r="H64" s="11"/>
      <c r="I64" s="2"/>
      <c r="J64" s="378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603" t="s">
        <v>71</v>
      </c>
      <c r="B65" s="586"/>
      <c r="C65" s="577"/>
      <c r="D65" s="617">
        <v>0</v>
      </c>
      <c r="E65" s="577"/>
      <c r="F65" s="12"/>
      <c r="G65" s="7"/>
      <c r="H65" s="11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603" t="s">
        <v>72</v>
      </c>
      <c r="B66" s="586"/>
      <c r="C66" s="577"/>
      <c r="D66" s="617">
        <v>0</v>
      </c>
      <c r="E66" s="577"/>
      <c r="F66" s="12"/>
      <c r="G66" s="7"/>
      <c r="H66" s="11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620" t="s">
        <v>73</v>
      </c>
      <c r="B67" s="586"/>
      <c r="C67" s="577"/>
      <c r="D67" s="618">
        <f>SUM(D68:D69)</f>
        <v>0</v>
      </c>
      <c r="E67" s="577"/>
      <c r="F67" s="7"/>
      <c r="G67" s="7"/>
      <c r="H67" s="11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603" t="s">
        <v>74</v>
      </c>
      <c r="B68" s="586"/>
      <c r="C68" s="577"/>
      <c r="D68" s="617"/>
      <c r="E68" s="577"/>
      <c r="F68" s="12"/>
      <c r="G68" s="7"/>
      <c r="H68" s="11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603" t="s">
        <v>75</v>
      </c>
      <c r="B69" s="586"/>
      <c r="C69" s="577"/>
      <c r="D69" s="617">
        <v>0</v>
      </c>
      <c r="E69" s="577"/>
      <c r="F69" s="12"/>
      <c r="G69" s="7"/>
      <c r="H69" s="11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619" t="s">
        <v>76</v>
      </c>
      <c r="B70" s="586"/>
      <c r="C70" s="577"/>
      <c r="D70" s="618">
        <f>SUM(D71:D72)</f>
        <v>320.70999999999992</v>
      </c>
      <c r="E70" s="577"/>
      <c r="F70" s="12"/>
      <c r="G70" s="7"/>
      <c r="H70" s="11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603" t="s">
        <v>77</v>
      </c>
      <c r="B71" s="586"/>
      <c r="C71" s="577"/>
      <c r="D71" s="617">
        <f>69.1+69.1</f>
        <v>138.19999999999999</v>
      </c>
      <c r="E71" s="577"/>
      <c r="F71" s="12"/>
      <c r="G71" s="7"/>
      <c r="H71" s="11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603" t="s">
        <v>78</v>
      </c>
      <c r="B72" s="586"/>
      <c r="C72" s="577"/>
      <c r="D72" s="617">
        <f>0.48+3.19+3.19+3.19+3.19+3.19+0.48+6.24+3.19+0.48+9+9+3.19+1.5+0.96+3.19+0.48+9+3.19+3.19+1.92+3.19+3.19+3.19+3.19+3.19+3.19+3.19+3.19+9+1.44+3.19+3.19+3.19+3.19+3.19+3.19+3.19+3.19+3.19+3.19+3.19+0.48+3.19+3.19+9+0.96+3.19+0.48+3.19+3.19+3.19+0.96+9</f>
        <v>182.50999999999993</v>
      </c>
      <c r="E72" s="577"/>
      <c r="F72" s="12"/>
      <c r="G72" s="7"/>
      <c r="H72" s="11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16"/>
      <c r="B73" s="16"/>
      <c r="C73" s="17"/>
      <c r="D73" s="625"/>
      <c r="E73" s="575"/>
      <c r="F73" s="12"/>
      <c r="G73" s="7"/>
      <c r="H73" s="11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4" customHeight="1">
      <c r="A74" s="630" t="s">
        <v>79</v>
      </c>
      <c r="B74" s="571"/>
      <c r="C74" s="18" t="s">
        <v>80</v>
      </c>
      <c r="D74" s="626" t="s">
        <v>79</v>
      </c>
      <c r="E74" s="579"/>
      <c r="F74" s="19"/>
      <c r="G74" s="7"/>
      <c r="H74" s="11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39" customHeight="1">
      <c r="A75" s="631" t="s">
        <v>81</v>
      </c>
      <c r="B75" s="632"/>
      <c r="C75" s="20" t="s">
        <v>82</v>
      </c>
      <c r="D75" s="633" t="s">
        <v>83</v>
      </c>
      <c r="E75" s="583"/>
      <c r="F75" s="7"/>
      <c r="G75" s="7"/>
      <c r="H75" s="11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572"/>
      <c r="B76" s="574" t="s">
        <v>0</v>
      </c>
      <c r="C76" s="575"/>
      <c r="D76" s="576" t="s">
        <v>1</v>
      </c>
      <c r="E76" s="577"/>
      <c r="F76" s="7"/>
      <c r="G76" s="7"/>
      <c r="H76" s="11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573"/>
      <c r="B77" s="578" t="s">
        <v>2</v>
      </c>
      <c r="C77" s="579"/>
      <c r="D77" s="580" t="s">
        <v>3</v>
      </c>
      <c r="E77" s="580" t="s">
        <v>4</v>
      </c>
      <c r="F77" s="7"/>
      <c r="G77" s="7"/>
      <c r="H77" s="11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573"/>
      <c r="B78" s="581" t="s">
        <v>5</v>
      </c>
      <c r="C78" s="579"/>
      <c r="D78" s="568"/>
      <c r="E78" s="568"/>
      <c r="F78" s="7"/>
      <c r="G78" s="7"/>
      <c r="H78" s="11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573"/>
      <c r="D79" s="567" t="s">
        <v>1041</v>
      </c>
      <c r="E79" s="569">
        <f>E4</f>
        <v>2</v>
      </c>
      <c r="F79" s="7"/>
      <c r="G79" s="7"/>
      <c r="H79" s="11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568"/>
      <c r="B80" s="582" t="s">
        <v>6</v>
      </c>
      <c r="C80" s="583"/>
      <c r="D80" s="568"/>
      <c r="E80" s="568"/>
      <c r="F80" s="7"/>
      <c r="G80" s="7"/>
      <c r="H80" s="11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584" t="s">
        <v>7</v>
      </c>
      <c r="B81" s="577"/>
      <c r="C81" s="634" t="s">
        <v>8</v>
      </c>
      <c r="D81" s="586"/>
      <c r="E81" s="577"/>
      <c r="F81" s="7"/>
      <c r="G81" s="7"/>
      <c r="H81" s="11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33" customHeight="1">
      <c r="A82" s="585" t="s">
        <v>11</v>
      </c>
      <c r="B82" s="577"/>
      <c r="C82" s="635" t="s">
        <v>12</v>
      </c>
      <c r="D82" s="586"/>
      <c r="E82" s="577"/>
      <c r="F82" s="7"/>
      <c r="G82" s="7"/>
      <c r="H82" s="11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589" t="s">
        <v>84</v>
      </c>
      <c r="B83" s="586"/>
      <c r="C83" s="577"/>
      <c r="D83" s="576" t="s">
        <v>14</v>
      </c>
      <c r="E83" s="577"/>
      <c r="F83" s="7"/>
      <c r="G83" s="7"/>
      <c r="H83" s="11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589" t="s">
        <v>85</v>
      </c>
      <c r="B84" s="586"/>
      <c r="C84" s="577"/>
      <c r="D84" s="599">
        <f>D85+D88+D89+D90+D95+D96+D97</f>
        <v>32791.22</v>
      </c>
      <c r="E84" s="577"/>
      <c r="F84" s="12"/>
      <c r="G84" s="7"/>
      <c r="H84" s="11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620" t="s">
        <v>86</v>
      </c>
      <c r="B85" s="586"/>
      <c r="C85" s="577"/>
      <c r="D85" s="618">
        <f>SUM(D86:D87)</f>
        <v>4727.8999999999996</v>
      </c>
      <c r="E85" s="577"/>
      <c r="F85" s="12"/>
      <c r="G85" s="7"/>
      <c r="H85" s="11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610" t="s">
        <v>87</v>
      </c>
      <c r="B86" s="586"/>
      <c r="C86" s="577"/>
      <c r="D86" s="617"/>
      <c r="E86" s="577"/>
      <c r="F86" s="12"/>
      <c r="G86" s="7"/>
      <c r="H86" s="11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610" t="s">
        <v>88</v>
      </c>
      <c r="B87" s="586"/>
      <c r="C87" s="577"/>
      <c r="D87" s="617">
        <f>3920+807.9</f>
        <v>4727.8999999999996</v>
      </c>
      <c r="E87" s="577"/>
      <c r="F87" s="12"/>
      <c r="G87" s="7"/>
      <c r="H87" s="11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603" t="s">
        <v>89</v>
      </c>
      <c r="B88" s="586"/>
      <c r="C88" s="577"/>
      <c r="D88" s="617">
        <v>2458.8200000000002</v>
      </c>
      <c r="E88" s="577"/>
      <c r="F88" s="12"/>
      <c r="G88" s="7"/>
      <c r="H88" s="11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603" t="s">
        <v>90</v>
      </c>
      <c r="B89" s="586"/>
      <c r="C89" s="577"/>
      <c r="D89" s="617">
        <v>18588.82</v>
      </c>
      <c r="E89" s="577"/>
      <c r="F89" s="12"/>
      <c r="G89" s="7"/>
      <c r="H89" s="11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620" t="s">
        <v>91</v>
      </c>
      <c r="B90" s="586"/>
      <c r="C90" s="577"/>
      <c r="D90" s="618">
        <f>SUM(D91:D94)</f>
        <v>4735.8500000000004</v>
      </c>
      <c r="E90" s="577"/>
      <c r="F90" s="12"/>
      <c r="G90" s="7"/>
      <c r="H90" s="11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610" t="s">
        <v>92</v>
      </c>
      <c r="B91" s="586"/>
      <c r="C91" s="577"/>
      <c r="D91" s="617">
        <v>0</v>
      </c>
      <c r="E91" s="577"/>
      <c r="F91" s="12"/>
      <c r="G91" s="7"/>
      <c r="H91" s="11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610" t="s">
        <v>93</v>
      </c>
      <c r="B92" s="586"/>
      <c r="C92" s="577"/>
      <c r="D92" s="617">
        <f>480+480+3775.85</f>
        <v>4735.8500000000004</v>
      </c>
      <c r="E92" s="577"/>
      <c r="F92" s="12"/>
      <c r="G92" s="7"/>
      <c r="H92" s="11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610" t="s">
        <v>94</v>
      </c>
      <c r="B93" s="586"/>
      <c r="C93" s="577"/>
      <c r="D93" s="617"/>
      <c r="E93" s="577"/>
      <c r="F93" s="7"/>
      <c r="G93" s="7"/>
      <c r="H93" s="11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610" t="s">
        <v>95</v>
      </c>
      <c r="B94" s="586"/>
      <c r="C94" s="577"/>
      <c r="D94" s="617"/>
      <c r="E94" s="577"/>
      <c r="F94" s="7"/>
      <c r="G94" s="7"/>
      <c r="H94" s="11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610" t="s">
        <v>96</v>
      </c>
      <c r="B95" s="586"/>
      <c r="C95" s="577"/>
      <c r="D95" s="609">
        <v>120</v>
      </c>
      <c r="E95" s="577"/>
      <c r="F95" s="7"/>
      <c r="G95" s="7"/>
      <c r="H95" s="11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610" t="s">
        <v>97</v>
      </c>
      <c r="B96" s="586"/>
      <c r="C96" s="577"/>
      <c r="D96" s="609"/>
      <c r="E96" s="577"/>
      <c r="F96" s="7"/>
      <c r="G96" s="7"/>
      <c r="H96" s="11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611" t="s">
        <v>98</v>
      </c>
      <c r="B97" s="586"/>
      <c r="C97" s="577"/>
      <c r="D97" s="616">
        <f>SUM(D98:D99)</f>
        <v>2159.83</v>
      </c>
      <c r="E97" s="577"/>
      <c r="F97" s="7"/>
      <c r="G97" s="7"/>
      <c r="H97" s="11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610" t="s">
        <v>99</v>
      </c>
      <c r="B98" s="586"/>
      <c r="C98" s="577"/>
      <c r="D98" s="609">
        <v>0</v>
      </c>
      <c r="E98" s="577"/>
      <c r="F98" s="7"/>
      <c r="G98" s="7"/>
      <c r="H98" s="11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610" t="s">
        <v>100</v>
      </c>
      <c r="B99" s="586"/>
      <c r="C99" s="577"/>
      <c r="D99" s="609">
        <f>2011.98+59.92+16.15+16.8+15+19.99+19.99</f>
        <v>2159.83</v>
      </c>
      <c r="E99" s="577"/>
      <c r="F99" s="7"/>
      <c r="G99" s="7"/>
      <c r="H99" s="11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589" t="s">
        <v>101</v>
      </c>
      <c r="B100" s="586"/>
      <c r="C100" s="577"/>
      <c r="D100" s="599">
        <f>D101+D108+D110</f>
        <v>81180.789999999994</v>
      </c>
      <c r="E100" s="577"/>
      <c r="F100" s="12"/>
      <c r="G100" s="7"/>
      <c r="H100" s="11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659" t="s">
        <v>102</v>
      </c>
      <c r="B101" s="586"/>
      <c r="C101" s="577"/>
      <c r="D101" s="660">
        <f>SUM(D102:D107)</f>
        <v>32807.729999999996</v>
      </c>
      <c r="E101" s="577"/>
      <c r="F101" s="12"/>
      <c r="G101" s="7"/>
      <c r="H101" s="11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603" t="s">
        <v>103</v>
      </c>
      <c r="B102" s="586"/>
      <c r="C102" s="577"/>
      <c r="D102" s="617">
        <v>0</v>
      </c>
      <c r="E102" s="577"/>
      <c r="F102" s="7"/>
      <c r="G102" s="7"/>
      <c r="H102" s="11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603" t="s">
        <v>104</v>
      </c>
      <c r="B103" s="586"/>
      <c r="C103" s="577"/>
      <c r="D103" s="617">
        <v>0</v>
      </c>
      <c r="E103" s="577"/>
      <c r="F103" s="7"/>
      <c r="G103" s="7"/>
      <c r="H103" s="11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603" t="s">
        <v>105</v>
      </c>
      <c r="B104" s="586"/>
      <c r="C104" s="577"/>
      <c r="D104" s="617">
        <f>14207.48+435.3</f>
        <v>14642.779999999999</v>
      </c>
      <c r="E104" s="577"/>
      <c r="F104" s="7"/>
      <c r="G104" s="7"/>
      <c r="H104" s="11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603" t="s">
        <v>106</v>
      </c>
      <c r="B105" s="586"/>
      <c r="C105" s="577"/>
      <c r="D105" s="617">
        <v>5164.95</v>
      </c>
      <c r="E105" s="577"/>
      <c r="F105" s="7"/>
      <c r="G105" s="7"/>
      <c r="H105" s="11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661" t="s">
        <v>107</v>
      </c>
      <c r="B106" s="586"/>
      <c r="C106" s="577"/>
      <c r="D106" s="617">
        <v>13000</v>
      </c>
      <c r="E106" s="577"/>
      <c r="F106" s="7"/>
      <c r="G106" s="7"/>
      <c r="H106" s="11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603" t="s">
        <v>108</v>
      </c>
      <c r="B107" s="586"/>
      <c r="C107" s="577"/>
      <c r="D107" s="617">
        <v>0</v>
      </c>
      <c r="E107" s="577"/>
      <c r="F107" s="7"/>
      <c r="G107" s="7"/>
      <c r="H107" s="11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659" t="s">
        <v>109</v>
      </c>
      <c r="B108" s="586"/>
      <c r="C108" s="577"/>
      <c r="D108" s="660">
        <f>D109</f>
        <v>0</v>
      </c>
      <c r="E108" s="577"/>
      <c r="F108" s="7"/>
      <c r="G108" s="7"/>
      <c r="H108" s="11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603" t="s">
        <v>110</v>
      </c>
      <c r="B109" s="586"/>
      <c r="C109" s="577"/>
      <c r="D109" s="617">
        <v>0</v>
      </c>
      <c r="E109" s="577"/>
      <c r="F109" s="7"/>
      <c r="G109" s="7"/>
      <c r="H109" s="11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659" t="s">
        <v>111</v>
      </c>
      <c r="B110" s="586"/>
      <c r="C110" s="577"/>
      <c r="D110" s="660">
        <f>D111+D122</f>
        <v>48373.06</v>
      </c>
      <c r="E110" s="577"/>
      <c r="F110" s="7"/>
      <c r="G110" s="7"/>
      <c r="H110" s="11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653" t="s">
        <v>112</v>
      </c>
      <c r="B111" s="586"/>
      <c r="C111" s="577"/>
      <c r="D111" s="654">
        <f>SUM(D112:D121)</f>
        <v>46817.18</v>
      </c>
      <c r="E111" s="577"/>
      <c r="F111" s="7"/>
      <c r="G111" s="7"/>
      <c r="H111" s="11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629" t="s">
        <v>113</v>
      </c>
      <c r="B112" s="586"/>
      <c r="C112" s="577"/>
      <c r="D112" s="617">
        <v>1815.74</v>
      </c>
      <c r="E112" s="577"/>
      <c r="F112" s="7"/>
      <c r="G112" s="7"/>
      <c r="H112" s="11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629" t="s">
        <v>114</v>
      </c>
      <c r="B113" s="586"/>
      <c r="C113" s="577"/>
      <c r="D113" s="662">
        <f>2715+5700</f>
        <v>8415</v>
      </c>
      <c r="E113" s="577"/>
      <c r="F113" s="7"/>
      <c r="G113" s="7"/>
      <c r="H113" s="11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610" t="s">
        <v>115</v>
      </c>
      <c r="B114" s="586"/>
      <c r="C114" s="577"/>
      <c r="D114" s="617"/>
      <c r="E114" s="577"/>
      <c r="F114" s="7"/>
      <c r="G114" s="7"/>
      <c r="H114" s="11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629" t="s">
        <v>116</v>
      </c>
      <c r="B115" s="586"/>
      <c r="C115" s="577"/>
      <c r="D115" s="617">
        <f>10000+10000</f>
        <v>20000</v>
      </c>
      <c r="E115" s="577"/>
      <c r="F115" s="7"/>
      <c r="G115" s="7"/>
      <c r="H115" s="11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629" t="s">
        <v>117</v>
      </c>
      <c r="B116" s="586"/>
      <c r="C116" s="577"/>
      <c r="D116" s="617"/>
      <c r="E116" s="577"/>
      <c r="F116" s="7"/>
      <c r="G116" s="7"/>
      <c r="H116" s="11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610" t="s">
        <v>118</v>
      </c>
      <c r="B117" s="586"/>
      <c r="C117" s="577"/>
      <c r="D117" s="617"/>
      <c r="E117" s="577"/>
      <c r="F117" s="7"/>
      <c r="G117" s="7"/>
      <c r="H117" s="11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610" t="s">
        <v>119</v>
      </c>
      <c r="B118" s="586"/>
      <c r="C118" s="577"/>
      <c r="D118" s="617">
        <v>13000</v>
      </c>
      <c r="E118" s="577"/>
      <c r="F118" s="7"/>
      <c r="G118" s="7"/>
      <c r="H118" s="11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610" t="s">
        <v>120</v>
      </c>
      <c r="B119" s="586"/>
      <c r="C119" s="577"/>
      <c r="D119" s="617">
        <v>590</v>
      </c>
      <c r="E119" s="577"/>
      <c r="F119" s="7"/>
      <c r="G119" s="7"/>
      <c r="H119" s="11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629" t="s">
        <v>121</v>
      </c>
      <c r="B120" s="586"/>
      <c r="C120" s="577"/>
      <c r="D120" s="617"/>
      <c r="E120" s="577"/>
      <c r="F120" s="7"/>
      <c r="G120" s="7"/>
      <c r="H120" s="11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629" t="s">
        <v>122</v>
      </c>
      <c r="B121" s="586"/>
      <c r="C121" s="577"/>
      <c r="D121" s="617">
        <v>2996.44</v>
      </c>
      <c r="E121" s="577"/>
      <c r="F121" s="7"/>
      <c r="G121" s="7"/>
      <c r="H121" s="11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653" t="s">
        <v>123</v>
      </c>
      <c r="B122" s="586"/>
      <c r="C122" s="577"/>
      <c r="D122" s="654">
        <f>SUM(D123:D125)</f>
        <v>1555.88</v>
      </c>
      <c r="E122" s="577"/>
      <c r="F122" s="7"/>
      <c r="G122" s="7"/>
      <c r="H122" s="11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629" t="s">
        <v>124</v>
      </c>
      <c r="B123" s="586"/>
      <c r="C123" s="577"/>
      <c r="D123" s="617">
        <v>1555.88</v>
      </c>
      <c r="E123" s="577"/>
      <c r="F123" s="7"/>
      <c r="G123" s="7"/>
      <c r="H123" s="11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610" t="s">
        <v>125</v>
      </c>
      <c r="B124" s="586"/>
      <c r="C124" s="577"/>
      <c r="D124" s="617">
        <v>0</v>
      </c>
      <c r="E124" s="577"/>
      <c r="F124" s="7"/>
      <c r="G124" s="7"/>
      <c r="H124" s="11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610" t="s">
        <v>126</v>
      </c>
      <c r="B125" s="586"/>
      <c r="C125" s="577"/>
      <c r="D125" s="617">
        <v>0</v>
      </c>
      <c r="E125" s="577"/>
      <c r="F125" s="7"/>
      <c r="G125" s="7"/>
      <c r="H125" s="11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589" t="s">
        <v>127</v>
      </c>
      <c r="B126" s="586"/>
      <c r="C126" s="577"/>
      <c r="D126" s="599">
        <f>D127+D135</f>
        <v>11084.07</v>
      </c>
      <c r="E126" s="577"/>
      <c r="F126" s="12"/>
      <c r="G126" s="7"/>
      <c r="H126" s="11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615" t="s">
        <v>128</v>
      </c>
      <c r="B127" s="586"/>
      <c r="C127" s="577"/>
      <c r="D127" s="655">
        <f>D128+D132+D133+D134</f>
        <v>0</v>
      </c>
      <c r="E127" s="577"/>
      <c r="F127" s="12"/>
      <c r="G127" s="7"/>
      <c r="H127" s="11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653" t="s">
        <v>129</v>
      </c>
      <c r="B128" s="586"/>
      <c r="C128" s="577"/>
      <c r="D128" s="654">
        <f>SUM(D129:D131)</f>
        <v>0</v>
      </c>
      <c r="E128" s="577"/>
      <c r="F128" s="12"/>
      <c r="G128" s="7"/>
      <c r="H128" s="11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610" t="s">
        <v>130</v>
      </c>
      <c r="B129" s="586"/>
      <c r="C129" s="577"/>
      <c r="D129" s="617">
        <v>0</v>
      </c>
      <c r="E129" s="577"/>
      <c r="F129" s="12"/>
      <c r="G129" s="7"/>
      <c r="H129" s="11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610" t="s">
        <v>131</v>
      </c>
      <c r="B130" s="586"/>
      <c r="C130" s="577"/>
      <c r="D130" s="617">
        <v>0</v>
      </c>
      <c r="E130" s="577"/>
      <c r="F130" s="12"/>
      <c r="G130" s="7"/>
      <c r="H130" s="11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610" t="s">
        <v>132</v>
      </c>
      <c r="B131" s="586"/>
      <c r="C131" s="577"/>
      <c r="D131" s="617">
        <v>0</v>
      </c>
      <c r="E131" s="577"/>
      <c r="F131" s="12"/>
      <c r="G131" s="7"/>
      <c r="H131" s="11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610" t="s">
        <v>133</v>
      </c>
      <c r="B132" s="586"/>
      <c r="C132" s="577"/>
      <c r="D132" s="617">
        <v>0</v>
      </c>
      <c r="E132" s="577"/>
      <c r="F132" s="12"/>
      <c r="G132" s="7"/>
      <c r="H132" s="11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610" t="s">
        <v>134</v>
      </c>
      <c r="B133" s="586"/>
      <c r="C133" s="577"/>
      <c r="D133" s="617">
        <v>0</v>
      </c>
      <c r="E133" s="577"/>
      <c r="F133" s="12"/>
      <c r="G133" s="7"/>
      <c r="H133" s="11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610" t="s">
        <v>135</v>
      </c>
      <c r="B134" s="586"/>
      <c r="C134" s="577"/>
      <c r="D134" s="617">
        <v>0</v>
      </c>
      <c r="E134" s="577"/>
      <c r="F134" s="12"/>
      <c r="G134" s="7"/>
      <c r="H134" s="11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615" t="s">
        <v>136</v>
      </c>
      <c r="B135" s="586"/>
      <c r="C135" s="577"/>
      <c r="D135" s="655">
        <f>D136+D141+D142+D143</f>
        <v>11084.07</v>
      </c>
      <c r="E135" s="577"/>
      <c r="F135" s="12"/>
      <c r="G135" s="7"/>
      <c r="H135" s="11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653" t="s">
        <v>137</v>
      </c>
      <c r="B136" s="586"/>
      <c r="C136" s="577"/>
      <c r="D136" s="654">
        <f>SUM(D137:D140)</f>
        <v>11084.07</v>
      </c>
      <c r="E136" s="577"/>
      <c r="F136" s="12"/>
      <c r="G136" s="7"/>
      <c r="H136" s="11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610" t="s">
        <v>138</v>
      </c>
      <c r="B137" s="586"/>
      <c r="C137" s="577"/>
      <c r="D137" s="617">
        <v>3825.25</v>
      </c>
      <c r="E137" s="577"/>
      <c r="F137" s="12"/>
      <c r="G137" s="7"/>
      <c r="H137" s="11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610" t="s">
        <v>139</v>
      </c>
      <c r="B138" s="586"/>
      <c r="C138" s="577"/>
      <c r="D138" s="617"/>
      <c r="E138" s="577"/>
      <c r="F138" s="12"/>
      <c r="G138" s="7"/>
      <c r="H138" s="11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610" t="s">
        <v>140</v>
      </c>
      <c r="B139" s="586"/>
      <c r="C139" s="577"/>
      <c r="D139" s="617">
        <v>2458.8200000000002</v>
      </c>
      <c r="E139" s="577"/>
      <c r="F139" s="12"/>
      <c r="G139" s="7"/>
      <c r="H139" s="11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610" t="s">
        <v>141</v>
      </c>
      <c r="B140" s="586"/>
      <c r="C140" s="577"/>
      <c r="D140" s="617">
        <f>4000+500+300</f>
        <v>4800</v>
      </c>
      <c r="E140" s="577"/>
      <c r="F140" s="12"/>
      <c r="G140" s="7"/>
      <c r="H140" s="11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610" t="s">
        <v>142</v>
      </c>
      <c r="B141" s="586"/>
      <c r="C141" s="577"/>
      <c r="D141" s="617">
        <v>0</v>
      </c>
      <c r="E141" s="577"/>
      <c r="F141" s="12"/>
      <c r="G141" s="7"/>
      <c r="H141" s="11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610" t="s">
        <v>143</v>
      </c>
      <c r="B142" s="586"/>
      <c r="C142" s="577"/>
      <c r="D142" s="617">
        <v>0</v>
      </c>
      <c r="E142" s="577"/>
      <c r="F142" s="12"/>
      <c r="G142" s="7"/>
      <c r="H142" s="11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610" t="s">
        <v>144</v>
      </c>
      <c r="B143" s="586"/>
      <c r="C143" s="577"/>
      <c r="D143" s="617">
        <v>0</v>
      </c>
      <c r="E143" s="577"/>
      <c r="F143" s="12"/>
      <c r="G143" s="7"/>
      <c r="H143" s="11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589" t="s">
        <v>145</v>
      </c>
      <c r="B144" s="586"/>
      <c r="C144" s="577"/>
      <c r="D144" s="602">
        <f>SUM(D145:E148)</f>
        <v>0</v>
      </c>
      <c r="E144" s="577"/>
      <c r="F144" s="12"/>
      <c r="G144" s="7"/>
      <c r="H144" s="11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656" t="s">
        <v>146</v>
      </c>
      <c r="B145" s="586"/>
      <c r="C145" s="577"/>
      <c r="D145" s="594">
        <v>0</v>
      </c>
      <c r="E145" s="577"/>
      <c r="F145" s="12"/>
      <c r="G145" s="1"/>
      <c r="H145" s="1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656" t="s">
        <v>147</v>
      </c>
      <c r="B146" s="586"/>
      <c r="C146" s="577"/>
      <c r="D146" s="594">
        <v>0</v>
      </c>
      <c r="E146" s="577"/>
      <c r="F146" s="1"/>
      <c r="G146" s="1"/>
      <c r="H146" s="1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656" t="s">
        <v>148</v>
      </c>
      <c r="B147" s="586"/>
      <c r="C147" s="577"/>
      <c r="D147" s="594">
        <v>0</v>
      </c>
      <c r="E147" s="577"/>
      <c r="F147" s="1"/>
      <c r="G147" s="1"/>
      <c r="H147" s="1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656" t="s">
        <v>149</v>
      </c>
      <c r="B148" s="586"/>
      <c r="C148" s="577"/>
      <c r="D148" s="594">
        <v>0</v>
      </c>
      <c r="E148" s="577"/>
      <c r="F148" s="1"/>
      <c r="G148" s="1"/>
      <c r="H148" s="1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657" t="s">
        <v>150</v>
      </c>
      <c r="B149" s="586"/>
      <c r="C149" s="577"/>
      <c r="D149" s="658">
        <f>D12</f>
        <v>0</v>
      </c>
      <c r="E149" s="577"/>
      <c r="F149" s="12"/>
      <c r="G149" s="1"/>
      <c r="H149" s="1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605" t="s">
        <v>151</v>
      </c>
      <c r="B150" s="586"/>
      <c r="C150" s="577"/>
      <c r="D150" s="606">
        <f>18000+18000+2458.82+17109.5+1834+590+10000+5000</f>
        <v>72992.320000000007</v>
      </c>
      <c r="E150" s="577"/>
      <c r="F150" s="12"/>
      <c r="G150" s="7"/>
      <c r="H150" s="11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589" t="s">
        <v>152</v>
      </c>
      <c r="B151" s="586"/>
      <c r="C151" s="577"/>
      <c r="D151" s="602">
        <f>D23+D34+D43+D63+D84+D100+D126+D144+D149+D150</f>
        <v>1218367.2504002363</v>
      </c>
      <c r="E151" s="577"/>
      <c r="F151" s="12"/>
      <c r="G151" s="7"/>
      <c r="H151" s="11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663" t="s">
        <v>153</v>
      </c>
      <c r="B152" s="586"/>
      <c r="C152" s="577"/>
      <c r="D152" s="601">
        <f>D20-D151</f>
        <v>-48248.300400236389</v>
      </c>
      <c r="E152" s="577"/>
      <c r="F152" s="12"/>
      <c r="G152" s="7"/>
      <c r="H152" s="11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664" t="s">
        <v>154</v>
      </c>
      <c r="B153" s="586"/>
      <c r="C153" s="577"/>
      <c r="D153" s="595">
        <v>0</v>
      </c>
      <c r="E153" s="577"/>
      <c r="F153" s="7"/>
      <c r="G153" s="7"/>
      <c r="H153" s="7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664" t="s">
        <v>155</v>
      </c>
      <c r="B154" s="586"/>
      <c r="C154" s="577"/>
      <c r="D154" s="595">
        <v>0</v>
      </c>
      <c r="E154" s="577"/>
      <c r="F154" s="1"/>
      <c r="G154" s="1"/>
      <c r="H154" s="1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589" t="s">
        <v>156</v>
      </c>
      <c r="B155" s="586"/>
      <c r="C155" s="577"/>
      <c r="D155" s="602">
        <f>TURNOVER!B22</f>
        <v>2.1582733812949639</v>
      </c>
      <c r="E155" s="577"/>
      <c r="F155" s="1"/>
      <c r="G155" s="1"/>
      <c r="H155" s="1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1"/>
      <c r="B156" s="22"/>
      <c r="C156" s="17"/>
      <c r="D156" s="625"/>
      <c r="E156" s="575"/>
      <c r="F156" s="23"/>
      <c r="G156" s="23"/>
      <c r="H156" s="23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33.75" customHeight="1">
      <c r="A157" s="630" t="s">
        <v>79</v>
      </c>
      <c r="B157" s="571"/>
      <c r="C157" s="18" t="s">
        <v>80</v>
      </c>
      <c r="D157" s="626" t="s">
        <v>79</v>
      </c>
      <c r="E157" s="579"/>
      <c r="F157" s="23"/>
      <c r="G157" s="23"/>
      <c r="H157" s="23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32.25" customHeight="1">
      <c r="A158" s="631" t="s">
        <v>81</v>
      </c>
      <c r="B158" s="632"/>
      <c r="C158" s="20" t="s">
        <v>82</v>
      </c>
      <c r="D158" s="633" t="s">
        <v>83</v>
      </c>
      <c r="E158" s="583"/>
      <c r="F158" s="23"/>
      <c r="G158" s="23"/>
      <c r="H158" s="23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572"/>
      <c r="B159" s="638" t="s">
        <v>0</v>
      </c>
      <c r="C159" s="575"/>
      <c r="D159" s="576" t="s">
        <v>1</v>
      </c>
      <c r="E159" s="577"/>
      <c r="F159" s="23"/>
      <c r="G159" s="23"/>
      <c r="H159" s="23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573"/>
      <c r="B160" s="578" t="s">
        <v>2</v>
      </c>
      <c r="C160" s="579"/>
      <c r="D160" s="580" t="s">
        <v>3</v>
      </c>
      <c r="E160" s="580" t="s">
        <v>4</v>
      </c>
      <c r="F160" s="23"/>
      <c r="G160" s="23"/>
      <c r="H160" s="23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573"/>
      <c r="B161" s="581" t="s">
        <v>5</v>
      </c>
      <c r="C161" s="579"/>
      <c r="D161" s="568"/>
      <c r="E161" s="568"/>
      <c r="F161" s="23"/>
      <c r="G161" s="23"/>
      <c r="H161" s="23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573"/>
      <c r="B162" s="639" t="s">
        <v>157</v>
      </c>
      <c r="C162" s="579"/>
      <c r="D162" s="567" t="s">
        <v>1041</v>
      </c>
      <c r="E162" s="569">
        <f>E4</f>
        <v>2</v>
      </c>
      <c r="F162" s="23"/>
      <c r="G162" s="23"/>
      <c r="H162" s="23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568"/>
      <c r="B163" s="582" t="s">
        <v>6</v>
      </c>
      <c r="C163" s="583"/>
      <c r="D163" s="568"/>
      <c r="E163" s="568"/>
      <c r="F163" s="23"/>
      <c r="G163" s="23"/>
      <c r="H163" s="23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584" t="s">
        <v>7</v>
      </c>
      <c r="B164" s="577"/>
      <c r="C164" s="634" t="s">
        <v>8</v>
      </c>
      <c r="D164" s="586"/>
      <c r="E164" s="577"/>
      <c r="F164" s="23"/>
      <c r="G164" s="23"/>
      <c r="H164" s="23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36.75" customHeight="1">
      <c r="A165" s="585" t="s">
        <v>11</v>
      </c>
      <c r="B165" s="577"/>
      <c r="C165" s="635" t="s">
        <v>12</v>
      </c>
      <c r="D165" s="586"/>
      <c r="E165" s="577"/>
      <c r="F165" s="23"/>
      <c r="G165" s="23"/>
      <c r="H165" s="23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4" t="s">
        <v>158</v>
      </c>
      <c r="B166" s="3"/>
      <c r="C166" s="3"/>
      <c r="D166" s="3"/>
      <c r="E166" s="25"/>
      <c r="F166" s="1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576" t="s">
        <v>13</v>
      </c>
      <c r="B167" s="586"/>
      <c r="C167" s="577"/>
      <c r="D167" s="640" t="s">
        <v>14</v>
      </c>
      <c r="E167" s="577"/>
      <c r="F167" s="1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636" t="s">
        <v>159</v>
      </c>
      <c r="B168" s="586"/>
      <c r="C168" s="577"/>
      <c r="D168" s="595">
        <v>381.15</v>
      </c>
      <c r="E168" s="577"/>
      <c r="F168" s="26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636" t="s">
        <v>160</v>
      </c>
      <c r="B169" s="586"/>
      <c r="C169" s="577"/>
      <c r="D169" s="595">
        <v>381.45</v>
      </c>
      <c r="E169" s="577"/>
      <c r="F169" s="1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636" t="s">
        <v>161</v>
      </c>
      <c r="B170" s="586"/>
      <c r="C170" s="577"/>
      <c r="D170" s="595">
        <v>0</v>
      </c>
      <c r="E170" s="577"/>
      <c r="F170" s="1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637" t="s">
        <v>162</v>
      </c>
      <c r="B171" s="586"/>
      <c r="C171" s="577"/>
      <c r="D171" s="602">
        <f>D168-D169+D170</f>
        <v>-0.30000000000001137</v>
      </c>
      <c r="E171" s="577"/>
      <c r="F171" s="1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7"/>
      <c r="B172" s="28"/>
      <c r="C172" s="28"/>
      <c r="D172" s="29"/>
      <c r="E172" s="30"/>
      <c r="F172" s="1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31" t="s">
        <v>163</v>
      </c>
      <c r="B173" s="28"/>
      <c r="C173" s="28"/>
      <c r="D173" s="29"/>
      <c r="E173" s="30"/>
      <c r="F173" s="1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576" t="s">
        <v>13</v>
      </c>
      <c r="B174" s="586"/>
      <c r="C174" s="577"/>
      <c r="D174" s="640" t="s">
        <v>14</v>
      </c>
      <c r="E174" s="577"/>
      <c r="F174" s="1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636" t="s">
        <v>159</v>
      </c>
      <c r="B175" s="586"/>
      <c r="C175" s="577"/>
      <c r="D175" s="595">
        <f>'1 CONTA CORRENTE (D E C)'!D13+'2. CONTA CORRENTE (D E C)'!D13</f>
        <v>2319.21</v>
      </c>
      <c r="E175" s="577"/>
      <c r="F175" s="26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636" t="s">
        <v>160</v>
      </c>
      <c r="B176" s="586"/>
      <c r="C176" s="577"/>
      <c r="D176" s="595">
        <f>'1 CONTA CORRENTE (D E C)'!C212+'2. CONTA CORRENTE (D E C)'!C58</f>
        <v>1767186.2299999986</v>
      </c>
      <c r="E176" s="577"/>
      <c r="F176" s="1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636" t="s">
        <v>161</v>
      </c>
      <c r="B177" s="586"/>
      <c r="C177" s="577"/>
      <c r="D177" s="595">
        <f>'1 CONTA CORRENTE (D E C)'!D212+'2. CONTA CORRENTE (D E C)'!D58</f>
        <v>1766992.73</v>
      </c>
      <c r="E177" s="577"/>
      <c r="F177" s="1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637" t="s">
        <v>162</v>
      </c>
      <c r="B178" s="586"/>
      <c r="C178" s="577"/>
      <c r="D178" s="602">
        <f>D175-D176+D177</f>
        <v>2125.7100000013597</v>
      </c>
      <c r="E178" s="577"/>
      <c r="F178" s="1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7"/>
      <c r="B179" s="28"/>
      <c r="C179" s="28"/>
      <c r="D179" s="29"/>
      <c r="E179" s="30"/>
      <c r="F179" s="1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31" t="s">
        <v>164</v>
      </c>
      <c r="B180" s="28"/>
      <c r="C180" s="28"/>
      <c r="D180" s="29"/>
      <c r="E180" s="30"/>
      <c r="F180" s="1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576" t="s">
        <v>13</v>
      </c>
      <c r="B181" s="586"/>
      <c r="C181" s="577"/>
      <c r="D181" s="640" t="s">
        <v>14</v>
      </c>
      <c r="E181" s="577"/>
      <c r="F181" s="1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636" t="s">
        <v>165</v>
      </c>
      <c r="B182" s="586"/>
      <c r="C182" s="577"/>
      <c r="D182" s="595">
        <f>'SALDO DE ESTOQUE'!D23</f>
        <v>302925.29000000004</v>
      </c>
      <c r="E182" s="577"/>
      <c r="F182" s="1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636" t="s">
        <v>166</v>
      </c>
      <c r="B183" s="586"/>
      <c r="C183" s="577"/>
      <c r="D183" s="595">
        <f>'SALDO DE ESTOQUE'!D46</f>
        <v>42297.94000000001</v>
      </c>
      <c r="E183" s="577"/>
      <c r="F183" s="1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636" t="s">
        <v>167</v>
      </c>
      <c r="B184" s="586"/>
      <c r="C184" s="577"/>
      <c r="D184" s="595">
        <f>'SALDO DE ESTOQUE'!D53</f>
        <v>0</v>
      </c>
      <c r="E184" s="577"/>
      <c r="F184" s="1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637" t="s">
        <v>168</v>
      </c>
      <c r="B185" s="586"/>
      <c r="C185" s="577"/>
      <c r="D185" s="602">
        <f>SUM(D182:E184)</f>
        <v>345223.23000000004</v>
      </c>
      <c r="E185" s="577"/>
      <c r="F185" s="1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32"/>
      <c r="B186" s="33"/>
      <c r="C186" s="33"/>
      <c r="D186" s="34"/>
      <c r="E186" s="35"/>
      <c r="F186" s="1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31" t="s">
        <v>169</v>
      </c>
      <c r="B187" s="28"/>
      <c r="C187" s="28"/>
      <c r="D187" s="29"/>
      <c r="E187" s="30"/>
      <c r="F187" s="1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576" t="s">
        <v>13</v>
      </c>
      <c r="B188" s="586"/>
      <c r="C188" s="577"/>
      <c r="D188" s="640" t="s">
        <v>14</v>
      </c>
      <c r="E188" s="577"/>
      <c r="F188" s="1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636" t="s">
        <v>159</v>
      </c>
      <c r="B189" s="586"/>
      <c r="C189" s="577"/>
      <c r="D189" s="595">
        <f>'APLICAÇÃO FINANCEIRA'!B24</f>
        <v>285284.51</v>
      </c>
      <c r="E189" s="577"/>
      <c r="F189" s="26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636" t="s">
        <v>170</v>
      </c>
      <c r="B190" s="586"/>
      <c r="C190" s="577"/>
      <c r="D190" s="595">
        <f>'APLICAÇÃO FINANCEIRA'!C24</f>
        <v>603700</v>
      </c>
      <c r="E190" s="577"/>
      <c r="F190" s="1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636" t="s">
        <v>171</v>
      </c>
      <c r="B191" s="586"/>
      <c r="C191" s="577"/>
      <c r="D191" s="595">
        <f>'APLICAÇÃO FINANCEIRA'!D24</f>
        <v>1130000</v>
      </c>
      <c r="E191" s="577"/>
      <c r="F191" s="1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636" t="s">
        <v>172</v>
      </c>
      <c r="B192" s="586"/>
      <c r="C192" s="577"/>
      <c r="D192" s="595">
        <f>'APLICAÇÃO FINANCEIRA'!E24</f>
        <v>7662.2199999999993</v>
      </c>
      <c r="E192" s="577"/>
      <c r="F192" s="1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636" t="s">
        <v>173</v>
      </c>
      <c r="B193" s="586"/>
      <c r="C193" s="577"/>
      <c r="D193" s="595">
        <f>'APLICAÇÃO FINANCEIRA'!F24</f>
        <v>0</v>
      </c>
      <c r="E193" s="577"/>
      <c r="F193" s="1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637" t="s">
        <v>174</v>
      </c>
      <c r="B194" s="586"/>
      <c r="C194" s="577"/>
      <c r="D194" s="602">
        <f>D189-D190+D191+D192-D193</f>
        <v>819246.73</v>
      </c>
      <c r="E194" s="577"/>
      <c r="F194" s="1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36"/>
      <c r="B195" s="28"/>
      <c r="C195" s="28"/>
      <c r="D195" s="29"/>
      <c r="E195" s="30"/>
      <c r="F195" s="1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576" t="s">
        <v>175</v>
      </c>
      <c r="B196" s="586"/>
      <c r="C196" s="577"/>
      <c r="D196" s="602">
        <f>D194+D178+D171+D185</f>
        <v>1166595.3700000013</v>
      </c>
      <c r="E196" s="577"/>
      <c r="F196" s="1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641"/>
      <c r="B197" s="642"/>
      <c r="C197" s="642"/>
      <c r="D197" s="29"/>
      <c r="E197" s="30"/>
      <c r="F197" s="12"/>
      <c r="G197" s="1"/>
      <c r="H197" s="1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37" t="s">
        <v>176</v>
      </c>
      <c r="B198" s="28"/>
      <c r="C198" s="28"/>
      <c r="D198" s="29"/>
      <c r="E198" s="38"/>
      <c r="F198" s="1"/>
      <c r="G198" s="1"/>
      <c r="H198" s="1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643" t="s">
        <v>13</v>
      </c>
      <c r="B199" s="644"/>
      <c r="C199" s="645"/>
      <c r="D199" s="646" t="s">
        <v>14</v>
      </c>
      <c r="E199" s="645"/>
      <c r="F199" s="1"/>
      <c r="G199" s="1"/>
      <c r="H199" s="1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.75" customHeight="1">
      <c r="A200" s="648" t="s">
        <v>177</v>
      </c>
      <c r="B200" s="586"/>
      <c r="C200" s="577"/>
      <c r="D200" s="649"/>
      <c r="E200" s="577"/>
      <c r="F200" s="1"/>
      <c r="G200" s="1"/>
      <c r="H200" s="1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.75" customHeight="1">
      <c r="A201" s="648" t="s">
        <v>178</v>
      </c>
      <c r="B201" s="586"/>
      <c r="C201" s="577"/>
      <c r="D201" s="649">
        <v>735.02</v>
      </c>
      <c r="E201" s="577"/>
      <c r="F201" s="1"/>
      <c r="G201" s="1"/>
      <c r="H201" s="1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.75" customHeight="1">
      <c r="A202" s="648" t="s">
        <v>179</v>
      </c>
      <c r="B202" s="586"/>
      <c r="C202" s="577"/>
      <c r="D202" s="649">
        <v>685422.72</v>
      </c>
      <c r="E202" s="577"/>
      <c r="F202" s="1"/>
      <c r="G202" s="1"/>
      <c r="H202" s="1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.75" customHeight="1">
      <c r="A203" s="648" t="s">
        <v>180</v>
      </c>
      <c r="B203" s="586"/>
      <c r="C203" s="577"/>
      <c r="D203" s="649">
        <v>1470.04</v>
      </c>
      <c r="E203" s="577"/>
      <c r="F203" s="1"/>
      <c r="G203" s="1"/>
      <c r="H203" s="1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576" t="s">
        <v>181</v>
      </c>
      <c r="B204" s="586"/>
      <c r="C204" s="577"/>
      <c r="D204" s="602">
        <f>SUM(D200:E203)</f>
        <v>687627.78</v>
      </c>
      <c r="E204" s="577"/>
      <c r="F204" s="1"/>
      <c r="G204" s="1"/>
      <c r="H204" s="1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7"/>
      <c r="B205" s="28"/>
      <c r="C205" s="28"/>
      <c r="D205" s="29"/>
      <c r="E205" s="30"/>
      <c r="F205" s="1"/>
      <c r="G205" s="1"/>
      <c r="H205" s="38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37" t="s">
        <v>182</v>
      </c>
      <c r="B206" s="28"/>
      <c r="C206" s="28"/>
      <c r="D206" s="29"/>
      <c r="E206" s="38"/>
      <c r="F206" s="1"/>
      <c r="G206" s="1"/>
      <c r="H206" s="1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643" t="s">
        <v>13</v>
      </c>
      <c r="B207" s="644"/>
      <c r="C207" s="645"/>
      <c r="D207" s="646" t="s">
        <v>14</v>
      </c>
      <c r="E207" s="645"/>
      <c r="F207" s="1"/>
      <c r="G207" s="1"/>
      <c r="H207" s="1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647" t="s">
        <v>159</v>
      </c>
      <c r="B208" s="586"/>
      <c r="C208" s="577"/>
      <c r="D208" s="595">
        <v>1589137.43</v>
      </c>
      <c r="E208" s="577"/>
      <c r="F208" s="1"/>
      <c r="G208" s="1"/>
      <c r="H208" s="1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647" t="s">
        <v>183</v>
      </c>
      <c r="B209" s="586"/>
      <c r="C209" s="577"/>
      <c r="D209" s="650">
        <f>D33</f>
        <v>185529.61920023599</v>
      </c>
      <c r="E209" s="651"/>
      <c r="F209" s="1"/>
      <c r="G209" s="1"/>
      <c r="H209" s="1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647" t="s">
        <v>184</v>
      </c>
      <c r="B210" s="586"/>
      <c r="C210" s="577"/>
      <c r="D210" s="650">
        <f>'CÁLCULO FOLHA DE PAGAMENTO'!H15</f>
        <v>0</v>
      </c>
      <c r="E210" s="651"/>
      <c r="F210" s="1"/>
      <c r="G210" s="1"/>
      <c r="H210" s="1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647" t="s">
        <v>185</v>
      </c>
      <c r="B211" s="586"/>
      <c r="C211" s="577"/>
      <c r="D211" s="650">
        <f>'CÁLCULO FOLHA DE PAGAMENTO'!H17</f>
        <v>0</v>
      </c>
      <c r="E211" s="651"/>
      <c r="F211" s="1"/>
      <c r="G211" s="1"/>
      <c r="H211" s="1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647" t="s">
        <v>186</v>
      </c>
      <c r="B212" s="586"/>
      <c r="C212" s="577"/>
      <c r="D212" s="650">
        <f>'CÁLCULO FOLHA DE PAGAMENTO'!H19</f>
        <v>9909.5499999999993</v>
      </c>
      <c r="E212" s="651"/>
      <c r="F212" s="1"/>
      <c r="G212" s="1"/>
      <c r="H212" s="1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637" t="s">
        <v>187</v>
      </c>
      <c r="B213" s="586"/>
      <c r="C213" s="577"/>
      <c r="D213" s="602">
        <f>D208+D209-D210-D211-D212</f>
        <v>1764757.4992002358</v>
      </c>
      <c r="E213" s="577"/>
      <c r="F213" s="12"/>
      <c r="G213" s="1"/>
      <c r="H213" s="1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7"/>
      <c r="B214" s="28"/>
      <c r="C214" s="28"/>
      <c r="D214" s="29"/>
      <c r="E214" s="29"/>
      <c r="F214" s="29"/>
      <c r="G214" s="29"/>
      <c r="H214" s="1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1" customHeight="1">
      <c r="A215" s="652" t="s">
        <v>188</v>
      </c>
      <c r="B215" s="571"/>
      <c r="C215" s="571"/>
      <c r="D215" s="29"/>
      <c r="E215" s="38"/>
      <c r="F215" s="1"/>
      <c r="G215" s="1"/>
      <c r="H215" s="1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643" t="s">
        <v>13</v>
      </c>
      <c r="B216" s="644"/>
      <c r="C216" s="645"/>
      <c r="D216" s="646" t="s">
        <v>14</v>
      </c>
      <c r="E216" s="645"/>
      <c r="F216" s="1"/>
      <c r="G216" s="1"/>
      <c r="H216" s="1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647" t="s">
        <v>189</v>
      </c>
      <c r="B217" s="586"/>
      <c r="C217" s="577"/>
      <c r="D217" s="595">
        <v>0</v>
      </c>
      <c r="E217" s="577"/>
      <c r="F217" s="1"/>
      <c r="G217" s="1"/>
      <c r="H217" s="1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647" t="s">
        <v>190</v>
      </c>
      <c r="B218" s="586"/>
      <c r="C218" s="577"/>
      <c r="D218" s="595">
        <v>0</v>
      </c>
      <c r="E218" s="577"/>
      <c r="F218" s="1"/>
      <c r="G218" s="1"/>
      <c r="H218" s="1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1" customHeight="1">
      <c r="A219" s="647" t="s">
        <v>191</v>
      </c>
      <c r="B219" s="586"/>
      <c r="C219" s="577"/>
      <c r="D219" s="595">
        <v>0</v>
      </c>
      <c r="E219" s="577"/>
      <c r="F219" s="1"/>
      <c r="G219" s="1"/>
      <c r="H219" s="1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647" t="s">
        <v>192</v>
      </c>
      <c r="B220" s="586"/>
      <c r="C220" s="577"/>
      <c r="D220" s="595">
        <v>0</v>
      </c>
      <c r="E220" s="577"/>
      <c r="F220" s="1"/>
      <c r="G220" s="1"/>
      <c r="H220" s="1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647" t="s">
        <v>193</v>
      </c>
      <c r="B221" s="586"/>
      <c r="C221" s="577"/>
      <c r="D221" s="595">
        <v>0</v>
      </c>
      <c r="E221" s="577"/>
      <c r="F221" s="1"/>
      <c r="G221" s="1"/>
      <c r="H221" s="1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576" t="s">
        <v>181</v>
      </c>
      <c r="B222" s="586"/>
      <c r="C222" s="577"/>
      <c r="D222" s="602">
        <f>SUM(D217:E221)</f>
        <v>0</v>
      </c>
      <c r="E222" s="577"/>
      <c r="F222" s="12"/>
      <c r="G222" s="1"/>
      <c r="H222" s="39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40"/>
      <c r="B223" s="40"/>
      <c r="C223" s="40"/>
      <c r="D223" s="41"/>
      <c r="E223" s="41"/>
      <c r="F223" s="12"/>
      <c r="G223" s="1"/>
      <c r="H223" s="1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1" customHeight="1">
      <c r="A224" s="652" t="s">
        <v>194</v>
      </c>
      <c r="B224" s="571"/>
      <c r="C224" s="571"/>
      <c r="D224" s="571"/>
      <c r="E224" s="571"/>
      <c r="F224" s="1"/>
      <c r="G224" s="1"/>
      <c r="H224" s="1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576" t="s">
        <v>13</v>
      </c>
      <c r="B225" s="586"/>
      <c r="C225" s="577"/>
      <c r="D225" s="646" t="s">
        <v>14</v>
      </c>
      <c r="E225" s="645"/>
      <c r="F225" s="1"/>
      <c r="G225" s="1"/>
      <c r="H225" s="1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647" t="s">
        <v>159</v>
      </c>
      <c r="B226" s="586"/>
      <c r="C226" s="577"/>
      <c r="D226" s="595">
        <v>0</v>
      </c>
      <c r="E226" s="577"/>
      <c r="F226" s="26"/>
      <c r="G226" s="1"/>
      <c r="H226" s="1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647" t="s">
        <v>195</v>
      </c>
      <c r="B227" s="586"/>
      <c r="C227" s="577"/>
      <c r="D227" s="595">
        <v>0</v>
      </c>
      <c r="E227" s="577"/>
      <c r="F227" s="1"/>
      <c r="G227" s="1"/>
      <c r="H227" s="1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647" t="s">
        <v>196</v>
      </c>
      <c r="B228" s="586"/>
      <c r="C228" s="577"/>
      <c r="D228" s="595">
        <f>D222</f>
        <v>0</v>
      </c>
      <c r="E228" s="577"/>
      <c r="F228" s="12"/>
      <c r="G228" s="1"/>
      <c r="H228" s="1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637" t="s">
        <v>197</v>
      </c>
      <c r="B229" s="586"/>
      <c r="C229" s="577"/>
      <c r="D229" s="602">
        <f>D226+D227-D228</f>
        <v>0</v>
      </c>
      <c r="E229" s="577"/>
      <c r="F229" s="12"/>
      <c r="G229" s="1"/>
      <c r="H229" s="1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42"/>
      <c r="B230" s="42"/>
      <c r="C230" s="43"/>
      <c r="D230" s="625"/>
      <c r="E230" s="575"/>
      <c r="F230" s="1"/>
      <c r="G230" s="1"/>
      <c r="H230" s="39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630" t="s">
        <v>79</v>
      </c>
      <c r="B231" s="571"/>
      <c r="C231" s="18" t="s">
        <v>80</v>
      </c>
      <c r="D231" s="626" t="s">
        <v>79</v>
      </c>
      <c r="E231" s="579"/>
      <c r="F231" s="1"/>
      <c r="G231" s="1"/>
      <c r="H231" s="39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36.75" customHeight="1">
      <c r="A232" s="631" t="s">
        <v>81</v>
      </c>
      <c r="B232" s="632"/>
      <c r="C232" s="20" t="s">
        <v>82</v>
      </c>
      <c r="D232" s="633" t="s">
        <v>83</v>
      </c>
      <c r="E232" s="583"/>
      <c r="F232" s="1"/>
      <c r="G232" s="1"/>
      <c r="H232" s="39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431">
    <mergeCell ref="A116:C116"/>
    <mergeCell ref="D116:E116"/>
    <mergeCell ref="B160:C160"/>
    <mergeCell ref="D160:D161"/>
    <mergeCell ref="B161:C161"/>
    <mergeCell ref="A111:C111"/>
    <mergeCell ref="D111:E111"/>
    <mergeCell ref="A112:C112"/>
    <mergeCell ref="D112:E112"/>
    <mergeCell ref="D113:E113"/>
    <mergeCell ref="A113:C113"/>
    <mergeCell ref="A114:C114"/>
    <mergeCell ref="D114:E114"/>
    <mergeCell ref="A115:C115"/>
    <mergeCell ref="D115:E115"/>
    <mergeCell ref="D155:E155"/>
    <mergeCell ref="D156:E156"/>
    <mergeCell ref="A152:C152"/>
    <mergeCell ref="D152:E152"/>
    <mergeCell ref="A153:C153"/>
    <mergeCell ref="D153:E153"/>
    <mergeCell ref="A154:C154"/>
    <mergeCell ref="D154:E154"/>
    <mergeCell ref="A155:C155"/>
    <mergeCell ref="D106:E106"/>
    <mergeCell ref="A106:C106"/>
    <mergeCell ref="A107:C107"/>
    <mergeCell ref="D107:E107"/>
    <mergeCell ref="A108:C108"/>
    <mergeCell ref="D108:E108"/>
    <mergeCell ref="A109:C109"/>
    <mergeCell ref="D109:E109"/>
    <mergeCell ref="A110:C110"/>
    <mergeCell ref="D110:E110"/>
    <mergeCell ref="A101:C101"/>
    <mergeCell ref="D101:E101"/>
    <mergeCell ref="A102:C102"/>
    <mergeCell ref="D102:E102"/>
    <mergeCell ref="A103:C103"/>
    <mergeCell ref="D103:E103"/>
    <mergeCell ref="A104:C104"/>
    <mergeCell ref="D104:E104"/>
    <mergeCell ref="A105:C105"/>
    <mergeCell ref="D105:E105"/>
    <mergeCell ref="A96:C96"/>
    <mergeCell ref="D96:E96"/>
    <mergeCell ref="A97:C97"/>
    <mergeCell ref="D97:E97"/>
    <mergeCell ref="A98:C98"/>
    <mergeCell ref="D98:E98"/>
    <mergeCell ref="D99:E99"/>
    <mergeCell ref="A99:C99"/>
    <mergeCell ref="A100:C100"/>
    <mergeCell ref="D100:E100"/>
    <mergeCell ref="A147:C147"/>
    <mergeCell ref="D147:E147"/>
    <mergeCell ref="D148:E148"/>
    <mergeCell ref="A148:C148"/>
    <mergeCell ref="A149:C149"/>
    <mergeCell ref="D149:E149"/>
    <mergeCell ref="A150:C150"/>
    <mergeCell ref="D150:E150"/>
    <mergeCell ref="A151:C151"/>
    <mergeCell ref="D151:E151"/>
    <mergeCell ref="A142:C142"/>
    <mergeCell ref="D142:E142"/>
    <mergeCell ref="A143:C143"/>
    <mergeCell ref="D143:E143"/>
    <mergeCell ref="A144:C144"/>
    <mergeCell ref="D144:E144"/>
    <mergeCell ref="A145:C145"/>
    <mergeCell ref="D145:E145"/>
    <mergeCell ref="A146:C146"/>
    <mergeCell ref="D146:E146"/>
    <mergeCell ref="A137:C137"/>
    <mergeCell ref="D137:E137"/>
    <mergeCell ref="A138:C138"/>
    <mergeCell ref="D138:E138"/>
    <mergeCell ref="A139:C139"/>
    <mergeCell ref="D139:E139"/>
    <mergeCell ref="A140:C140"/>
    <mergeCell ref="D140:E140"/>
    <mergeCell ref="D141:E141"/>
    <mergeCell ref="A141:C141"/>
    <mergeCell ref="A132:C132"/>
    <mergeCell ref="D132:E132"/>
    <mergeCell ref="A133:C133"/>
    <mergeCell ref="D133:E133"/>
    <mergeCell ref="D134:E134"/>
    <mergeCell ref="A134:C134"/>
    <mergeCell ref="A135:C135"/>
    <mergeCell ref="D135:E135"/>
    <mergeCell ref="A136:C136"/>
    <mergeCell ref="D136:E136"/>
    <mergeCell ref="D127:E127"/>
    <mergeCell ref="A127:C127"/>
    <mergeCell ref="A128:C128"/>
    <mergeCell ref="D128:E128"/>
    <mergeCell ref="A129:C129"/>
    <mergeCell ref="D129:E129"/>
    <mergeCell ref="A130:C130"/>
    <mergeCell ref="D130:E130"/>
    <mergeCell ref="A131:C131"/>
    <mergeCell ref="D131:E131"/>
    <mergeCell ref="A122:C122"/>
    <mergeCell ref="D122:E122"/>
    <mergeCell ref="A123:C123"/>
    <mergeCell ref="D123:E123"/>
    <mergeCell ref="A124:C124"/>
    <mergeCell ref="D124:E124"/>
    <mergeCell ref="A125:C125"/>
    <mergeCell ref="D125:E125"/>
    <mergeCell ref="A126:C126"/>
    <mergeCell ref="D126:E126"/>
    <mergeCell ref="A117:C117"/>
    <mergeCell ref="D117:E117"/>
    <mergeCell ref="A118:C118"/>
    <mergeCell ref="D118:E118"/>
    <mergeCell ref="A119:C119"/>
    <mergeCell ref="D119:E119"/>
    <mergeCell ref="D120:E120"/>
    <mergeCell ref="A120:C120"/>
    <mergeCell ref="A121:C121"/>
    <mergeCell ref="D121:E121"/>
    <mergeCell ref="D171:E171"/>
    <mergeCell ref="A171:C171"/>
    <mergeCell ref="A174:C174"/>
    <mergeCell ref="D174:E174"/>
    <mergeCell ref="A175:C175"/>
    <mergeCell ref="D175:E175"/>
    <mergeCell ref="A176:C176"/>
    <mergeCell ref="D176:E176"/>
    <mergeCell ref="A222:C222"/>
    <mergeCell ref="D222:E222"/>
    <mergeCell ref="D218:E218"/>
    <mergeCell ref="A218:C218"/>
    <mergeCell ref="A219:C219"/>
    <mergeCell ref="D219:E219"/>
    <mergeCell ref="A220:C220"/>
    <mergeCell ref="D220:E220"/>
    <mergeCell ref="A221:C221"/>
    <mergeCell ref="D221:E221"/>
    <mergeCell ref="A207:C207"/>
    <mergeCell ref="D207:E207"/>
    <mergeCell ref="A208:C208"/>
    <mergeCell ref="D208:E208"/>
    <mergeCell ref="A209:C209"/>
    <mergeCell ref="A210:C210"/>
    <mergeCell ref="A165:B165"/>
    <mergeCell ref="C165:E165"/>
    <mergeCell ref="A167:C167"/>
    <mergeCell ref="D167:E167"/>
    <mergeCell ref="A168:C168"/>
    <mergeCell ref="D168:E168"/>
    <mergeCell ref="A169:C169"/>
    <mergeCell ref="D169:E169"/>
    <mergeCell ref="A170:C170"/>
    <mergeCell ref="D170:E170"/>
    <mergeCell ref="D231:E231"/>
    <mergeCell ref="A232:B232"/>
    <mergeCell ref="D232:E232"/>
    <mergeCell ref="A227:C227"/>
    <mergeCell ref="D227:E227"/>
    <mergeCell ref="A228:C228"/>
    <mergeCell ref="D228:E228"/>
    <mergeCell ref="A229:C229"/>
    <mergeCell ref="D229:E229"/>
    <mergeCell ref="A231:B231"/>
    <mergeCell ref="D230:E230"/>
    <mergeCell ref="A224:E224"/>
    <mergeCell ref="A225:C225"/>
    <mergeCell ref="D225:E225"/>
    <mergeCell ref="A226:C226"/>
    <mergeCell ref="D226:E226"/>
    <mergeCell ref="A212:C212"/>
    <mergeCell ref="D213:E213"/>
    <mergeCell ref="A213:C213"/>
    <mergeCell ref="A215:C215"/>
    <mergeCell ref="A216:C216"/>
    <mergeCell ref="D216:E216"/>
    <mergeCell ref="A217:C217"/>
    <mergeCell ref="D217:E217"/>
    <mergeCell ref="D212:E212"/>
    <mergeCell ref="A211:C211"/>
    <mergeCell ref="A200:C200"/>
    <mergeCell ref="D200:E200"/>
    <mergeCell ref="A201:C201"/>
    <mergeCell ref="D201:E201"/>
    <mergeCell ref="A202:C202"/>
    <mergeCell ref="D202:E202"/>
    <mergeCell ref="A203:C203"/>
    <mergeCell ref="D203:E203"/>
    <mergeCell ref="D204:E204"/>
    <mergeCell ref="A204:C204"/>
    <mergeCell ref="D210:E210"/>
    <mergeCell ref="D211:E211"/>
    <mergeCell ref="D209:E209"/>
    <mergeCell ref="A193:C193"/>
    <mergeCell ref="D193:E193"/>
    <mergeCell ref="A194:C194"/>
    <mergeCell ref="D194:E194"/>
    <mergeCell ref="A196:C196"/>
    <mergeCell ref="D196:E196"/>
    <mergeCell ref="A197:C197"/>
    <mergeCell ref="A199:C199"/>
    <mergeCell ref="D199:E199"/>
    <mergeCell ref="A188:C188"/>
    <mergeCell ref="D188:E188"/>
    <mergeCell ref="A189:C189"/>
    <mergeCell ref="D189:E189"/>
    <mergeCell ref="A190:C190"/>
    <mergeCell ref="D190:E190"/>
    <mergeCell ref="D191:E191"/>
    <mergeCell ref="A191:C191"/>
    <mergeCell ref="A192:C192"/>
    <mergeCell ref="D192:E192"/>
    <mergeCell ref="A181:C181"/>
    <mergeCell ref="D181:E181"/>
    <mergeCell ref="D182:E182"/>
    <mergeCell ref="A182:C182"/>
    <mergeCell ref="A183:C183"/>
    <mergeCell ref="D183:E183"/>
    <mergeCell ref="A184:C184"/>
    <mergeCell ref="D184:E184"/>
    <mergeCell ref="A185:C185"/>
    <mergeCell ref="D185:E185"/>
    <mergeCell ref="A93:C93"/>
    <mergeCell ref="D93:E93"/>
    <mergeCell ref="A94:C94"/>
    <mergeCell ref="D94:E94"/>
    <mergeCell ref="A95:C95"/>
    <mergeCell ref="D95:E95"/>
    <mergeCell ref="A177:C177"/>
    <mergeCell ref="D177:E177"/>
    <mergeCell ref="A178:C178"/>
    <mergeCell ref="D178:E178"/>
    <mergeCell ref="B159:C159"/>
    <mergeCell ref="B162:C162"/>
    <mergeCell ref="D162:D163"/>
    <mergeCell ref="E162:E163"/>
    <mergeCell ref="A157:B157"/>
    <mergeCell ref="D157:E157"/>
    <mergeCell ref="A158:B158"/>
    <mergeCell ref="D158:E158"/>
    <mergeCell ref="A159:A163"/>
    <mergeCell ref="D159:E159"/>
    <mergeCell ref="E160:E161"/>
    <mergeCell ref="B163:C163"/>
    <mergeCell ref="A164:B164"/>
    <mergeCell ref="C164:E164"/>
    <mergeCell ref="A88:C88"/>
    <mergeCell ref="D88:E88"/>
    <mergeCell ref="A89:C89"/>
    <mergeCell ref="D89:E89"/>
    <mergeCell ref="A90:C90"/>
    <mergeCell ref="D90:E90"/>
    <mergeCell ref="A91:C91"/>
    <mergeCell ref="D91:E91"/>
    <mergeCell ref="D92:E92"/>
    <mergeCell ref="A92:C92"/>
    <mergeCell ref="A83:C83"/>
    <mergeCell ref="D83:E83"/>
    <mergeCell ref="A84:C84"/>
    <mergeCell ref="D84:E84"/>
    <mergeCell ref="D85:E85"/>
    <mergeCell ref="A85:C85"/>
    <mergeCell ref="A86:C86"/>
    <mergeCell ref="D86:E86"/>
    <mergeCell ref="A87:C87"/>
    <mergeCell ref="D87:E87"/>
    <mergeCell ref="D79:D80"/>
    <mergeCell ref="B80:C80"/>
    <mergeCell ref="A76:A80"/>
    <mergeCell ref="A81:B81"/>
    <mergeCell ref="A82:B82"/>
    <mergeCell ref="A74:B74"/>
    <mergeCell ref="A75:B75"/>
    <mergeCell ref="D75:E75"/>
    <mergeCell ref="B76:C76"/>
    <mergeCell ref="D76:E76"/>
    <mergeCell ref="B77:C77"/>
    <mergeCell ref="E79:E80"/>
    <mergeCell ref="C81:E81"/>
    <mergeCell ref="C82:E82"/>
    <mergeCell ref="A43:C43"/>
    <mergeCell ref="D43:E43"/>
    <mergeCell ref="A44:C44"/>
    <mergeCell ref="D44:E44"/>
    <mergeCell ref="A45:C45"/>
    <mergeCell ref="D45:E45"/>
    <mergeCell ref="D77:D78"/>
    <mergeCell ref="E77:E78"/>
    <mergeCell ref="B78:C78"/>
    <mergeCell ref="D73:E73"/>
    <mergeCell ref="D74:E74"/>
    <mergeCell ref="A72:C72"/>
    <mergeCell ref="D72:E72"/>
    <mergeCell ref="A60:C60"/>
    <mergeCell ref="D60:E60"/>
    <mergeCell ref="A61:C61"/>
    <mergeCell ref="D61:E61"/>
    <mergeCell ref="A62:C62"/>
    <mergeCell ref="D62:E62"/>
    <mergeCell ref="A53:C53"/>
    <mergeCell ref="D53:E53"/>
    <mergeCell ref="A54:C54"/>
    <mergeCell ref="D54:E54"/>
    <mergeCell ref="A55:C55"/>
    <mergeCell ref="A25:C25"/>
    <mergeCell ref="D25:E25"/>
    <mergeCell ref="A26:C26"/>
    <mergeCell ref="D26:E26"/>
    <mergeCell ref="A27:C27"/>
    <mergeCell ref="D27:E27"/>
    <mergeCell ref="D28:E28"/>
    <mergeCell ref="A28:C28"/>
    <mergeCell ref="A29:C29"/>
    <mergeCell ref="D29:E29"/>
    <mergeCell ref="A30:C30"/>
    <mergeCell ref="D30:E30"/>
    <mergeCell ref="A31:C31"/>
    <mergeCell ref="D31:E31"/>
    <mergeCell ref="A32:C32"/>
    <mergeCell ref="D32:E32"/>
    <mergeCell ref="A33:C33"/>
    <mergeCell ref="D33:E33"/>
    <mergeCell ref="A34:C34"/>
    <mergeCell ref="D34:E34"/>
    <mergeCell ref="D35:E35"/>
    <mergeCell ref="A35:C35"/>
    <mergeCell ref="A68:C68"/>
    <mergeCell ref="D68:E68"/>
    <mergeCell ref="A69:C69"/>
    <mergeCell ref="D69:E69"/>
    <mergeCell ref="D70:E70"/>
    <mergeCell ref="A70:C70"/>
    <mergeCell ref="A71:C71"/>
    <mergeCell ref="D71:E71"/>
    <mergeCell ref="D63:E63"/>
    <mergeCell ref="A63:C63"/>
    <mergeCell ref="A64:C64"/>
    <mergeCell ref="D64:E64"/>
    <mergeCell ref="A65:C65"/>
    <mergeCell ref="D65:E65"/>
    <mergeCell ref="A66:C66"/>
    <mergeCell ref="D66:E66"/>
    <mergeCell ref="A67:C67"/>
    <mergeCell ref="D67:E67"/>
    <mergeCell ref="A58:C58"/>
    <mergeCell ref="D58:E58"/>
    <mergeCell ref="A59:C59"/>
    <mergeCell ref="D59:E59"/>
    <mergeCell ref="D55:E55"/>
    <mergeCell ref="D56:E56"/>
    <mergeCell ref="A56:C56"/>
    <mergeCell ref="A57:C57"/>
    <mergeCell ref="D57:E57"/>
    <mergeCell ref="A48:C48"/>
    <mergeCell ref="D48:E48"/>
    <mergeCell ref="D49:E49"/>
    <mergeCell ref="A49:C49"/>
    <mergeCell ref="A50:C50"/>
    <mergeCell ref="D50:E50"/>
    <mergeCell ref="A51:C51"/>
    <mergeCell ref="D51:E51"/>
    <mergeCell ref="A52:C52"/>
    <mergeCell ref="D52:E52"/>
    <mergeCell ref="A22:C22"/>
    <mergeCell ref="D22:E22"/>
    <mergeCell ref="A23:C23"/>
    <mergeCell ref="D23:E23"/>
    <mergeCell ref="A24:C24"/>
    <mergeCell ref="D24:E24"/>
    <mergeCell ref="A46:C46"/>
    <mergeCell ref="D46:E46"/>
    <mergeCell ref="A47:C47"/>
    <mergeCell ref="D47:E47"/>
    <mergeCell ref="A36:C36"/>
    <mergeCell ref="D36:E36"/>
    <mergeCell ref="A37:C37"/>
    <mergeCell ref="D37:E37"/>
    <mergeCell ref="A38:C38"/>
    <mergeCell ref="D38:E38"/>
    <mergeCell ref="A39:C39"/>
    <mergeCell ref="D39:E39"/>
    <mergeCell ref="A40:C40"/>
    <mergeCell ref="D40:E40"/>
    <mergeCell ref="A41:C41"/>
    <mergeCell ref="D41:E41"/>
    <mergeCell ref="D42:E42"/>
    <mergeCell ref="A42:C42"/>
    <mergeCell ref="D17:E17"/>
    <mergeCell ref="A17:C17"/>
    <mergeCell ref="A18:C18"/>
    <mergeCell ref="D18:E18"/>
    <mergeCell ref="A19:C19"/>
    <mergeCell ref="D19:E19"/>
    <mergeCell ref="A20:C20"/>
    <mergeCell ref="D20:E20"/>
    <mergeCell ref="A21:C21"/>
    <mergeCell ref="A12:C12"/>
    <mergeCell ref="D12:E12"/>
    <mergeCell ref="A13:C13"/>
    <mergeCell ref="D13:E13"/>
    <mergeCell ref="A14:C14"/>
    <mergeCell ref="D14:E14"/>
    <mergeCell ref="A15:C15"/>
    <mergeCell ref="D15:E15"/>
    <mergeCell ref="A16:C16"/>
    <mergeCell ref="D16:E16"/>
    <mergeCell ref="A6:B6"/>
    <mergeCell ref="A7:B7"/>
    <mergeCell ref="A8:C8"/>
    <mergeCell ref="D8:E9"/>
    <mergeCell ref="A9:C9"/>
    <mergeCell ref="D10:E10"/>
    <mergeCell ref="A10:C10"/>
    <mergeCell ref="A11:C11"/>
    <mergeCell ref="D11:E11"/>
    <mergeCell ref="D4:D5"/>
    <mergeCell ref="E4:E5"/>
    <mergeCell ref="G4:H4"/>
    <mergeCell ref="G5:H5"/>
    <mergeCell ref="A1:A5"/>
    <mergeCell ref="B1:C1"/>
    <mergeCell ref="D1:E1"/>
    <mergeCell ref="B2:C2"/>
    <mergeCell ref="D2:D3"/>
    <mergeCell ref="E2:E3"/>
    <mergeCell ref="B3:C3"/>
    <mergeCell ref="B5:C5"/>
  </mergeCells>
  <pageMargins left="0.62992125984251968" right="0.23622047244094491" top="0.94488188976377963" bottom="0.39370078740157483" header="0.31496062992125984" footer="0.31496062992125984"/>
  <pageSetup paperSize="9" scale="2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IG193"/>
  <sheetViews>
    <sheetView topLeftCell="D39" zoomScale="70" zoomScaleNormal="70" workbookViewId="0">
      <selection activeCell="H51" sqref="H51"/>
    </sheetView>
  </sheetViews>
  <sheetFormatPr defaultColWidth="9" defaultRowHeight="15.75"/>
  <cols>
    <col min="1" max="1" width="31.5703125" style="298" bestFit="1" customWidth="1"/>
    <col min="2" max="2" width="53.7109375" style="298" customWidth="1"/>
    <col min="3" max="3" width="22.7109375" style="299" bestFit="1" customWidth="1"/>
    <col min="4" max="4" width="54.85546875" style="299" customWidth="1"/>
    <col min="5" max="5" width="21.85546875" style="247" bestFit="1" customWidth="1"/>
    <col min="6" max="6" width="10.85546875" style="247" bestFit="1" customWidth="1"/>
    <col min="7" max="7" width="20.28515625" style="406" customWidth="1"/>
    <col min="8" max="8" width="14.28515625" style="416" customWidth="1"/>
    <col min="9" max="9" width="20.85546875" style="416" bestFit="1" customWidth="1"/>
    <col min="10" max="10" width="15.5703125" style="417" customWidth="1"/>
    <col min="11" max="11" width="10.7109375" style="418" customWidth="1"/>
    <col min="12" max="12" width="13.140625" style="418" customWidth="1"/>
    <col min="13" max="13" width="15.85546875" style="418" customWidth="1"/>
    <col min="14" max="14" width="16.85546875" style="418" customWidth="1"/>
    <col min="15" max="15" width="18" style="418" customWidth="1"/>
    <col min="16" max="16" width="15.28515625" style="418" customWidth="1"/>
    <col min="17" max="17" width="14.85546875" style="274" customWidth="1"/>
    <col min="18" max="18" width="13.85546875" style="274" customWidth="1"/>
    <col min="19" max="240" width="9.140625" style="274" customWidth="1"/>
    <col min="241" max="241" width="9" style="274"/>
    <col min="242" max="242" width="6.5703125" style="274" customWidth="1"/>
    <col min="243" max="243" width="79.5703125" style="274" customWidth="1"/>
    <col min="244" max="244" width="23.5703125" style="274" customWidth="1"/>
    <col min="245" max="245" width="27.85546875" style="274" customWidth="1"/>
    <col min="246" max="246" width="22.28515625" style="274" customWidth="1"/>
    <col min="247" max="247" width="23.5703125" style="274" customWidth="1"/>
    <col min="248" max="248" width="39" style="274" customWidth="1"/>
    <col min="249" max="249" width="36.42578125" style="274" customWidth="1"/>
    <col min="250" max="250" width="8" style="274" customWidth="1"/>
    <col min="251" max="251" width="15.5703125" style="274" customWidth="1"/>
    <col min="252" max="252" width="17.28515625" style="274" customWidth="1"/>
    <col min="253" max="253" width="18.85546875" style="274" customWidth="1"/>
    <col min="254" max="254" width="81" style="274" customWidth="1"/>
    <col min="255" max="255" width="14.85546875" style="274" customWidth="1"/>
    <col min="256" max="256" width="15.7109375" style="274" customWidth="1"/>
    <col min="257" max="257" width="17.5703125" style="274" customWidth="1"/>
    <col min="258" max="258" width="18.42578125" style="274" customWidth="1"/>
    <col min="259" max="259" width="16.5703125" style="274" customWidth="1"/>
    <col min="260" max="260" width="17.7109375" style="274" customWidth="1"/>
    <col min="261" max="261" width="17.85546875" style="274" customWidth="1"/>
    <col min="262" max="262" width="18.42578125" style="274" customWidth="1"/>
    <col min="263" max="263" width="15.42578125" style="274" customWidth="1"/>
    <col min="264" max="264" width="14.5703125" style="274" customWidth="1"/>
    <col min="265" max="265" width="15" style="274" customWidth="1"/>
    <col min="266" max="266" width="6.7109375" style="274" customWidth="1"/>
    <col min="267" max="267" width="14.28515625" style="274" customWidth="1"/>
    <col min="268" max="268" width="17.5703125" style="274" customWidth="1"/>
    <col min="269" max="269" width="27.7109375" style="274" customWidth="1"/>
    <col min="270" max="272" width="9.140625" style="274" customWidth="1"/>
    <col min="273" max="273" width="14.85546875" style="274" customWidth="1"/>
    <col min="274" max="274" width="13.85546875" style="274" customWidth="1"/>
    <col min="275" max="496" width="9.140625" style="274" customWidth="1"/>
    <col min="497" max="497" width="9" style="274"/>
    <col min="498" max="498" width="6.5703125" style="274" customWidth="1"/>
    <col min="499" max="499" width="79.5703125" style="274" customWidth="1"/>
    <col min="500" max="500" width="23.5703125" style="274" customWidth="1"/>
    <col min="501" max="501" width="27.85546875" style="274" customWidth="1"/>
    <col min="502" max="502" width="22.28515625" style="274" customWidth="1"/>
    <col min="503" max="503" width="23.5703125" style="274" customWidth="1"/>
    <col min="504" max="504" width="39" style="274" customWidth="1"/>
    <col min="505" max="505" width="36.42578125" style="274" customWidth="1"/>
    <col min="506" max="506" width="8" style="274" customWidth="1"/>
    <col min="507" max="507" width="15.5703125" style="274" customWidth="1"/>
    <col min="508" max="508" width="17.28515625" style="274" customWidth="1"/>
    <col min="509" max="509" width="18.85546875" style="274" customWidth="1"/>
    <col min="510" max="510" width="81" style="274" customWidth="1"/>
    <col min="511" max="511" width="14.85546875" style="274" customWidth="1"/>
    <col min="512" max="512" width="15.7109375" style="274" customWidth="1"/>
    <col min="513" max="513" width="17.5703125" style="274" customWidth="1"/>
    <col min="514" max="514" width="18.42578125" style="274" customWidth="1"/>
    <col min="515" max="515" width="16.5703125" style="274" customWidth="1"/>
    <col min="516" max="516" width="17.7109375" style="274" customWidth="1"/>
    <col min="517" max="517" width="17.85546875" style="274" customWidth="1"/>
    <col min="518" max="518" width="18.42578125" style="274" customWidth="1"/>
    <col min="519" max="519" width="15.42578125" style="274" customWidth="1"/>
    <col min="520" max="520" width="14.5703125" style="274" customWidth="1"/>
    <col min="521" max="521" width="15" style="274" customWidth="1"/>
    <col min="522" max="522" width="6.7109375" style="274" customWidth="1"/>
    <col min="523" max="523" width="14.28515625" style="274" customWidth="1"/>
    <col min="524" max="524" width="17.5703125" style="274" customWidth="1"/>
    <col min="525" max="525" width="27.7109375" style="274" customWidth="1"/>
    <col min="526" max="528" width="9.140625" style="274" customWidth="1"/>
    <col min="529" max="529" width="14.85546875" style="274" customWidth="1"/>
    <col min="530" max="530" width="13.85546875" style="274" customWidth="1"/>
    <col min="531" max="752" width="9.140625" style="274" customWidth="1"/>
    <col min="753" max="753" width="9" style="274"/>
    <col min="754" max="754" width="6.5703125" style="274" customWidth="1"/>
    <col min="755" max="755" width="79.5703125" style="274" customWidth="1"/>
    <col min="756" max="756" width="23.5703125" style="274" customWidth="1"/>
    <col min="757" max="757" width="27.85546875" style="274" customWidth="1"/>
    <col min="758" max="758" width="22.28515625" style="274" customWidth="1"/>
    <col min="759" max="759" width="23.5703125" style="274" customWidth="1"/>
    <col min="760" max="760" width="39" style="274" customWidth="1"/>
    <col min="761" max="761" width="36.42578125" style="274" customWidth="1"/>
    <col min="762" max="762" width="8" style="274" customWidth="1"/>
    <col min="763" max="763" width="15.5703125" style="274" customWidth="1"/>
    <col min="764" max="764" width="17.28515625" style="274" customWidth="1"/>
    <col min="765" max="765" width="18.85546875" style="274" customWidth="1"/>
    <col min="766" max="766" width="81" style="274" customWidth="1"/>
    <col min="767" max="767" width="14.85546875" style="274" customWidth="1"/>
    <col min="768" max="768" width="15.7109375" style="274" customWidth="1"/>
    <col min="769" max="769" width="17.5703125" style="274" customWidth="1"/>
    <col min="770" max="770" width="18.42578125" style="274" customWidth="1"/>
    <col min="771" max="771" width="16.5703125" style="274" customWidth="1"/>
    <col min="772" max="772" width="17.7109375" style="274" customWidth="1"/>
    <col min="773" max="773" width="17.85546875" style="274" customWidth="1"/>
    <col min="774" max="774" width="18.42578125" style="274" customWidth="1"/>
    <col min="775" max="775" width="15.42578125" style="274" customWidth="1"/>
    <col min="776" max="776" width="14.5703125" style="274" customWidth="1"/>
    <col min="777" max="777" width="15" style="274" customWidth="1"/>
    <col min="778" max="778" width="6.7109375" style="274" customWidth="1"/>
    <col min="779" max="779" width="14.28515625" style="274" customWidth="1"/>
    <col min="780" max="780" width="17.5703125" style="274" customWidth="1"/>
    <col min="781" max="781" width="27.7109375" style="274" customWidth="1"/>
    <col min="782" max="784" width="9.140625" style="274" customWidth="1"/>
    <col min="785" max="785" width="14.85546875" style="274" customWidth="1"/>
    <col min="786" max="786" width="13.85546875" style="274" customWidth="1"/>
    <col min="787" max="1008" width="9.140625" style="274" customWidth="1"/>
    <col min="1009" max="1009" width="9" style="274"/>
    <col min="1010" max="1010" width="6.5703125" style="274" customWidth="1"/>
    <col min="1011" max="1011" width="79.5703125" style="274" customWidth="1"/>
    <col min="1012" max="1012" width="23.5703125" style="274" customWidth="1"/>
    <col min="1013" max="1013" width="27.85546875" style="274" customWidth="1"/>
    <col min="1014" max="1014" width="22.28515625" style="274" customWidth="1"/>
    <col min="1015" max="1015" width="23.5703125" style="274" customWidth="1"/>
    <col min="1016" max="1016" width="39" style="274" customWidth="1"/>
    <col min="1017" max="1017" width="36.42578125" style="274" customWidth="1"/>
    <col min="1018" max="1018" width="8" style="274" customWidth="1"/>
    <col min="1019" max="1019" width="15.5703125" style="274" customWidth="1"/>
    <col min="1020" max="1020" width="17.28515625" style="274" customWidth="1"/>
    <col min="1021" max="1021" width="18.85546875" style="274" customWidth="1"/>
    <col min="1022" max="1022" width="81" style="274" customWidth="1"/>
    <col min="1023" max="1023" width="14.85546875" style="274" customWidth="1"/>
    <col min="1024" max="1024" width="15.7109375" style="274" customWidth="1"/>
    <col min="1025" max="1025" width="17.5703125" style="274" customWidth="1"/>
    <col min="1026" max="1026" width="18.42578125" style="274" customWidth="1"/>
    <col min="1027" max="1027" width="16.5703125" style="274" customWidth="1"/>
    <col min="1028" max="1028" width="17.7109375" style="274" customWidth="1"/>
    <col min="1029" max="1029" width="17.85546875" style="274" customWidth="1"/>
    <col min="1030" max="1030" width="18.42578125" style="274" customWidth="1"/>
    <col min="1031" max="1031" width="15.42578125" style="274" customWidth="1"/>
    <col min="1032" max="1032" width="14.5703125" style="274" customWidth="1"/>
    <col min="1033" max="1033" width="15" style="274" customWidth="1"/>
    <col min="1034" max="1034" width="6.7109375" style="274" customWidth="1"/>
    <col min="1035" max="1035" width="14.28515625" style="274" customWidth="1"/>
    <col min="1036" max="1036" width="17.5703125" style="274" customWidth="1"/>
    <col min="1037" max="1037" width="27.7109375" style="274" customWidth="1"/>
    <col min="1038" max="1040" width="9.140625" style="274" customWidth="1"/>
    <col min="1041" max="1041" width="14.85546875" style="274" customWidth="1"/>
    <col min="1042" max="1042" width="13.85546875" style="274" customWidth="1"/>
    <col min="1043" max="1264" width="9.140625" style="274" customWidth="1"/>
    <col min="1265" max="1265" width="9" style="274"/>
    <col min="1266" max="1266" width="6.5703125" style="274" customWidth="1"/>
    <col min="1267" max="1267" width="79.5703125" style="274" customWidth="1"/>
    <col min="1268" max="1268" width="23.5703125" style="274" customWidth="1"/>
    <col min="1269" max="1269" width="27.85546875" style="274" customWidth="1"/>
    <col min="1270" max="1270" width="22.28515625" style="274" customWidth="1"/>
    <col min="1271" max="1271" width="23.5703125" style="274" customWidth="1"/>
    <col min="1272" max="1272" width="39" style="274" customWidth="1"/>
    <col min="1273" max="1273" width="36.42578125" style="274" customWidth="1"/>
    <col min="1274" max="1274" width="8" style="274" customWidth="1"/>
    <col min="1275" max="1275" width="15.5703125" style="274" customWidth="1"/>
    <col min="1276" max="1276" width="17.28515625" style="274" customWidth="1"/>
    <col min="1277" max="1277" width="18.85546875" style="274" customWidth="1"/>
    <col min="1278" max="1278" width="81" style="274" customWidth="1"/>
    <col min="1279" max="1279" width="14.85546875" style="274" customWidth="1"/>
    <col min="1280" max="1280" width="15.7109375" style="274" customWidth="1"/>
    <col min="1281" max="1281" width="17.5703125" style="274" customWidth="1"/>
    <col min="1282" max="1282" width="18.42578125" style="274" customWidth="1"/>
    <col min="1283" max="1283" width="16.5703125" style="274" customWidth="1"/>
    <col min="1284" max="1284" width="17.7109375" style="274" customWidth="1"/>
    <col min="1285" max="1285" width="17.85546875" style="274" customWidth="1"/>
    <col min="1286" max="1286" width="18.42578125" style="274" customWidth="1"/>
    <col min="1287" max="1287" width="15.42578125" style="274" customWidth="1"/>
    <col min="1288" max="1288" width="14.5703125" style="274" customWidth="1"/>
    <col min="1289" max="1289" width="15" style="274" customWidth="1"/>
    <col min="1290" max="1290" width="6.7109375" style="274" customWidth="1"/>
    <col min="1291" max="1291" width="14.28515625" style="274" customWidth="1"/>
    <col min="1292" max="1292" width="17.5703125" style="274" customWidth="1"/>
    <col min="1293" max="1293" width="27.7109375" style="274" customWidth="1"/>
    <col min="1294" max="1296" width="9.140625" style="274" customWidth="1"/>
    <col min="1297" max="1297" width="14.85546875" style="274" customWidth="1"/>
    <col min="1298" max="1298" width="13.85546875" style="274" customWidth="1"/>
    <col min="1299" max="1520" width="9.140625" style="274" customWidth="1"/>
    <col min="1521" max="1521" width="9" style="274"/>
    <col min="1522" max="1522" width="6.5703125" style="274" customWidth="1"/>
    <col min="1523" max="1523" width="79.5703125" style="274" customWidth="1"/>
    <col min="1524" max="1524" width="23.5703125" style="274" customWidth="1"/>
    <col min="1525" max="1525" width="27.85546875" style="274" customWidth="1"/>
    <col min="1526" max="1526" width="22.28515625" style="274" customWidth="1"/>
    <col min="1527" max="1527" width="23.5703125" style="274" customWidth="1"/>
    <col min="1528" max="1528" width="39" style="274" customWidth="1"/>
    <col min="1529" max="1529" width="36.42578125" style="274" customWidth="1"/>
    <col min="1530" max="1530" width="8" style="274" customWidth="1"/>
    <col min="1531" max="1531" width="15.5703125" style="274" customWidth="1"/>
    <col min="1532" max="1532" width="17.28515625" style="274" customWidth="1"/>
    <col min="1533" max="1533" width="18.85546875" style="274" customWidth="1"/>
    <col min="1534" max="1534" width="81" style="274" customWidth="1"/>
    <col min="1535" max="1535" width="14.85546875" style="274" customWidth="1"/>
    <col min="1536" max="1536" width="15.7109375" style="274" customWidth="1"/>
    <col min="1537" max="1537" width="17.5703125" style="274" customWidth="1"/>
    <col min="1538" max="1538" width="18.42578125" style="274" customWidth="1"/>
    <col min="1539" max="1539" width="16.5703125" style="274" customWidth="1"/>
    <col min="1540" max="1540" width="17.7109375" style="274" customWidth="1"/>
    <col min="1541" max="1541" width="17.85546875" style="274" customWidth="1"/>
    <col min="1542" max="1542" width="18.42578125" style="274" customWidth="1"/>
    <col min="1543" max="1543" width="15.42578125" style="274" customWidth="1"/>
    <col min="1544" max="1544" width="14.5703125" style="274" customWidth="1"/>
    <col min="1545" max="1545" width="15" style="274" customWidth="1"/>
    <col min="1546" max="1546" width="6.7109375" style="274" customWidth="1"/>
    <col min="1547" max="1547" width="14.28515625" style="274" customWidth="1"/>
    <col min="1548" max="1548" width="17.5703125" style="274" customWidth="1"/>
    <col min="1549" max="1549" width="27.7109375" style="274" customWidth="1"/>
    <col min="1550" max="1552" width="9.140625" style="274" customWidth="1"/>
    <col min="1553" max="1553" width="14.85546875" style="274" customWidth="1"/>
    <col min="1554" max="1554" width="13.85546875" style="274" customWidth="1"/>
    <col min="1555" max="1776" width="9.140625" style="274" customWidth="1"/>
    <col min="1777" max="1777" width="9" style="274"/>
    <col min="1778" max="1778" width="6.5703125" style="274" customWidth="1"/>
    <col min="1779" max="1779" width="79.5703125" style="274" customWidth="1"/>
    <col min="1780" max="1780" width="23.5703125" style="274" customWidth="1"/>
    <col min="1781" max="1781" width="27.85546875" style="274" customWidth="1"/>
    <col min="1782" max="1782" width="22.28515625" style="274" customWidth="1"/>
    <col min="1783" max="1783" width="23.5703125" style="274" customWidth="1"/>
    <col min="1784" max="1784" width="39" style="274" customWidth="1"/>
    <col min="1785" max="1785" width="36.42578125" style="274" customWidth="1"/>
    <col min="1786" max="1786" width="8" style="274" customWidth="1"/>
    <col min="1787" max="1787" width="15.5703125" style="274" customWidth="1"/>
    <col min="1788" max="1788" width="17.28515625" style="274" customWidth="1"/>
    <col min="1789" max="1789" width="18.85546875" style="274" customWidth="1"/>
    <col min="1790" max="1790" width="81" style="274" customWidth="1"/>
    <col min="1791" max="1791" width="14.85546875" style="274" customWidth="1"/>
    <col min="1792" max="1792" width="15.7109375" style="274" customWidth="1"/>
    <col min="1793" max="1793" width="17.5703125" style="274" customWidth="1"/>
    <col min="1794" max="1794" width="18.42578125" style="274" customWidth="1"/>
    <col min="1795" max="1795" width="16.5703125" style="274" customWidth="1"/>
    <col min="1796" max="1796" width="17.7109375" style="274" customWidth="1"/>
    <col min="1797" max="1797" width="17.85546875" style="274" customWidth="1"/>
    <col min="1798" max="1798" width="18.42578125" style="274" customWidth="1"/>
    <col min="1799" max="1799" width="15.42578125" style="274" customWidth="1"/>
    <col min="1800" max="1800" width="14.5703125" style="274" customWidth="1"/>
    <col min="1801" max="1801" width="15" style="274" customWidth="1"/>
    <col min="1802" max="1802" width="6.7109375" style="274" customWidth="1"/>
    <col min="1803" max="1803" width="14.28515625" style="274" customWidth="1"/>
    <col min="1804" max="1804" width="17.5703125" style="274" customWidth="1"/>
    <col min="1805" max="1805" width="27.7109375" style="274" customWidth="1"/>
    <col min="1806" max="1808" width="9.140625" style="274" customWidth="1"/>
    <col min="1809" max="1809" width="14.85546875" style="274" customWidth="1"/>
    <col min="1810" max="1810" width="13.85546875" style="274" customWidth="1"/>
    <col min="1811" max="2032" width="9.140625" style="274" customWidth="1"/>
    <col min="2033" max="2033" width="9" style="274"/>
    <col min="2034" max="2034" width="6.5703125" style="274" customWidth="1"/>
    <col min="2035" max="2035" width="79.5703125" style="274" customWidth="1"/>
    <col min="2036" max="2036" width="23.5703125" style="274" customWidth="1"/>
    <col min="2037" max="2037" width="27.85546875" style="274" customWidth="1"/>
    <col min="2038" max="2038" width="22.28515625" style="274" customWidth="1"/>
    <col min="2039" max="2039" width="23.5703125" style="274" customWidth="1"/>
    <col min="2040" max="2040" width="39" style="274" customWidth="1"/>
    <col min="2041" max="2041" width="36.42578125" style="274" customWidth="1"/>
    <col min="2042" max="2042" width="8" style="274" customWidth="1"/>
    <col min="2043" max="2043" width="15.5703125" style="274" customWidth="1"/>
    <col min="2044" max="2044" width="17.28515625" style="274" customWidth="1"/>
    <col min="2045" max="2045" width="18.85546875" style="274" customWidth="1"/>
    <col min="2046" max="2046" width="81" style="274" customWidth="1"/>
    <col min="2047" max="2047" width="14.85546875" style="274" customWidth="1"/>
    <col min="2048" max="2048" width="15.7109375" style="274" customWidth="1"/>
    <col min="2049" max="2049" width="17.5703125" style="274" customWidth="1"/>
    <col min="2050" max="2050" width="18.42578125" style="274" customWidth="1"/>
    <col min="2051" max="2051" width="16.5703125" style="274" customWidth="1"/>
    <col min="2052" max="2052" width="17.7109375" style="274" customWidth="1"/>
    <col min="2053" max="2053" width="17.85546875" style="274" customWidth="1"/>
    <col min="2054" max="2054" width="18.42578125" style="274" customWidth="1"/>
    <col min="2055" max="2055" width="15.42578125" style="274" customWidth="1"/>
    <col min="2056" max="2056" width="14.5703125" style="274" customWidth="1"/>
    <col min="2057" max="2057" width="15" style="274" customWidth="1"/>
    <col min="2058" max="2058" width="6.7109375" style="274" customWidth="1"/>
    <col min="2059" max="2059" width="14.28515625" style="274" customWidth="1"/>
    <col min="2060" max="2060" width="17.5703125" style="274" customWidth="1"/>
    <col min="2061" max="2061" width="27.7109375" style="274" customWidth="1"/>
    <col min="2062" max="2064" width="9.140625" style="274" customWidth="1"/>
    <col min="2065" max="2065" width="14.85546875" style="274" customWidth="1"/>
    <col min="2066" max="2066" width="13.85546875" style="274" customWidth="1"/>
    <col min="2067" max="2288" width="9.140625" style="274" customWidth="1"/>
    <col min="2289" max="2289" width="9" style="274"/>
    <col min="2290" max="2290" width="6.5703125" style="274" customWidth="1"/>
    <col min="2291" max="2291" width="79.5703125" style="274" customWidth="1"/>
    <col min="2292" max="2292" width="23.5703125" style="274" customWidth="1"/>
    <col min="2293" max="2293" width="27.85546875" style="274" customWidth="1"/>
    <col min="2294" max="2294" width="22.28515625" style="274" customWidth="1"/>
    <col min="2295" max="2295" width="23.5703125" style="274" customWidth="1"/>
    <col min="2296" max="2296" width="39" style="274" customWidth="1"/>
    <col min="2297" max="2297" width="36.42578125" style="274" customWidth="1"/>
    <col min="2298" max="2298" width="8" style="274" customWidth="1"/>
    <col min="2299" max="2299" width="15.5703125" style="274" customWidth="1"/>
    <col min="2300" max="2300" width="17.28515625" style="274" customWidth="1"/>
    <col min="2301" max="2301" width="18.85546875" style="274" customWidth="1"/>
    <col min="2302" max="2302" width="81" style="274" customWidth="1"/>
    <col min="2303" max="2303" width="14.85546875" style="274" customWidth="1"/>
    <col min="2304" max="2304" width="15.7109375" style="274" customWidth="1"/>
    <col min="2305" max="2305" width="17.5703125" style="274" customWidth="1"/>
    <col min="2306" max="2306" width="18.42578125" style="274" customWidth="1"/>
    <col min="2307" max="2307" width="16.5703125" style="274" customWidth="1"/>
    <col min="2308" max="2308" width="17.7109375" style="274" customWidth="1"/>
    <col min="2309" max="2309" width="17.85546875" style="274" customWidth="1"/>
    <col min="2310" max="2310" width="18.42578125" style="274" customWidth="1"/>
    <col min="2311" max="2311" width="15.42578125" style="274" customWidth="1"/>
    <col min="2312" max="2312" width="14.5703125" style="274" customWidth="1"/>
    <col min="2313" max="2313" width="15" style="274" customWidth="1"/>
    <col min="2314" max="2314" width="6.7109375" style="274" customWidth="1"/>
    <col min="2315" max="2315" width="14.28515625" style="274" customWidth="1"/>
    <col min="2316" max="2316" width="17.5703125" style="274" customWidth="1"/>
    <col min="2317" max="2317" width="27.7109375" style="274" customWidth="1"/>
    <col min="2318" max="2320" width="9.140625" style="274" customWidth="1"/>
    <col min="2321" max="2321" width="14.85546875" style="274" customWidth="1"/>
    <col min="2322" max="2322" width="13.85546875" style="274" customWidth="1"/>
    <col min="2323" max="2544" width="9.140625" style="274" customWidth="1"/>
    <col min="2545" max="2545" width="9" style="274"/>
    <col min="2546" max="2546" width="6.5703125" style="274" customWidth="1"/>
    <col min="2547" max="2547" width="79.5703125" style="274" customWidth="1"/>
    <col min="2548" max="2548" width="23.5703125" style="274" customWidth="1"/>
    <col min="2549" max="2549" width="27.85546875" style="274" customWidth="1"/>
    <col min="2550" max="2550" width="22.28515625" style="274" customWidth="1"/>
    <col min="2551" max="2551" width="23.5703125" style="274" customWidth="1"/>
    <col min="2552" max="2552" width="39" style="274" customWidth="1"/>
    <col min="2553" max="2553" width="36.42578125" style="274" customWidth="1"/>
    <col min="2554" max="2554" width="8" style="274" customWidth="1"/>
    <col min="2555" max="2555" width="15.5703125" style="274" customWidth="1"/>
    <col min="2556" max="2556" width="17.28515625" style="274" customWidth="1"/>
    <col min="2557" max="2557" width="18.85546875" style="274" customWidth="1"/>
    <col min="2558" max="2558" width="81" style="274" customWidth="1"/>
    <col min="2559" max="2559" width="14.85546875" style="274" customWidth="1"/>
    <col min="2560" max="2560" width="15.7109375" style="274" customWidth="1"/>
    <col min="2561" max="2561" width="17.5703125" style="274" customWidth="1"/>
    <col min="2562" max="2562" width="18.42578125" style="274" customWidth="1"/>
    <col min="2563" max="2563" width="16.5703125" style="274" customWidth="1"/>
    <col min="2564" max="2564" width="17.7109375" style="274" customWidth="1"/>
    <col min="2565" max="2565" width="17.85546875" style="274" customWidth="1"/>
    <col min="2566" max="2566" width="18.42578125" style="274" customWidth="1"/>
    <col min="2567" max="2567" width="15.42578125" style="274" customWidth="1"/>
    <col min="2568" max="2568" width="14.5703125" style="274" customWidth="1"/>
    <col min="2569" max="2569" width="15" style="274" customWidth="1"/>
    <col min="2570" max="2570" width="6.7109375" style="274" customWidth="1"/>
    <col min="2571" max="2571" width="14.28515625" style="274" customWidth="1"/>
    <col min="2572" max="2572" width="17.5703125" style="274" customWidth="1"/>
    <col min="2573" max="2573" width="27.7109375" style="274" customWidth="1"/>
    <col min="2574" max="2576" width="9.140625" style="274" customWidth="1"/>
    <col min="2577" max="2577" width="14.85546875" style="274" customWidth="1"/>
    <col min="2578" max="2578" width="13.85546875" style="274" customWidth="1"/>
    <col min="2579" max="2800" width="9.140625" style="274" customWidth="1"/>
    <col min="2801" max="2801" width="9" style="274"/>
    <col min="2802" max="2802" width="6.5703125" style="274" customWidth="1"/>
    <col min="2803" max="2803" width="79.5703125" style="274" customWidth="1"/>
    <col min="2804" max="2804" width="23.5703125" style="274" customWidth="1"/>
    <col min="2805" max="2805" width="27.85546875" style="274" customWidth="1"/>
    <col min="2806" max="2806" width="22.28515625" style="274" customWidth="1"/>
    <col min="2807" max="2807" width="23.5703125" style="274" customWidth="1"/>
    <col min="2808" max="2808" width="39" style="274" customWidth="1"/>
    <col min="2809" max="2809" width="36.42578125" style="274" customWidth="1"/>
    <col min="2810" max="2810" width="8" style="274" customWidth="1"/>
    <col min="2811" max="2811" width="15.5703125" style="274" customWidth="1"/>
    <col min="2812" max="2812" width="17.28515625" style="274" customWidth="1"/>
    <col min="2813" max="2813" width="18.85546875" style="274" customWidth="1"/>
    <col min="2814" max="2814" width="81" style="274" customWidth="1"/>
    <col min="2815" max="2815" width="14.85546875" style="274" customWidth="1"/>
    <col min="2816" max="2816" width="15.7109375" style="274" customWidth="1"/>
    <col min="2817" max="2817" width="17.5703125" style="274" customWidth="1"/>
    <col min="2818" max="2818" width="18.42578125" style="274" customWidth="1"/>
    <col min="2819" max="2819" width="16.5703125" style="274" customWidth="1"/>
    <col min="2820" max="2820" width="17.7109375" style="274" customWidth="1"/>
    <col min="2821" max="2821" width="17.85546875" style="274" customWidth="1"/>
    <col min="2822" max="2822" width="18.42578125" style="274" customWidth="1"/>
    <col min="2823" max="2823" width="15.42578125" style="274" customWidth="1"/>
    <col min="2824" max="2824" width="14.5703125" style="274" customWidth="1"/>
    <col min="2825" max="2825" width="15" style="274" customWidth="1"/>
    <col min="2826" max="2826" width="6.7109375" style="274" customWidth="1"/>
    <col min="2827" max="2827" width="14.28515625" style="274" customWidth="1"/>
    <col min="2828" max="2828" width="17.5703125" style="274" customWidth="1"/>
    <col min="2829" max="2829" width="27.7109375" style="274" customWidth="1"/>
    <col min="2830" max="2832" width="9.140625" style="274" customWidth="1"/>
    <col min="2833" max="2833" width="14.85546875" style="274" customWidth="1"/>
    <col min="2834" max="2834" width="13.85546875" style="274" customWidth="1"/>
    <col min="2835" max="3056" width="9.140625" style="274" customWidth="1"/>
    <col min="3057" max="3057" width="9" style="274"/>
    <col min="3058" max="3058" width="6.5703125" style="274" customWidth="1"/>
    <col min="3059" max="3059" width="79.5703125" style="274" customWidth="1"/>
    <col min="3060" max="3060" width="23.5703125" style="274" customWidth="1"/>
    <col min="3061" max="3061" width="27.85546875" style="274" customWidth="1"/>
    <col min="3062" max="3062" width="22.28515625" style="274" customWidth="1"/>
    <col min="3063" max="3063" width="23.5703125" style="274" customWidth="1"/>
    <col min="3064" max="3064" width="39" style="274" customWidth="1"/>
    <col min="3065" max="3065" width="36.42578125" style="274" customWidth="1"/>
    <col min="3066" max="3066" width="8" style="274" customWidth="1"/>
    <col min="3067" max="3067" width="15.5703125" style="274" customWidth="1"/>
    <col min="3068" max="3068" width="17.28515625" style="274" customWidth="1"/>
    <col min="3069" max="3069" width="18.85546875" style="274" customWidth="1"/>
    <col min="3070" max="3070" width="81" style="274" customWidth="1"/>
    <col min="3071" max="3071" width="14.85546875" style="274" customWidth="1"/>
    <col min="3072" max="3072" width="15.7109375" style="274" customWidth="1"/>
    <col min="3073" max="3073" width="17.5703125" style="274" customWidth="1"/>
    <col min="3074" max="3074" width="18.42578125" style="274" customWidth="1"/>
    <col min="3075" max="3075" width="16.5703125" style="274" customWidth="1"/>
    <col min="3076" max="3076" width="17.7109375" style="274" customWidth="1"/>
    <col min="3077" max="3077" width="17.85546875" style="274" customWidth="1"/>
    <col min="3078" max="3078" width="18.42578125" style="274" customWidth="1"/>
    <col min="3079" max="3079" width="15.42578125" style="274" customWidth="1"/>
    <col min="3080" max="3080" width="14.5703125" style="274" customWidth="1"/>
    <col min="3081" max="3081" width="15" style="274" customWidth="1"/>
    <col min="3082" max="3082" width="6.7109375" style="274" customWidth="1"/>
    <col min="3083" max="3083" width="14.28515625" style="274" customWidth="1"/>
    <col min="3084" max="3084" width="17.5703125" style="274" customWidth="1"/>
    <col min="3085" max="3085" width="27.7109375" style="274" customWidth="1"/>
    <col min="3086" max="3088" width="9.140625" style="274" customWidth="1"/>
    <col min="3089" max="3089" width="14.85546875" style="274" customWidth="1"/>
    <col min="3090" max="3090" width="13.85546875" style="274" customWidth="1"/>
    <col min="3091" max="3312" width="9.140625" style="274" customWidth="1"/>
    <col min="3313" max="3313" width="9" style="274"/>
    <col min="3314" max="3314" width="6.5703125" style="274" customWidth="1"/>
    <col min="3315" max="3315" width="79.5703125" style="274" customWidth="1"/>
    <col min="3316" max="3316" width="23.5703125" style="274" customWidth="1"/>
    <col min="3317" max="3317" width="27.85546875" style="274" customWidth="1"/>
    <col min="3318" max="3318" width="22.28515625" style="274" customWidth="1"/>
    <col min="3319" max="3319" width="23.5703125" style="274" customWidth="1"/>
    <col min="3320" max="3320" width="39" style="274" customWidth="1"/>
    <col min="3321" max="3321" width="36.42578125" style="274" customWidth="1"/>
    <col min="3322" max="3322" width="8" style="274" customWidth="1"/>
    <col min="3323" max="3323" width="15.5703125" style="274" customWidth="1"/>
    <col min="3324" max="3324" width="17.28515625" style="274" customWidth="1"/>
    <col min="3325" max="3325" width="18.85546875" style="274" customWidth="1"/>
    <col min="3326" max="3326" width="81" style="274" customWidth="1"/>
    <col min="3327" max="3327" width="14.85546875" style="274" customWidth="1"/>
    <col min="3328" max="3328" width="15.7109375" style="274" customWidth="1"/>
    <col min="3329" max="3329" width="17.5703125" style="274" customWidth="1"/>
    <col min="3330" max="3330" width="18.42578125" style="274" customWidth="1"/>
    <col min="3331" max="3331" width="16.5703125" style="274" customWidth="1"/>
    <col min="3332" max="3332" width="17.7109375" style="274" customWidth="1"/>
    <col min="3333" max="3333" width="17.85546875" style="274" customWidth="1"/>
    <col min="3334" max="3334" width="18.42578125" style="274" customWidth="1"/>
    <col min="3335" max="3335" width="15.42578125" style="274" customWidth="1"/>
    <col min="3336" max="3336" width="14.5703125" style="274" customWidth="1"/>
    <col min="3337" max="3337" width="15" style="274" customWidth="1"/>
    <col min="3338" max="3338" width="6.7109375" style="274" customWidth="1"/>
    <col min="3339" max="3339" width="14.28515625" style="274" customWidth="1"/>
    <col min="3340" max="3340" width="17.5703125" style="274" customWidth="1"/>
    <col min="3341" max="3341" width="27.7109375" style="274" customWidth="1"/>
    <col min="3342" max="3344" width="9.140625" style="274" customWidth="1"/>
    <col min="3345" max="3345" width="14.85546875" style="274" customWidth="1"/>
    <col min="3346" max="3346" width="13.85546875" style="274" customWidth="1"/>
    <col min="3347" max="3568" width="9.140625" style="274" customWidth="1"/>
    <col min="3569" max="3569" width="9" style="274"/>
    <col min="3570" max="3570" width="6.5703125" style="274" customWidth="1"/>
    <col min="3571" max="3571" width="79.5703125" style="274" customWidth="1"/>
    <col min="3572" max="3572" width="23.5703125" style="274" customWidth="1"/>
    <col min="3573" max="3573" width="27.85546875" style="274" customWidth="1"/>
    <col min="3574" max="3574" width="22.28515625" style="274" customWidth="1"/>
    <col min="3575" max="3575" width="23.5703125" style="274" customWidth="1"/>
    <col min="3576" max="3576" width="39" style="274" customWidth="1"/>
    <col min="3577" max="3577" width="36.42578125" style="274" customWidth="1"/>
    <col min="3578" max="3578" width="8" style="274" customWidth="1"/>
    <col min="3579" max="3579" width="15.5703125" style="274" customWidth="1"/>
    <col min="3580" max="3580" width="17.28515625" style="274" customWidth="1"/>
    <col min="3581" max="3581" width="18.85546875" style="274" customWidth="1"/>
    <col min="3582" max="3582" width="81" style="274" customWidth="1"/>
    <col min="3583" max="3583" width="14.85546875" style="274" customWidth="1"/>
    <col min="3584" max="3584" width="15.7109375" style="274" customWidth="1"/>
    <col min="3585" max="3585" width="17.5703125" style="274" customWidth="1"/>
    <col min="3586" max="3586" width="18.42578125" style="274" customWidth="1"/>
    <col min="3587" max="3587" width="16.5703125" style="274" customWidth="1"/>
    <col min="3588" max="3588" width="17.7109375" style="274" customWidth="1"/>
    <col min="3589" max="3589" width="17.85546875" style="274" customWidth="1"/>
    <col min="3590" max="3590" width="18.42578125" style="274" customWidth="1"/>
    <col min="3591" max="3591" width="15.42578125" style="274" customWidth="1"/>
    <col min="3592" max="3592" width="14.5703125" style="274" customWidth="1"/>
    <col min="3593" max="3593" width="15" style="274" customWidth="1"/>
    <col min="3594" max="3594" width="6.7109375" style="274" customWidth="1"/>
    <col min="3595" max="3595" width="14.28515625" style="274" customWidth="1"/>
    <col min="3596" max="3596" width="17.5703125" style="274" customWidth="1"/>
    <col min="3597" max="3597" width="27.7109375" style="274" customWidth="1"/>
    <col min="3598" max="3600" width="9.140625" style="274" customWidth="1"/>
    <col min="3601" max="3601" width="14.85546875" style="274" customWidth="1"/>
    <col min="3602" max="3602" width="13.85546875" style="274" customWidth="1"/>
    <col min="3603" max="3824" width="9.140625" style="274" customWidth="1"/>
    <col min="3825" max="3825" width="9" style="274"/>
    <col min="3826" max="3826" width="6.5703125" style="274" customWidth="1"/>
    <col min="3827" max="3827" width="79.5703125" style="274" customWidth="1"/>
    <col min="3828" max="3828" width="23.5703125" style="274" customWidth="1"/>
    <col min="3829" max="3829" width="27.85546875" style="274" customWidth="1"/>
    <col min="3830" max="3830" width="22.28515625" style="274" customWidth="1"/>
    <col min="3831" max="3831" width="23.5703125" style="274" customWidth="1"/>
    <col min="3832" max="3832" width="39" style="274" customWidth="1"/>
    <col min="3833" max="3833" width="36.42578125" style="274" customWidth="1"/>
    <col min="3834" max="3834" width="8" style="274" customWidth="1"/>
    <col min="3835" max="3835" width="15.5703125" style="274" customWidth="1"/>
    <col min="3836" max="3836" width="17.28515625" style="274" customWidth="1"/>
    <col min="3837" max="3837" width="18.85546875" style="274" customWidth="1"/>
    <col min="3838" max="3838" width="81" style="274" customWidth="1"/>
    <col min="3839" max="3839" width="14.85546875" style="274" customWidth="1"/>
    <col min="3840" max="3840" width="15.7109375" style="274" customWidth="1"/>
    <col min="3841" max="3841" width="17.5703125" style="274" customWidth="1"/>
    <col min="3842" max="3842" width="18.42578125" style="274" customWidth="1"/>
    <col min="3843" max="3843" width="16.5703125" style="274" customWidth="1"/>
    <col min="3844" max="3844" width="17.7109375" style="274" customWidth="1"/>
    <col min="3845" max="3845" width="17.85546875" style="274" customWidth="1"/>
    <col min="3846" max="3846" width="18.42578125" style="274" customWidth="1"/>
    <col min="3847" max="3847" width="15.42578125" style="274" customWidth="1"/>
    <col min="3848" max="3848" width="14.5703125" style="274" customWidth="1"/>
    <col min="3849" max="3849" width="15" style="274" customWidth="1"/>
    <col min="3850" max="3850" width="6.7109375" style="274" customWidth="1"/>
    <col min="3851" max="3851" width="14.28515625" style="274" customWidth="1"/>
    <col min="3852" max="3852" width="17.5703125" style="274" customWidth="1"/>
    <col min="3853" max="3853" width="27.7109375" style="274" customWidth="1"/>
    <col min="3854" max="3856" width="9.140625" style="274" customWidth="1"/>
    <col min="3857" max="3857" width="14.85546875" style="274" customWidth="1"/>
    <col min="3858" max="3858" width="13.85546875" style="274" customWidth="1"/>
    <col min="3859" max="4080" width="9.140625" style="274" customWidth="1"/>
    <col min="4081" max="4081" width="9" style="274"/>
    <col min="4082" max="4082" width="6.5703125" style="274" customWidth="1"/>
    <col min="4083" max="4083" width="79.5703125" style="274" customWidth="1"/>
    <col min="4084" max="4084" width="23.5703125" style="274" customWidth="1"/>
    <col min="4085" max="4085" width="27.85546875" style="274" customWidth="1"/>
    <col min="4086" max="4086" width="22.28515625" style="274" customWidth="1"/>
    <col min="4087" max="4087" width="23.5703125" style="274" customWidth="1"/>
    <col min="4088" max="4088" width="39" style="274" customWidth="1"/>
    <col min="4089" max="4089" width="36.42578125" style="274" customWidth="1"/>
    <col min="4090" max="4090" width="8" style="274" customWidth="1"/>
    <col min="4091" max="4091" width="15.5703125" style="274" customWidth="1"/>
    <col min="4092" max="4092" width="17.28515625" style="274" customWidth="1"/>
    <col min="4093" max="4093" width="18.85546875" style="274" customWidth="1"/>
    <col min="4094" max="4094" width="81" style="274" customWidth="1"/>
    <col min="4095" max="4095" width="14.85546875" style="274" customWidth="1"/>
    <col min="4096" max="4096" width="15.7109375" style="274" customWidth="1"/>
    <col min="4097" max="4097" width="17.5703125" style="274" customWidth="1"/>
    <col min="4098" max="4098" width="18.42578125" style="274" customWidth="1"/>
    <col min="4099" max="4099" width="16.5703125" style="274" customWidth="1"/>
    <col min="4100" max="4100" width="17.7109375" style="274" customWidth="1"/>
    <col min="4101" max="4101" width="17.85546875" style="274" customWidth="1"/>
    <col min="4102" max="4102" width="18.42578125" style="274" customWidth="1"/>
    <col min="4103" max="4103" width="15.42578125" style="274" customWidth="1"/>
    <col min="4104" max="4104" width="14.5703125" style="274" customWidth="1"/>
    <col min="4105" max="4105" width="15" style="274" customWidth="1"/>
    <col min="4106" max="4106" width="6.7109375" style="274" customWidth="1"/>
    <col min="4107" max="4107" width="14.28515625" style="274" customWidth="1"/>
    <col min="4108" max="4108" width="17.5703125" style="274" customWidth="1"/>
    <col min="4109" max="4109" width="27.7109375" style="274" customWidth="1"/>
    <col min="4110" max="4112" width="9.140625" style="274" customWidth="1"/>
    <col min="4113" max="4113" width="14.85546875" style="274" customWidth="1"/>
    <col min="4114" max="4114" width="13.85546875" style="274" customWidth="1"/>
    <col min="4115" max="4336" width="9.140625" style="274" customWidth="1"/>
    <col min="4337" max="4337" width="9" style="274"/>
    <col min="4338" max="4338" width="6.5703125" style="274" customWidth="1"/>
    <col min="4339" max="4339" width="79.5703125" style="274" customWidth="1"/>
    <col min="4340" max="4340" width="23.5703125" style="274" customWidth="1"/>
    <col min="4341" max="4341" width="27.85546875" style="274" customWidth="1"/>
    <col min="4342" max="4342" width="22.28515625" style="274" customWidth="1"/>
    <col min="4343" max="4343" width="23.5703125" style="274" customWidth="1"/>
    <col min="4344" max="4344" width="39" style="274" customWidth="1"/>
    <col min="4345" max="4345" width="36.42578125" style="274" customWidth="1"/>
    <col min="4346" max="4346" width="8" style="274" customWidth="1"/>
    <col min="4347" max="4347" width="15.5703125" style="274" customWidth="1"/>
    <col min="4348" max="4348" width="17.28515625" style="274" customWidth="1"/>
    <col min="4349" max="4349" width="18.85546875" style="274" customWidth="1"/>
    <col min="4350" max="4350" width="81" style="274" customWidth="1"/>
    <col min="4351" max="4351" width="14.85546875" style="274" customWidth="1"/>
    <col min="4352" max="4352" width="15.7109375" style="274" customWidth="1"/>
    <col min="4353" max="4353" width="17.5703125" style="274" customWidth="1"/>
    <col min="4354" max="4354" width="18.42578125" style="274" customWidth="1"/>
    <col min="4355" max="4355" width="16.5703125" style="274" customWidth="1"/>
    <col min="4356" max="4356" width="17.7109375" style="274" customWidth="1"/>
    <col min="4357" max="4357" width="17.85546875" style="274" customWidth="1"/>
    <col min="4358" max="4358" width="18.42578125" style="274" customWidth="1"/>
    <col min="4359" max="4359" width="15.42578125" style="274" customWidth="1"/>
    <col min="4360" max="4360" width="14.5703125" style="274" customWidth="1"/>
    <col min="4361" max="4361" width="15" style="274" customWidth="1"/>
    <col min="4362" max="4362" width="6.7109375" style="274" customWidth="1"/>
    <col min="4363" max="4363" width="14.28515625" style="274" customWidth="1"/>
    <col min="4364" max="4364" width="17.5703125" style="274" customWidth="1"/>
    <col min="4365" max="4365" width="27.7109375" style="274" customWidth="1"/>
    <col min="4366" max="4368" width="9.140625" style="274" customWidth="1"/>
    <col min="4369" max="4369" width="14.85546875" style="274" customWidth="1"/>
    <col min="4370" max="4370" width="13.85546875" style="274" customWidth="1"/>
    <col min="4371" max="4592" width="9.140625" style="274" customWidth="1"/>
    <col min="4593" max="4593" width="9" style="274"/>
    <col min="4594" max="4594" width="6.5703125" style="274" customWidth="1"/>
    <col min="4595" max="4595" width="79.5703125" style="274" customWidth="1"/>
    <col min="4596" max="4596" width="23.5703125" style="274" customWidth="1"/>
    <col min="4597" max="4597" width="27.85546875" style="274" customWidth="1"/>
    <col min="4598" max="4598" width="22.28515625" style="274" customWidth="1"/>
    <col min="4599" max="4599" width="23.5703125" style="274" customWidth="1"/>
    <col min="4600" max="4600" width="39" style="274" customWidth="1"/>
    <col min="4601" max="4601" width="36.42578125" style="274" customWidth="1"/>
    <col min="4602" max="4602" width="8" style="274" customWidth="1"/>
    <col min="4603" max="4603" width="15.5703125" style="274" customWidth="1"/>
    <col min="4604" max="4604" width="17.28515625" style="274" customWidth="1"/>
    <col min="4605" max="4605" width="18.85546875" style="274" customWidth="1"/>
    <col min="4606" max="4606" width="81" style="274" customWidth="1"/>
    <col min="4607" max="4607" width="14.85546875" style="274" customWidth="1"/>
    <col min="4608" max="4608" width="15.7109375" style="274" customWidth="1"/>
    <col min="4609" max="4609" width="17.5703125" style="274" customWidth="1"/>
    <col min="4610" max="4610" width="18.42578125" style="274" customWidth="1"/>
    <col min="4611" max="4611" width="16.5703125" style="274" customWidth="1"/>
    <col min="4612" max="4612" width="17.7109375" style="274" customWidth="1"/>
    <col min="4613" max="4613" width="17.85546875" style="274" customWidth="1"/>
    <col min="4614" max="4614" width="18.42578125" style="274" customWidth="1"/>
    <col min="4615" max="4615" width="15.42578125" style="274" customWidth="1"/>
    <col min="4616" max="4616" width="14.5703125" style="274" customWidth="1"/>
    <col min="4617" max="4617" width="15" style="274" customWidth="1"/>
    <col min="4618" max="4618" width="6.7109375" style="274" customWidth="1"/>
    <col min="4619" max="4619" width="14.28515625" style="274" customWidth="1"/>
    <col min="4620" max="4620" width="17.5703125" style="274" customWidth="1"/>
    <col min="4621" max="4621" width="27.7109375" style="274" customWidth="1"/>
    <col min="4622" max="4624" width="9.140625" style="274" customWidth="1"/>
    <col min="4625" max="4625" width="14.85546875" style="274" customWidth="1"/>
    <col min="4626" max="4626" width="13.85546875" style="274" customWidth="1"/>
    <col min="4627" max="4848" width="9.140625" style="274" customWidth="1"/>
    <col min="4849" max="4849" width="9" style="274"/>
    <col min="4850" max="4850" width="6.5703125" style="274" customWidth="1"/>
    <col min="4851" max="4851" width="79.5703125" style="274" customWidth="1"/>
    <col min="4852" max="4852" width="23.5703125" style="274" customWidth="1"/>
    <col min="4853" max="4853" width="27.85546875" style="274" customWidth="1"/>
    <col min="4854" max="4854" width="22.28515625" style="274" customWidth="1"/>
    <col min="4855" max="4855" width="23.5703125" style="274" customWidth="1"/>
    <col min="4856" max="4856" width="39" style="274" customWidth="1"/>
    <col min="4857" max="4857" width="36.42578125" style="274" customWidth="1"/>
    <col min="4858" max="4858" width="8" style="274" customWidth="1"/>
    <col min="4859" max="4859" width="15.5703125" style="274" customWidth="1"/>
    <col min="4860" max="4860" width="17.28515625" style="274" customWidth="1"/>
    <col min="4861" max="4861" width="18.85546875" style="274" customWidth="1"/>
    <col min="4862" max="4862" width="81" style="274" customWidth="1"/>
    <col min="4863" max="4863" width="14.85546875" style="274" customWidth="1"/>
    <col min="4864" max="4864" width="15.7109375" style="274" customWidth="1"/>
    <col min="4865" max="4865" width="17.5703125" style="274" customWidth="1"/>
    <col min="4866" max="4866" width="18.42578125" style="274" customWidth="1"/>
    <col min="4867" max="4867" width="16.5703125" style="274" customWidth="1"/>
    <col min="4868" max="4868" width="17.7109375" style="274" customWidth="1"/>
    <col min="4869" max="4869" width="17.85546875" style="274" customWidth="1"/>
    <col min="4870" max="4870" width="18.42578125" style="274" customWidth="1"/>
    <col min="4871" max="4871" width="15.42578125" style="274" customWidth="1"/>
    <col min="4872" max="4872" width="14.5703125" style="274" customWidth="1"/>
    <col min="4873" max="4873" width="15" style="274" customWidth="1"/>
    <col min="4874" max="4874" width="6.7109375" style="274" customWidth="1"/>
    <col min="4875" max="4875" width="14.28515625" style="274" customWidth="1"/>
    <col min="4876" max="4876" width="17.5703125" style="274" customWidth="1"/>
    <col min="4877" max="4877" width="27.7109375" style="274" customWidth="1"/>
    <col min="4878" max="4880" width="9.140625" style="274" customWidth="1"/>
    <col min="4881" max="4881" width="14.85546875" style="274" customWidth="1"/>
    <col min="4882" max="4882" width="13.85546875" style="274" customWidth="1"/>
    <col min="4883" max="5104" width="9.140625" style="274" customWidth="1"/>
    <col min="5105" max="5105" width="9" style="274"/>
    <col min="5106" max="5106" width="6.5703125" style="274" customWidth="1"/>
    <col min="5107" max="5107" width="79.5703125" style="274" customWidth="1"/>
    <col min="5108" max="5108" width="23.5703125" style="274" customWidth="1"/>
    <col min="5109" max="5109" width="27.85546875" style="274" customWidth="1"/>
    <col min="5110" max="5110" width="22.28515625" style="274" customWidth="1"/>
    <col min="5111" max="5111" width="23.5703125" style="274" customWidth="1"/>
    <col min="5112" max="5112" width="39" style="274" customWidth="1"/>
    <col min="5113" max="5113" width="36.42578125" style="274" customWidth="1"/>
    <col min="5114" max="5114" width="8" style="274" customWidth="1"/>
    <col min="5115" max="5115" width="15.5703125" style="274" customWidth="1"/>
    <col min="5116" max="5116" width="17.28515625" style="274" customWidth="1"/>
    <col min="5117" max="5117" width="18.85546875" style="274" customWidth="1"/>
    <col min="5118" max="5118" width="81" style="274" customWidth="1"/>
    <col min="5119" max="5119" width="14.85546875" style="274" customWidth="1"/>
    <col min="5120" max="5120" width="15.7109375" style="274" customWidth="1"/>
    <col min="5121" max="5121" width="17.5703125" style="274" customWidth="1"/>
    <col min="5122" max="5122" width="18.42578125" style="274" customWidth="1"/>
    <col min="5123" max="5123" width="16.5703125" style="274" customWidth="1"/>
    <col min="5124" max="5124" width="17.7109375" style="274" customWidth="1"/>
    <col min="5125" max="5125" width="17.85546875" style="274" customWidth="1"/>
    <col min="5126" max="5126" width="18.42578125" style="274" customWidth="1"/>
    <col min="5127" max="5127" width="15.42578125" style="274" customWidth="1"/>
    <col min="5128" max="5128" width="14.5703125" style="274" customWidth="1"/>
    <col min="5129" max="5129" width="15" style="274" customWidth="1"/>
    <col min="5130" max="5130" width="6.7109375" style="274" customWidth="1"/>
    <col min="5131" max="5131" width="14.28515625" style="274" customWidth="1"/>
    <col min="5132" max="5132" width="17.5703125" style="274" customWidth="1"/>
    <col min="5133" max="5133" width="27.7109375" style="274" customWidth="1"/>
    <col min="5134" max="5136" width="9.140625" style="274" customWidth="1"/>
    <col min="5137" max="5137" width="14.85546875" style="274" customWidth="1"/>
    <col min="5138" max="5138" width="13.85546875" style="274" customWidth="1"/>
    <col min="5139" max="5360" width="9.140625" style="274" customWidth="1"/>
    <col min="5361" max="5361" width="9" style="274"/>
    <col min="5362" max="5362" width="6.5703125" style="274" customWidth="1"/>
    <col min="5363" max="5363" width="79.5703125" style="274" customWidth="1"/>
    <col min="5364" max="5364" width="23.5703125" style="274" customWidth="1"/>
    <col min="5365" max="5365" width="27.85546875" style="274" customWidth="1"/>
    <col min="5366" max="5366" width="22.28515625" style="274" customWidth="1"/>
    <col min="5367" max="5367" width="23.5703125" style="274" customWidth="1"/>
    <col min="5368" max="5368" width="39" style="274" customWidth="1"/>
    <col min="5369" max="5369" width="36.42578125" style="274" customWidth="1"/>
    <col min="5370" max="5370" width="8" style="274" customWidth="1"/>
    <col min="5371" max="5371" width="15.5703125" style="274" customWidth="1"/>
    <col min="5372" max="5372" width="17.28515625" style="274" customWidth="1"/>
    <col min="5373" max="5373" width="18.85546875" style="274" customWidth="1"/>
    <col min="5374" max="5374" width="81" style="274" customWidth="1"/>
    <col min="5375" max="5375" width="14.85546875" style="274" customWidth="1"/>
    <col min="5376" max="5376" width="15.7109375" style="274" customWidth="1"/>
    <col min="5377" max="5377" width="17.5703125" style="274" customWidth="1"/>
    <col min="5378" max="5378" width="18.42578125" style="274" customWidth="1"/>
    <col min="5379" max="5379" width="16.5703125" style="274" customWidth="1"/>
    <col min="5380" max="5380" width="17.7109375" style="274" customWidth="1"/>
    <col min="5381" max="5381" width="17.85546875" style="274" customWidth="1"/>
    <col min="5382" max="5382" width="18.42578125" style="274" customWidth="1"/>
    <col min="5383" max="5383" width="15.42578125" style="274" customWidth="1"/>
    <col min="5384" max="5384" width="14.5703125" style="274" customWidth="1"/>
    <col min="5385" max="5385" width="15" style="274" customWidth="1"/>
    <col min="5386" max="5386" width="6.7109375" style="274" customWidth="1"/>
    <col min="5387" max="5387" width="14.28515625" style="274" customWidth="1"/>
    <col min="5388" max="5388" width="17.5703125" style="274" customWidth="1"/>
    <col min="5389" max="5389" width="27.7109375" style="274" customWidth="1"/>
    <col min="5390" max="5392" width="9.140625" style="274" customWidth="1"/>
    <col min="5393" max="5393" width="14.85546875" style="274" customWidth="1"/>
    <col min="5394" max="5394" width="13.85546875" style="274" customWidth="1"/>
    <col min="5395" max="5616" width="9.140625" style="274" customWidth="1"/>
    <col min="5617" max="5617" width="9" style="274"/>
    <col min="5618" max="5618" width="6.5703125" style="274" customWidth="1"/>
    <col min="5619" max="5619" width="79.5703125" style="274" customWidth="1"/>
    <col min="5620" max="5620" width="23.5703125" style="274" customWidth="1"/>
    <col min="5621" max="5621" width="27.85546875" style="274" customWidth="1"/>
    <col min="5622" max="5622" width="22.28515625" style="274" customWidth="1"/>
    <col min="5623" max="5623" width="23.5703125" style="274" customWidth="1"/>
    <col min="5624" max="5624" width="39" style="274" customWidth="1"/>
    <col min="5625" max="5625" width="36.42578125" style="274" customWidth="1"/>
    <col min="5626" max="5626" width="8" style="274" customWidth="1"/>
    <col min="5627" max="5627" width="15.5703125" style="274" customWidth="1"/>
    <col min="5628" max="5628" width="17.28515625" style="274" customWidth="1"/>
    <col min="5629" max="5629" width="18.85546875" style="274" customWidth="1"/>
    <col min="5630" max="5630" width="81" style="274" customWidth="1"/>
    <col min="5631" max="5631" width="14.85546875" style="274" customWidth="1"/>
    <col min="5632" max="5632" width="15.7109375" style="274" customWidth="1"/>
    <col min="5633" max="5633" width="17.5703125" style="274" customWidth="1"/>
    <col min="5634" max="5634" width="18.42578125" style="274" customWidth="1"/>
    <col min="5635" max="5635" width="16.5703125" style="274" customWidth="1"/>
    <col min="5636" max="5636" width="17.7109375" style="274" customWidth="1"/>
    <col min="5637" max="5637" width="17.85546875" style="274" customWidth="1"/>
    <col min="5638" max="5638" width="18.42578125" style="274" customWidth="1"/>
    <col min="5639" max="5639" width="15.42578125" style="274" customWidth="1"/>
    <col min="5640" max="5640" width="14.5703125" style="274" customWidth="1"/>
    <col min="5641" max="5641" width="15" style="274" customWidth="1"/>
    <col min="5642" max="5642" width="6.7109375" style="274" customWidth="1"/>
    <col min="5643" max="5643" width="14.28515625" style="274" customWidth="1"/>
    <col min="5644" max="5644" width="17.5703125" style="274" customWidth="1"/>
    <col min="5645" max="5645" width="27.7109375" style="274" customWidth="1"/>
    <col min="5646" max="5648" width="9.140625" style="274" customWidth="1"/>
    <col min="5649" max="5649" width="14.85546875" style="274" customWidth="1"/>
    <col min="5650" max="5650" width="13.85546875" style="274" customWidth="1"/>
    <col min="5651" max="5872" width="9.140625" style="274" customWidth="1"/>
    <col min="5873" max="5873" width="9" style="274"/>
    <col min="5874" max="5874" width="6.5703125" style="274" customWidth="1"/>
    <col min="5875" max="5875" width="79.5703125" style="274" customWidth="1"/>
    <col min="5876" max="5876" width="23.5703125" style="274" customWidth="1"/>
    <col min="5877" max="5877" width="27.85546875" style="274" customWidth="1"/>
    <col min="5878" max="5878" width="22.28515625" style="274" customWidth="1"/>
    <col min="5879" max="5879" width="23.5703125" style="274" customWidth="1"/>
    <col min="5880" max="5880" width="39" style="274" customWidth="1"/>
    <col min="5881" max="5881" width="36.42578125" style="274" customWidth="1"/>
    <col min="5882" max="5882" width="8" style="274" customWidth="1"/>
    <col min="5883" max="5883" width="15.5703125" style="274" customWidth="1"/>
    <col min="5884" max="5884" width="17.28515625" style="274" customWidth="1"/>
    <col min="5885" max="5885" width="18.85546875" style="274" customWidth="1"/>
    <col min="5886" max="5886" width="81" style="274" customWidth="1"/>
    <col min="5887" max="5887" width="14.85546875" style="274" customWidth="1"/>
    <col min="5888" max="5888" width="15.7109375" style="274" customWidth="1"/>
    <col min="5889" max="5889" width="17.5703125" style="274" customWidth="1"/>
    <col min="5890" max="5890" width="18.42578125" style="274" customWidth="1"/>
    <col min="5891" max="5891" width="16.5703125" style="274" customWidth="1"/>
    <col min="5892" max="5892" width="17.7109375" style="274" customWidth="1"/>
    <col min="5893" max="5893" width="17.85546875" style="274" customWidth="1"/>
    <col min="5894" max="5894" width="18.42578125" style="274" customWidth="1"/>
    <col min="5895" max="5895" width="15.42578125" style="274" customWidth="1"/>
    <col min="5896" max="5896" width="14.5703125" style="274" customWidth="1"/>
    <col min="5897" max="5897" width="15" style="274" customWidth="1"/>
    <col min="5898" max="5898" width="6.7109375" style="274" customWidth="1"/>
    <col min="5899" max="5899" width="14.28515625" style="274" customWidth="1"/>
    <col min="5900" max="5900" width="17.5703125" style="274" customWidth="1"/>
    <col min="5901" max="5901" width="27.7109375" style="274" customWidth="1"/>
    <col min="5902" max="5904" width="9.140625" style="274" customWidth="1"/>
    <col min="5905" max="5905" width="14.85546875" style="274" customWidth="1"/>
    <col min="5906" max="5906" width="13.85546875" style="274" customWidth="1"/>
    <col min="5907" max="6128" width="9.140625" style="274" customWidth="1"/>
    <col min="6129" max="6129" width="9" style="274"/>
    <col min="6130" max="6130" width="6.5703125" style="274" customWidth="1"/>
    <col min="6131" max="6131" width="79.5703125" style="274" customWidth="1"/>
    <col min="6132" max="6132" width="23.5703125" style="274" customWidth="1"/>
    <col min="6133" max="6133" width="27.85546875" style="274" customWidth="1"/>
    <col min="6134" max="6134" width="22.28515625" style="274" customWidth="1"/>
    <col min="6135" max="6135" width="23.5703125" style="274" customWidth="1"/>
    <col min="6136" max="6136" width="39" style="274" customWidth="1"/>
    <col min="6137" max="6137" width="36.42578125" style="274" customWidth="1"/>
    <col min="6138" max="6138" width="8" style="274" customWidth="1"/>
    <col min="6139" max="6139" width="15.5703125" style="274" customWidth="1"/>
    <col min="6140" max="6140" width="17.28515625" style="274" customWidth="1"/>
    <col min="6141" max="6141" width="18.85546875" style="274" customWidth="1"/>
    <col min="6142" max="6142" width="81" style="274" customWidth="1"/>
    <col min="6143" max="6143" width="14.85546875" style="274" customWidth="1"/>
    <col min="6144" max="6144" width="15.7109375" style="274" customWidth="1"/>
    <col min="6145" max="6145" width="17.5703125" style="274" customWidth="1"/>
    <col min="6146" max="6146" width="18.42578125" style="274" customWidth="1"/>
    <col min="6147" max="6147" width="16.5703125" style="274" customWidth="1"/>
    <col min="6148" max="6148" width="17.7109375" style="274" customWidth="1"/>
    <col min="6149" max="6149" width="17.85546875" style="274" customWidth="1"/>
    <col min="6150" max="6150" width="18.42578125" style="274" customWidth="1"/>
    <col min="6151" max="6151" width="15.42578125" style="274" customWidth="1"/>
    <col min="6152" max="6152" width="14.5703125" style="274" customWidth="1"/>
    <col min="6153" max="6153" width="15" style="274" customWidth="1"/>
    <col min="6154" max="6154" width="6.7109375" style="274" customWidth="1"/>
    <col min="6155" max="6155" width="14.28515625" style="274" customWidth="1"/>
    <col min="6156" max="6156" width="17.5703125" style="274" customWidth="1"/>
    <col min="6157" max="6157" width="27.7109375" style="274" customWidth="1"/>
    <col min="6158" max="6160" width="9.140625" style="274" customWidth="1"/>
    <col min="6161" max="6161" width="14.85546875" style="274" customWidth="1"/>
    <col min="6162" max="6162" width="13.85546875" style="274" customWidth="1"/>
    <col min="6163" max="6384" width="9.140625" style="274" customWidth="1"/>
    <col min="6385" max="6385" width="9" style="274"/>
    <col min="6386" max="6386" width="6.5703125" style="274" customWidth="1"/>
    <col min="6387" max="6387" width="79.5703125" style="274" customWidth="1"/>
    <col min="6388" max="6388" width="23.5703125" style="274" customWidth="1"/>
    <col min="6389" max="6389" width="27.85546875" style="274" customWidth="1"/>
    <col min="6390" max="6390" width="22.28515625" style="274" customWidth="1"/>
    <col min="6391" max="6391" width="23.5703125" style="274" customWidth="1"/>
    <col min="6392" max="6392" width="39" style="274" customWidth="1"/>
    <col min="6393" max="6393" width="36.42578125" style="274" customWidth="1"/>
    <col min="6394" max="6394" width="8" style="274" customWidth="1"/>
    <col min="6395" max="6395" width="15.5703125" style="274" customWidth="1"/>
    <col min="6396" max="6396" width="17.28515625" style="274" customWidth="1"/>
    <col min="6397" max="6397" width="18.85546875" style="274" customWidth="1"/>
    <col min="6398" max="6398" width="81" style="274" customWidth="1"/>
    <col min="6399" max="6399" width="14.85546875" style="274" customWidth="1"/>
    <col min="6400" max="6400" width="15.7109375" style="274" customWidth="1"/>
    <col min="6401" max="6401" width="17.5703125" style="274" customWidth="1"/>
    <col min="6402" max="6402" width="18.42578125" style="274" customWidth="1"/>
    <col min="6403" max="6403" width="16.5703125" style="274" customWidth="1"/>
    <col min="6404" max="6404" width="17.7109375" style="274" customWidth="1"/>
    <col min="6405" max="6405" width="17.85546875" style="274" customWidth="1"/>
    <col min="6406" max="6406" width="18.42578125" style="274" customWidth="1"/>
    <col min="6407" max="6407" width="15.42578125" style="274" customWidth="1"/>
    <col min="6408" max="6408" width="14.5703125" style="274" customWidth="1"/>
    <col min="6409" max="6409" width="15" style="274" customWidth="1"/>
    <col min="6410" max="6410" width="6.7109375" style="274" customWidth="1"/>
    <col min="6411" max="6411" width="14.28515625" style="274" customWidth="1"/>
    <col min="6412" max="6412" width="17.5703125" style="274" customWidth="1"/>
    <col min="6413" max="6413" width="27.7109375" style="274" customWidth="1"/>
    <col min="6414" max="6416" width="9.140625" style="274" customWidth="1"/>
    <col min="6417" max="6417" width="14.85546875" style="274" customWidth="1"/>
    <col min="6418" max="6418" width="13.85546875" style="274" customWidth="1"/>
    <col min="6419" max="6640" width="9.140625" style="274" customWidth="1"/>
    <col min="6641" max="6641" width="9" style="274"/>
    <col min="6642" max="6642" width="6.5703125" style="274" customWidth="1"/>
    <col min="6643" max="6643" width="79.5703125" style="274" customWidth="1"/>
    <col min="6644" max="6644" width="23.5703125" style="274" customWidth="1"/>
    <col min="6645" max="6645" width="27.85546875" style="274" customWidth="1"/>
    <col min="6646" max="6646" width="22.28515625" style="274" customWidth="1"/>
    <col min="6647" max="6647" width="23.5703125" style="274" customWidth="1"/>
    <col min="6648" max="6648" width="39" style="274" customWidth="1"/>
    <col min="6649" max="6649" width="36.42578125" style="274" customWidth="1"/>
    <col min="6650" max="6650" width="8" style="274" customWidth="1"/>
    <col min="6651" max="6651" width="15.5703125" style="274" customWidth="1"/>
    <col min="6652" max="6652" width="17.28515625" style="274" customWidth="1"/>
    <col min="6653" max="6653" width="18.85546875" style="274" customWidth="1"/>
    <col min="6654" max="6654" width="81" style="274" customWidth="1"/>
    <col min="6655" max="6655" width="14.85546875" style="274" customWidth="1"/>
    <col min="6656" max="6656" width="15.7109375" style="274" customWidth="1"/>
    <col min="6657" max="6657" width="17.5703125" style="274" customWidth="1"/>
    <col min="6658" max="6658" width="18.42578125" style="274" customWidth="1"/>
    <col min="6659" max="6659" width="16.5703125" style="274" customWidth="1"/>
    <col min="6660" max="6660" width="17.7109375" style="274" customWidth="1"/>
    <col min="6661" max="6661" width="17.85546875" style="274" customWidth="1"/>
    <col min="6662" max="6662" width="18.42578125" style="274" customWidth="1"/>
    <col min="6663" max="6663" width="15.42578125" style="274" customWidth="1"/>
    <col min="6664" max="6664" width="14.5703125" style="274" customWidth="1"/>
    <col min="6665" max="6665" width="15" style="274" customWidth="1"/>
    <col min="6666" max="6666" width="6.7109375" style="274" customWidth="1"/>
    <col min="6667" max="6667" width="14.28515625" style="274" customWidth="1"/>
    <col min="6668" max="6668" width="17.5703125" style="274" customWidth="1"/>
    <col min="6669" max="6669" width="27.7109375" style="274" customWidth="1"/>
    <col min="6670" max="6672" width="9.140625" style="274" customWidth="1"/>
    <col min="6673" max="6673" width="14.85546875" style="274" customWidth="1"/>
    <col min="6674" max="6674" width="13.85546875" style="274" customWidth="1"/>
    <col min="6675" max="6896" width="9.140625" style="274" customWidth="1"/>
    <col min="6897" max="6897" width="9" style="274"/>
    <col min="6898" max="6898" width="6.5703125" style="274" customWidth="1"/>
    <col min="6899" max="6899" width="79.5703125" style="274" customWidth="1"/>
    <col min="6900" max="6900" width="23.5703125" style="274" customWidth="1"/>
    <col min="6901" max="6901" width="27.85546875" style="274" customWidth="1"/>
    <col min="6902" max="6902" width="22.28515625" style="274" customWidth="1"/>
    <col min="6903" max="6903" width="23.5703125" style="274" customWidth="1"/>
    <col min="6904" max="6904" width="39" style="274" customWidth="1"/>
    <col min="6905" max="6905" width="36.42578125" style="274" customWidth="1"/>
    <col min="6906" max="6906" width="8" style="274" customWidth="1"/>
    <col min="6907" max="6907" width="15.5703125" style="274" customWidth="1"/>
    <col min="6908" max="6908" width="17.28515625" style="274" customWidth="1"/>
    <col min="6909" max="6909" width="18.85546875" style="274" customWidth="1"/>
    <col min="6910" max="6910" width="81" style="274" customWidth="1"/>
    <col min="6911" max="6911" width="14.85546875" style="274" customWidth="1"/>
    <col min="6912" max="6912" width="15.7109375" style="274" customWidth="1"/>
    <col min="6913" max="6913" width="17.5703125" style="274" customWidth="1"/>
    <col min="6914" max="6914" width="18.42578125" style="274" customWidth="1"/>
    <col min="6915" max="6915" width="16.5703125" style="274" customWidth="1"/>
    <col min="6916" max="6916" width="17.7109375" style="274" customWidth="1"/>
    <col min="6917" max="6917" width="17.85546875" style="274" customWidth="1"/>
    <col min="6918" max="6918" width="18.42578125" style="274" customWidth="1"/>
    <col min="6919" max="6919" width="15.42578125" style="274" customWidth="1"/>
    <col min="6920" max="6920" width="14.5703125" style="274" customWidth="1"/>
    <col min="6921" max="6921" width="15" style="274" customWidth="1"/>
    <col min="6922" max="6922" width="6.7109375" style="274" customWidth="1"/>
    <col min="6923" max="6923" width="14.28515625" style="274" customWidth="1"/>
    <col min="6924" max="6924" width="17.5703125" style="274" customWidth="1"/>
    <col min="6925" max="6925" width="27.7109375" style="274" customWidth="1"/>
    <col min="6926" max="6928" width="9.140625" style="274" customWidth="1"/>
    <col min="6929" max="6929" width="14.85546875" style="274" customWidth="1"/>
    <col min="6930" max="6930" width="13.85546875" style="274" customWidth="1"/>
    <col min="6931" max="7152" width="9.140625" style="274" customWidth="1"/>
    <col min="7153" max="7153" width="9" style="274"/>
    <col min="7154" max="7154" width="6.5703125" style="274" customWidth="1"/>
    <col min="7155" max="7155" width="79.5703125" style="274" customWidth="1"/>
    <col min="7156" max="7156" width="23.5703125" style="274" customWidth="1"/>
    <col min="7157" max="7157" width="27.85546875" style="274" customWidth="1"/>
    <col min="7158" max="7158" width="22.28515625" style="274" customWidth="1"/>
    <col min="7159" max="7159" width="23.5703125" style="274" customWidth="1"/>
    <col min="7160" max="7160" width="39" style="274" customWidth="1"/>
    <col min="7161" max="7161" width="36.42578125" style="274" customWidth="1"/>
    <col min="7162" max="7162" width="8" style="274" customWidth="1"/>
    <col min="7163" max="7163" width="15.5703125" style="274" customWidth="1"/>
    <col min="7164" max="7164" width="17.28515625" style="274" customWidth="1"/>
    <col min="7165" max="7165" width="18.85546875" style="274" customWidth="1"/>
    <col min="7166" max="7166" width="81" style="274" customWidth="1"/>
    <col min="7167" max="7167" width="14.85546875" style="274" customWidth="1"/>
    <col min="7168" max="7168" width="15.7109375" style="274" customWidth="1"/>
    <col min="7169" max="7169" width="17.5703125" style="274" customWidth="1"/>
    <col min="7170" max="7170" width="18.42578125" style="274" customWidth="1"/>
    <col min="7171" max="7171" width="16.5703125" style="274" customWidth="1"/>
    <col min="7172" max="7172" width="17.7109375" style="274" customWidth="1"/>
    <col min="7173" max="7173" width="17.85546875" style="274" customWidth="1"/>
    <col min="7174" max="7174" width="18.42578125" style="274" customWidth="1"/>
    <col min="7175" max="7175" width="15.42578125" style="274" customWidth="1"/>
    <col min="7176" max="7176" width="14.5703125" style="274" customWidth="1"/>
    <col min="7177" max="7177" width="15" style="274" customWidth="1"/>
    <col min="7178" max="7178" width="6.7109375" style="274" customWidth="1"/>
    <col min="7179" max="7179" width="14.28515625" style="274" customWidth="1"/>
    <col min="7180" max="7180" width="17.5703125" style="274" customWidth="1"/>
    <col min="7181" max="7181" width="27.7109375" style="274" customWidth="1"/>
    <col min="7182" max="7184" width="9.140625" style="274" customWidth="1"/>
    <col min="7185" max="7185" width="14.85546875" style="274" customWidth="1"/>
    <col min="7186" max="7186" width="13.85546875" style="274" customWidth="1"/>
    <col min="7187" max="7408" width="9.140625" style="274" customWidth="1"/>
    <col min="7409" max="7409" width="9" style="274"/>
    <col min="7410" max="7410" width="6.5703125" style="274" customWidth="1"/>
    <col min="7411" max="7411" width="79.5703125" style="274" customWidth="1"/>
    <col min="7412" max="7412" width="23.5703125" style="274" customWidth="1"/>
    <col min="7413" max="7413" width="27.85546875" style="274" customWidth="1"/>
    <col min="7414" max="7414" width="22.28515625" style="274" customWidth="1"/>
    <col min="7415" max="7415" width="23.5703125" style="274" customWidth="1"/>
    <col min="7416" max="7416" width="39" style="274" customWidth="1"/>
    <col min="7417" max="7417" width="36.42578125" style="274" customWidth="1"/>
    <col min="7418" max="7418" width="8" style="274" customWidth="1"/>
    <col min="7419" max="7419" width="15.5703125" style="274" customWidth="1"/>
    <col min="7420" max="7420" width="17.28515625" style="274" customWidth="1"/>
    <col min="7421" max="7421" width="18.85546875" style="274" customWidth="1"/>
    <col min="7422" max="7422" width="81" style="274" customWidth="1"/>
    <col min="7423" max="7423" width="14.85546875" style="274" customWidth="1"/>
    <col min="7424" max="7424" width="15.7109375" style="274" customWidth="1"/>
    <col min="7425" max="7425" width="17.5703125" style="274" customWidth="1"/>
    <col min="7426" max="7426" width="18.42578125" style="274" customWidth="1"/>
    <col min="7427" max="7427" width="16.5703125" style="274" customWidth="1"/>
    <col min="7428" max="7428" width="17.7109375" style="274" customWidth="1"/>
    <col min="7429" max="7429" width="17.85546875" style="274" customWidth="1"/>
    <col min="7430" max="7430" width="18.42578125" style="274" customWidth="1"/>
    <col min="7431" max="7431" width="15.42578125" style="274" customWidth="1"/>
    <col min="7432" max="7432" width="14.5703125" style="274" customWidth="1"/>
    <col min="7433" max="7433" width="15" style="274" customWidth="1"/>
    <col min="7434" max="7434" width="6.7109375" style="274" customWidth="1"/>
    <col min="7435" max="7435" width="14.28515625" style="274" customWidth="1"/>
    <col min="7436" max="7436" width="17.5703125" style="274" customWidth="1"/>
    <col min="7437" max="7437" width="27.7109375" style="274" customWidth="1"/>
    <col min="7438" max="7440" width="9.140625" style="274" customWidth="1"/>
    <col min="7441" max="7441" width="14.85546875" style="274" customWidth="1"/>
    <col min="7442" max="7442" width="13.85546875" style="274" customWidth="1"/>
    <col min="7443" max="7664" width="9.140625" style="274" customWidth="1"/>
    <col min="7665" max="7665" width="9" style="274"/>
    <col min="7666" max="7666" width="6.5703125" style="274" customWidth="1"/>
    <col min="7667" max="7667" width="79.5703125" style="274" customWidth="1"/>
    <col min="7668" max="7668" width="23.5703125" style="274" customWidth="1"/>
    <col min="7669" max="7669" width="27.85546875" style="274" customWidth="1"/>
    <col min="7670" max="7670" width="22.28515625" style="274" customWidth="1"/>
    <col min="7671" max="7671" width="23.5703125" style="274" customWidth="1"/>
    <col min="7672" max="7672" width="39" style="274" customWidth="1"/>
    <col min="7673" max="7673" width="36.42578125" style="274" customWidth="1"/>
    <col min="7674" max="7674" width="8" style="274" customWidth="1"/>
    <col min="7675" max="7675" width="15.5703125" style="274" customWidth="1"/>
    <col min="7676" max="7676" width="17.28515625" style="274" customWidth="1"/>
    <col min="7677" max="7677" width="18.85546875" style="274" customWidth="1"/>
    <col min="7678" max="7678" width="81" style="274" customWidth="1"/>
    <col min="7679" max="7679" width="14.85546875" style="274" customWidth="1"/>
    <col min="7680" max="7680" width="15.7109375" style="274" customWidth="1"/>
    <col min="7681" max="7681" width="17.5703125" style="274" customWidth="1"/>
    <col min="7682" max="7682" width="18.42578125" style="274" customWidth="1"/>
    <col min="7683" max="7683" width="16.5703125" style="274" customWidth="1"/>
    <col min="7684" max="7684" width="17.7109375" style="274" customWidth="1"/>
    <col min="7685" max="7685" width="17.85546875" style="274" customWidth="1"/>
    <col min="7686" max="7686" width="18.42578125" style="274" customWidth="1"/>
    <col min="7687" max="7687" width="15.42578125" style="274" customWidth="1"/>
    <col min="7688" max="7688" width="14.5703125" style="274" customWidth="1"/>
    <col min="7689" max="7689" width="15" style="274" customWidth="1"/>
    <col min="7690" max="7690" width="6.7109375" style="274" customWidth="1"/>
    <col min="7691" max="7691" width="14.28515625" style="274" customWidth="1"/>
    <col min="7692" max="7692" width="17.5703125" style="274" customWidth="1"/>
    <col min="7693" max="7693" width="27.7109375" style="274" customWidth="1"/>
    <col min="7694" max="7696" width="9.140625" style="274" customWidth="1"/>
    <col min="7697" max="7697" width="14.85546875" style="274" customWidth="1"/>
    <col min="7698" max="7698" width="13.85546875" style="274" customWidth="1"/>
    <col min="7699" max="7920" width="9.140625" style="274" customWidth="1"/>
    <col min="7921" max="7921" width="9" style="274"/>
    <col min="7922" max="7922" width="6.5703125" style="274" customWidth="1"/>
    <col min="7923" max="7923" width="79.5703125" style="274" customWidth="1"/>
    <col min="7924" max="7924" width="23.5703125" style="274" customWidth="1"/>
    <col min="7925" max="7925" width="27.85546875" style="274" customWidth="1"/>
    <col min="7926" max="7926" width="22.28515625" style="274" customWidth="1"/>
    <col min="7927" max="7927" width="23.5703125" style="274" customWidth="1"/>
    <col min="7928" max="7928" width="39" style="274" customWidth="1"/>
    <col min="7929" max="7929" width="36.42578125" style="274" customWidth="1"/>
    <col min="7930" max="7930" width="8" style="274" customWidth="1"/>
    <col min="7931" max="7931" width="15.5703125" style="274" customWidth="1"/>
    <col min="7932" max="7932" width="17.28515625" style="274" customWidth="1"/>
    <col min="7933" max="7933" width="18.85546875" style="274" customWidth="1"/>
    <col min="7934" max="7934" width="81" style="274" customWidth="1"/>
    <col min="7935" max="7935" width="14.85546875" style="274" customWidth="1"/>
    <col min="7936" max="7936" width="15.7109375" style="274" customWidth="1"/>
    <col min="7937" max="7937" width="17.5703125" style="274" customWidth="1"/>
    <col min="7938" max="7938" width="18.42578125" style="274" customWidth="1"/>
    <col min="7939" max="7939" width="16.5703125" style="274" customWidth="1"/>
    <col min="7940" max="7940" width="17.7109375" style="274" customWidth="1"/>
    <col min="7941" max="7941" width="17.85546875" style="274" customWidth="1"/>
    <col min="7942" max="7942" width="18.42578125" style="274" customWidth="1"/>
    <col min="7943" max="7943" width="15.42578125" style="274" customWidth="1"/>
    <col min="7944" max="7944" width="14.5703125" style="274" customWidth="1"/>
    <col min="7945" max="7945" width="15" style="274" customWidth="1"/>
    <col min="7946" max="7946" width="6.7109375" style="274" customWidth="1"/>
    <col min="7947" max="7947" width="14.28515625" style="274" customWidth="1"/>
    <col min="7948" max="7948" width="17.5703125" style="274" customWidth="1"/>
    <col min="7949" max="7949" width="27.7109375" style="274" customWidth="1"/>
    <col min="7950" max="7952" width="9.140625" style="274" customWidth="1"/>
    <col min="7953" max="7953" width="14.85546875" style="274" customWidth="1"/>
    <col min="7954" max="7954" width="13.85546875" style="274" customWidth="1"/>
    <col min="7955" max="8176" width="9.140625" style="274" customWidth="1"/>
    <col min="8177" max="8177" width="9" style="274"/>
    <col min="8178" max="8178" width="6.5703125" style="274" customWidth="1"/>
    <col min="8179" max="8179" width="79.5703125" style="274" customWidth="1"/>
    <col min="8180" max="8180" width="23.5703125" style="274" customWidth="1"/>
    <col min="8181" max="8181" width="27.85546875" style="274" customWidth="1"/>
    <col min="8182" max="8182" width="22.28515625" style="274" customWidth="1"/>
    <col min="8183" max="8183" width="23.5703125" style="274" customWidth="1"/>
    <col min="8184" max="8184" width="39" style="274" customWidth="1"/>
    <col min="8185" max="8185" width="36.42578125" style="274" customWidth="1"/>
    <col min="8186" max="8186" width="8" style="274" customWidth="1"/>
    <col min="8187" max="8187" width="15.5703125" style="274" customWidth="1"/>
    <col min="8188" max="8188" width="17.28515625" style="274" customWidth="1"/>
    <col min="8189" max="8189" width="18.85546875" style="274" customWidth="1"/>
    <col min="8190" max="8190" width="81" style="274" customWidth="1"/>
    <col min="8191" max="8191" width="14.85546875" style="274" customWidth="1"/>
    <col min="8192" max="8192" width="15.7109375" style="274" customWidth="1"/>
    <col min="8193" max="8193" width="17.5703125" style="274" customWidth="1"/>
    <col min="8194" max="8194" width="18.42578125" style="274" customWidth="1"/>
    <col min="8195" max="8195" width="16.5703125" style="274" customWidth="1"/>
    <col min="8196" max="8196" width="17.7109375" style="274" customWidth="1"/>
    <col min="8197" max="8197" width="17.85546875" style="274" customWidth="1"/>
    <col min="8198" max="8198" width="18.42578125" style="274" customWidth="1"/>
    <col min="8199" max="8199" width="15.42578125" style="274" customWidth="1"/>
    <col min="8200" max="8200" width="14.5703125" style="274" customWidth="1"/>
    <col min="8201" max="8201" width="15" style="274" customWidth="1"/>
    <col min="8202" max="8202" width="6.7109375" style="274" customWidth="1"/>
    <col min="8203" max="8203" width="14.28515625" style="274" customWidth="1"/>
    <col min="8204" max="8204" width="17.5703125" style="274" customWidth="1"/>
    <col min="8205" max="8205" width="27.7109375" style="274" customWidth="1"/>
    <col min="8206" max="8208" width="9.140625" style="274" customWidth="1"/>
    <col min="8209" max="8209" width="14.85546875" style="274" customWidth="1"/>
    <col min="8210" max="8210" width="13.85546875" style="274" customWidth="1"/>
    <col min="8211" max="8432" width="9.140625" style="274" customWidth="1"/>
    <col min="8433" max="8433" width="9" style="274"/>
    <col min="8434" max="8434" width="6.5703125" style="274" customWidth="1"/>
    <col min="8435" max="8435" width="79.5703125" style="274" customWidth="1"/>
    <col min="8436" max="8436" width="23.5703125" style="274" customWidth="1"/>
    <col min="8437" max="8437" width="27.85546875" style="274" customWidth="1"/>
    <col min="8438" max="8438" width="22.28515625" style="274" customWidth="1"/>
    <col min="8439" max="8439" width="23.5703125" style="274" customWidth="1"/>
    <col min="8440" max="8440" width="39" style="274" customWidth="1"/>
    <col min="8441" max="8441" width="36.42578125" style="274" customWidth="1"/>
    <col min="8442" max="8442" width="8" style="274" customWidth="1"/>
    <col min="8443" max="8443" width="15.5703125" style="274" customWidth="1"/>
    <col min="8444" max="8444" width="17.28515625" style="274" customWidth="1"/>
    <col min="8445" max="8445" width="18.85546875" style="274" customWidth="1"/>
    <col min="8446" max="8446" width="81" style="274" customWidth="1"/>
    <col min="8447" max="8447" width="14.85546875" style="274" customWidth="1"/>
    <col min="8448" max="8448" width="15.7109375" style="274" customWidth="1"/>
    <col min="8449" max="8449" width="17.5703125" style="274" customWidth="1"/>
    <col min="8450" max="8450" width="18.42578125" style="274" customWidth="1"/>
    <col min="8451" max="8451" width="16.5703125" style="274" customWidth="1"/>
    <col min="8452" max="8452" width="17.7109375" style="274" customWidth="1"/>
    <col min="8453" max="8453" width="17.85546875" style="274" customWidth="1"/>
    <col min="8454" max="8454" width="18.42578125" style="274" customWidth="1"/>
    <col min="8455" max="8455" width="15.42578125" style="274" customWidth="1"/>
    <col min="8456" max="8456" width="14.5703125" style="274" customWidth="1"/>
    <col min="8457" max="8457" width="15" style="274" customWidth="1"/>
    <col min="8458" max="8458" width="6.7109375" style="274" customWidth="1"/>
    <col min="8459" max="8459" width="14.28515625" style="274" customWidth="1"/>
    <col min="8460" max="8460" width="17.5703125" style="274" customWidth="1"/>
    <col min="8461" max="8461" width="27.7109375" style="274" customWidth="1"/>
    <col min="8462" max="8464" width="9.140625" style="274" customWidth="1"/>
    <col min="8465" max="8465" width="14.85546875" style="274" customWidth="1"/>
    <col min="8466" max="8466" width="13.85546875" style="274" customWidth="1"/>
    <col min="8467" max="8688" width="9.140625" style="274" customWidth="1"/>
    <col min="8689" max="8689" width="9" style="274"/>
    <col min="8690" max="8690" width="6.5703125" style="274" customWidth="1"/>
    <col min="8691" max="8691" width="79.5703125" style="274" customWidth="1"/>
    <col min="8692" max="8692" width="23.5703125" style="274" customWidth="1"/>
    <col min="8693" max="8693" width="27.85546875" style="274" customWidth="1"/>
    <col min="8694" max="8694" width="22.28515625" style="274" customWidth="1"/>
    <col min="8695" max="8695" width="23.5703125" style="274" customWidth="1"/>
    <col min="8696" max="8696" width="39" style="274" customWidth="1"/>
    <col min="8697" max="8697" width="36.42578125" style="274" customWidth="1"/>
    <col min="8698" max="8698" width="8" style="274" customWidth="1"/>
    <col min="8699" max="8699" width="15.5703125" style="274" customWidth="1"/>
    <col min="8700" max="8700" width="17.28515625" style="274" customWidth="1"/>
    <col min="8701" max="8701" width="18.85546875" style="274" customWidth="1"/>
    <col min="8702" max="8702" width="81" style="274" customWidth="1"/>
    <col min="8703" max="8703" width="14.85546875" style="274" customWidth="1"/>
    <col min="8704" max="8704" width="15.7109375" style="274" customWidth="1"/>
    <col min="8705" max="8705" width="17.5703125" style="274" customWidth="1"/>
    <col min="8706" max="8706" width="18.42578125" style="274" customWidth="1"/>
    <col min="8707" max="8707" width="16.5703125" style="274" customWidth="1"/>
    <col min="8708" max="8708" width="17.7109375" style="274" customWidth="1"/>
    <col min="8709" max="8709" width="17.85546875" style="274" customWidth="1"/>
    <col min="8710" max="8710" width="18.42578125" style="274" customWidth="1"/>
    <col min="8711" max="8711" width="15.42578125" style="274" customWidth="1"/>
    <col min="8712" max="8712" width="14.5703125" style="274" customWidth="1"/>
    <col min="8713" max="8713" width="15" style="274" customWidth="1"/>
    <col min="8714" max="8714" width="6.7109375" style="274" customWidth="1"/>
    <col min="8715" max="8715" width="14.28515625" style="274" customWidth="1"/>
    <col min="8716" max="8716" width="17.5703125" style="274" customWidth="1"/>
    <col min="8717" max="8717" width="27.7109375" style="274" customWidth="1"/>
    <col min="8718" max="8720" width="9.140625" style="274" customWidth="1"/>
    <col min="8721" max="8721" width="14.85546875" style="274" customWidth="1"/>
    <col min="8722" max="8722" width="13.85546875" style="274" customWidth="1"/>
    <col min="8723" max="8944" width="9.140625" style="274" customWidth="1"/>
    <col min="8945" max="8945" width="9" style="274"/>
    <col min="8946" max="8946" width="6.5703125" style="274" customWidth="1"/>
    <col min="8947" max="8947" width="79.5703125" style="274" customWidth="1"/>
    <col min="8948" max="8948" width="23.5703125" style="274" customWidth="1"/>
    <col min="8949" max="8949" width="27.85546875" style="274" customWidth="1"/>
    <col min="8950" max="8950" width="22.28515625" style="274" customWidth="1"/>
    <col min="8951" max="8951" width="23.5703125" style="274" customWidth="1"/>
    <col min="8952" max="8952" width="39" style="274" customWidth="1"/>
    <col min="8953" max="8953" width="36.42578125" style="274" customWidth="1"/>
    <col min="8954" max="8954" width="8" style="274" customWidth="1"/>
    <col min="8955" max="8955" width="15.5703125" style="274" customWidth="1"/>
    <col min="8956" max="8956" width="17.28515625" style="274" customWidth="1"/>
    <col min="8957" max="8957" width="18.85546875" style="274" customWidth="1"/>
    <col min="8958" max="8958" width="81" style="274" customWidth="1"/>
    <col min="8959" max="8959" width="14.85546875" style="274" customWidth="1"/>
    <col min="8960" max="8960" width="15.7109375" style="274" customWidth="1"/>
    <col min="8961" max="8961" width="17.5703125" style="274" customWidth="1"/>
    <col min="8962" max="8962" width="18.42578125" style="274" customWidth="1"/>
    <col min="8963" max="8963" width="16.5703125" style="274" customWidth="1"/>
    <col min="8964" max="8964" width="17.7109375" style="274" customWidth="1"/>
    <col min="8965" max="8965" width="17.85546875" style="274" customWidth="1"/>
    <col min="8966" max="8966" width="18.42578125" style="274" customWidth="1"/>
    <col min="8967" max="8967" width="15.42578125" style="274" customWidth="1"/>
    <col min="8968" max="8968" width="14.5703125" style="274" customWidth="1"/>
    <col min="8969" max="8969" width="15" style="274" customWidth="1"/>
    <col min="8970" max="8970" width="6.7109375" style="274" customWidth="1"/>
    <col min="8971" max="8971" width="14.28515625" style="274" customWidth="1"/>
    <col min="8972" max="8972" width="17.5703125" style="274" customWidth="1"/>
    <col min="8973" max="8973" width="27.7109375" style="274" customWidth="1"/>
    <col min="8974" max="8976" width="9.140625" style="274" customWidth="1"/>
    <col min="8977" max="8977" width="14.85546875" style="274" customWidth="1"/>
    <col min="8978" max="8978" width="13.85546875" style="274" customWidth="1"/>
    <col min="8979" max="9200" width="9.140625" style="274" customWidth="1"/>
    <col min="9201" max="9201" width="9" style="274"/>
    <col min="9202" max="9202" width="6.5703125" style="274" customWidth="1"/>
    <col min="9203" max="9203" width="79.5703125" style="274" customWidth="1"/>
    <col min="9204" max="9204" width="23.5703125" style="274" customWidth="1"/>
    <col min="9205" max="9205" width="27.85546875" style="274" customWidth="1"/>
    <col min="9206" max="9206" width="22.28515625" style="274" customWidth="1"/>
    <col min="9207" max="9207" width="23.5703125" style="274" customWidth="1"/>
    <col min="9208" max="9208" width="39" style="274" customWidth="1"/>
    <col min="9209" max="9209" width="36.42578125" style="274" customWidth="1"/>
    <col min="9210" max="9210" width="8" style="274" customWidth="1"/>
    <col min="9211" max="9211" width="15.5703125" style="274" customWidth="1"/>
    <col min="9212" max="9212" width="17.28515625" style="274" customWidth="1"/>
    <col min="9213" max="9213" width="18.85546875" style="274" customWidth="1"/>
    <col min="9214" max="9214" width="81" style="274" customWidth="1"/>
    <col min="9215" max="9215" width="14.85546875" style="274" customWidth="1"/>
    <col min="9216" max="9216" width="15.7109375" style="274" customWidth="1"/>
    <col min="9217" max="9217" width="17.5703125" style="274" customWidth="1"/>
    <col min="9218" max="9218" width="18.42578125" style="274" customWidth="1"/>
    <col min="9219" max="9219" width="16.5703125" style="274" customWidth="1"/>
    <col min="9220" max="9220" width="17.7109375" style="274" customWidth="1"/>
    <col min="9221" max="9221" width="17.85546875" style="274" customWidth="1"/>
    <col min="9222" max="9222" width="18.42578125" style="274" customWidth="1"/>
    <col min="9223" max="9223" width="15.42578125" style="274" customWidth="1"/>
    <col min="9224" max="9224" width="14.5703125" style="274" customWidth="1"/>
    <col min="9225" max="9225" width="15" style="274" customWidth="1"/>
    <col min="9226" max="9226" width="6.7109375" style="274" customWidth="1"/>
    <col min="9227" max="9227" width="14.28515625" style="274" customWidth="1"/>
    <col min="9228" max="9228" width="17.5703125" style="274" customWidth="1"/>
    <col min="9229" max="9229" width="27.7109375" style="274" customWidth="1"/>
    <col min="9230" max="9232" width="9.140625" style="274" customWidth="1"/>
    <col min="9233" max="9233" width="14.85546875" style="274" customWidth="1"/>
    <col min="9234" max="9234" width="13.85546875" style="274" customWidth="1"/>
    <col min="9235" max="9456" width="9.140625" style="274" customWidth="1"/>
    <col min="9457" max="9457" width="9" style="274"/>
    <col min="9458" max="9458" width="6.5703125" style="274" customWidth="1"/>
    <col min="9459" max="9459" width="79.5703125" style="274" customWidth="1"/>
    <col min="9460" max="9460" width="23.5703125" style="274" customWidth="1"/>
    <col min="9461" max="9461" width="27.85546875" style="274" customWidth="1"/>
    <col min="9462" max="9462" width="22.28515625" style="274" customWidth="1"/>
    <col min="9463" max="9463" width="23.5703125" style="274" customWidth="1"/>
    <col min="9464" max="9464" width="39" style="274" customWidth="1"/>
    <col min="9465" max="9465" width="36.42578125" style="274" customWidth="1"/>
    <col min="9466" max="9466" width="8" style="274" customWidth="1"/>
    <col min="9467" max="9467" width="15.5703125" style="274" customWidth="1"/>
    <col min="9468" max="9468" width="17.28515625" style="274" customWidth="1"/>
    <col min="9469" max="9469" width="18.85546875" style="274" customWidth="1"/>
    <col min="9470" max="9470" width="81" style="274" customWidth="1"/>
    <col min="9471" max="9471" width="14.85546875" style="274" customWidth="1"/>
    <col min="9472" max="9472" width="15.7109375" style="274" customWidth="1"/>
    <col min="9473" max="9473" width="17.5703125" style="274" customWidth="1"/>
    <col min="9474" max="9474" width="18.42578125" style="274" customWidth="1"/>
    <col min="9475" max="9475" width="16.5703125" style="274" customWidth="1"/>
    <col min="9476" max="9476" width="17.7109375" style="274" customWidth="1"/>
    <col min="9477" max="9477" width="17.85546875" style="274" customWidth="1"/>
    <col min="9478" max="9478" width="18.42578125" style="274" customWidth="1"/>
    <col min="9479" max="9479" width="15.42578125" style="274" customWidth="1"/>
    <col min="9480" max="9480" width="14.5703125" style="274" customWidth="1"/>
    <col min="9481" max="9481" width="15" style="274" customWidth="1"/>
    <col min="9482" max="9482" width="6.7109375" style="274" customWidth="1"/>
    <col min="9483" max="9483" width="14.28515625" style="274" customWidth="1"/>
    <col min="9484" max="9484" width="17.5703125" style="274" customWidth="1"/>
    <col min="9485" max="9485" width="27.7109375" style="274" customWidth="1"/>
    <col min="9486" max="9488" width="9.140625" style="274" customWidth="1"/>
    <col min="9489" max="9489" width="14.85546875" style="274" customWidth="1"/>
    <col min="9490" max="9490" width="13.85546875" style="274" customWidth="1"/>
    <col min="9491" max="9712" width="9.140625" style="274" customWidth="1"/>
    <col min="9713" max="9713" width="9" style="274"/>
    <col min="9714" max="9714" width="6.5703125" style="274" customWidth="1"/>
    <col min="9715" max="9715" width="79.5703125" style="274" customWidth="1"/>
    <col min="9716" max="9716" width="23.5703125" style="274" customWidth="1"/>
    <col min="9717" max="9717" width="27.85546875" style="274" customWidth="1"/>
    <col min="9718" max="9718" width="22.28515625" style="274" customWidth="1"/>
    <col min="9719" max="9719" width="23.5703125" style="274" customWidth="1"/>
    <col min="9720" max="9720" width="39" style="274" customWidth="1"/>
    <col min="9721" max="9721" width="36.42578125" style="274" customWidth="1"/>
    <col min="9722" max="9722" width="8" style="274" customWidth="1"/>
    <col min="9723" max="9723" width="15.5703125" style="274" customWidth="1"/>
    <col min="9724" max="9724" width="17.28515625" style="274" customWidth="1"/>
    <col min="9725" max="9725" width="18.85546875" style="274" customWidth="1"/>
    <col min="9726" max="9726" width="81" style="274" customWidth="1"/>
    <col min="9727" max="9727" width="14.85546875" style="274" customWidth="1"/>
    <col min="9728" max="9728" width="15.7109375" style="274" customWidth="1"/>
    <col min="9729" max="9729" width="17.5703125" style="274" customWidth="1"/>
    <col min="9730" max="9730" width="18.42578125" style="274" customWidth="1"/>
    <col min="9731" max="9731" width="16.5703125" style="274" customWidth="1"/>
    <col min="9732" max="9732" width="17.7109375" style="274" customWidth="1"/>
    <col min="9733" max="9733" width="17.85546875" style="274" customWidth="1"/>
    <col min="9734" max="9734" width="18.42578125" style="274" customWidth="1"/>
    <col min="9735" max="9735" width="15.42578125" style="274" customWidth="1"/>
    <col min="9736" max="9736" width="14.5703125" style="274" customWidth="1"/>
    <col min="9737" max="9737" width="15" style="274" customWidth="1"/>
    <col min="9738" max="9738" width="6.7109375" style="274" customWidth="1"/>
    <col min="9739" max="9739" width="14.28515625" style="274" customWidth="1"/>
    <col min="9740" max="9740" width="17.5703125" style="274" customWidth="1"/>
    <col min="9741" max="9741" width="27.7109375" style="274" customWidth="1"/>
    <col min="9742" max="9744" width="9.140625" style="274" customWidth="1"/>
    <col min="9745" max="9745" width="14.85546875" style="274" customWidth="1"/>
    <col min="9746" max="9746" width="13.85546875" style="274" customWidth="1"/>
    <col min="9747" max="9968" width="9.140625" style="274" customWidth="1"/>
    <col min="9969" max="9969" width="9" style="274"/>
    <col min="9970" max="9970" width="6.5703125" style="274" customWidth="1"/>
    <col min="9971" max="9971" width="79.5703125" style="274" customWidth="1"/>
    <col min="9972" max="9972" width="23.5703125" style="274" customWidth="1"/>
    <col min="9973" max="9973" width="27.85546875" style="274" customWidth="1"/>
    <col min="9974" max="9974" width="22.28515625" style="274" customWidth="1"/>
    <col min="9975" max="9975" width="23.5703125" style="274" customWidth="1"/>
    <col min="9976" max="9976" width="39" style="274" customWidth="1"/>
    <col min="9977" max="9977" width="36.42578125" style="274" customWidth="1"/>
    <col min="9978" max="9978" width="8" style="274" customWidth="1"/>
    <col min="9979" max="9979" width="15.5703125" style="274" customWidth="1"/>
    <col min="9980" max="9980" width="17.28515625" style="274" customWidth="1"/>
    <col min="9981" max="9981" width="18.85546875" style="274" customWidth="1"/>
    <col min="9982" max="9982" width="81" style="274" customWidth="1"/>
    <col min="9983" max="9983" width="14.85546875" style="274" customWidth="1"/>
    <col min="9984" max="9984" width="15.7109375" style="274" customWidth="1"/>
    <col min="9985" max="9985" width="17.5703125" style="274" customWidth="1"/>
    <col min="9986" max="9986" width="18.42578125" style="274" customWidth="1"/>
    <col min="9987" max="9987" width="16.5703125" style="274" customWidth="1"/>
    <col min="9988" max="9988" width="17.7109375" style="274" customWidth="1"/>
    <col min="9989" max="9989" width="17.85546875" style="274" customWidth="1"/>
    <col min="9990" max="9990" width="18.42578125" style="274" customWidth="1"/>
    <col min="9991" max="9991" width="15.42578125" style="274" customWidth="1"/>
    <col min="9992" max="9992" width="14.5703125" style="274" customWidth="1"/>
    <col min="9993" max="9993" width="15" style="274" customWidth="1"/>
    <col min="9994" max="9994" width="6.7109375" style="274" customWidth="1"/>
    <col min="9995" max="9995" width="14.28515625" style="274" customWidth="1"/>
    <col min="9996" max="9996" width="17.5703125" style="274" customWidth="1"/>
    <col min="9997" max="9997" width="27.7109375" style="274" customWidth="1"/>
    <col min="9998" max="10000" width="9.140625" style="274" customWidth="1"/>
    <col min="10001" max="10001" width="14.85546875" style="274" customWidth="1"/>
    <col min="10002" max="10002" width="13.85546875" style="274" customWidth="1"/>
    <col min="10003" max="10224" width="9.140625" style="274" customWidth="1"/>
    <col min="10225" max="10225" width="9" style="274"/>
    <col min="10226" max="10226" width="6.5703125" style="274" customWidth="1"/>
    <col min="10227" max="10227" width="79.5703125" style="274" customWidth="1"/>
    <col min="10228" max="10228" width="23.5703125" style="274" customWidth="1"/>
    <col min="10229" max="10229" width="27.85546875" style="274" customWidth="1"/>
    <col min="10230" max="10230" width="22.28515625" style="274" customWidth="1"/>
    <col min="10231" max="10231" width="23.5703125" style="274" customWidth="1"/>
    <col min="10232" max="10232" width="39" style="274" customWidth="1"/>
    <col min="10233" max="10233" width="36.42578125" style="274" customWidth="1"/>
    <col min="10234" max="10234" width="8" style="274" customWidth="1"/>
    <col min="10235" max="10235" width="15.5703125" style="274" customWidth="1"/>
    <col min="10236" max="10236" width="17.28515625" style="274" customWidth="1"/>
    <col min="10237" max="10237" width="18.85546875" style="274" customWidth="1"/>
    <col min="10238" max="10238" width="81" style="274" customWidth="1"/>
    <col min="10239" max="10239" width="14.85546875" style="274" customWidth="1"/>
    <col min="10240" max="10240" width="15.7109375" style="274" customWidth="1"/>
    <col min="10241" max="10241" width="17.5703125" style="274" customWidth="1"/>
    <col min="10242" max="10242" width="18.42578125" style="274" customWidth="1"/>
    <col min="10243" max="10243" width="16.5703125" style="274" customWidth="1"/>
    <col min="10244" max="10244" width="17.7109375" style="274" customWidth="1"/>
    <col min="10245" max="10245" width="17.85546875" style="274" customWidth="1"/>
    <col min="10246" max="10246" width="18.42578125" style="274" customWidth="1"/>
    <col min="10247" max="10247" width="15.42578125" style="274" customWidth="1"/>
    <col min="10248" max="10248" width="14.5703125" style="274" customWidth="1"/>
    <col min="10249" max="10249" width="15" style="274" customWidth="1"/>
    <col min="10250" max="10250" width="6.7109375" style="274" customWidth="1"/>
    <col min="10251" max="10251" width="14.28515625" style="274" customWidth="1"/>
    <col min="10252" max="10252" width="17.5703125" style="274" customWidth="1"/>
    <col min="10253" max="10253" width="27.7109375" style="274" customWidth="1"/>
    <col min="10254" max="10256" width="9.140625" style="274" customWidth="1"/>
    <col min="10257" max="10257" width="14.85546875" style="274" customWidth="1"/>
    <col min="10258" max="10258" width="13.85546875" style="274" customWidth="1"/>
    <col min="10259" max="10480" width="9.140625" style="274" customWidth="1"/>
    <col min="10481" max="10481" width="9" style="274"/>
    <col min="10482" max="10482" width="6.5703125" style="274" customWidth="1"/>
    <col min="10483" max="10483" width="79.5703125" style="274" customWidth="1"/>
    <col min="10484" max="10484" width="23.5703125" style="274" customWidth="1"/>
    <col min="10485" max="10485" width="27.85546875" style="274" customWidth="1"/>
    <col min="10486" max="10486" width="22.28515625" style="274" customWidth="1"/>
    <col min="10487" max="10487" width="23.5703125" style="274" customWidth="1"/>
    <col min="10488" max="10488" width="39" style="274" customWidth="1"/>
    <col min="10489" max="10489" width="36.42578125" style="274" customWidth="1"/>
    <col min="10490" max="10490" width="8" style="274" customWidth="1"/>
    <col min="10491" max="10491" width="15.5703125" style="274" customWidth="1"/>
    <col min="10492" max="10492" width="17.28515625" style="274" customWidth="1"/>
    <col min="10493" max="10493" width="18.85546875" style="274" customWidth="1"/>
    <col min="10494" max="10494" width="81" style="274" customWidth="1"/>
    <col min="10495" max="10495" width="14.85546875" style="274" customWidth="1"/>
    <col min="10496" max="10496" width="15.7109375" style="274" customWidth="1"/>
    <col min="10497" max="10497" width="17.5703125" style="274" customWidth="1"/>
    <col min="10498" max="10498" width="18.42578125" style="274" customWidth="1"/>
    <col min="10499" max="10499" width="16.5703125" style="274" customWidth="1"/>
    <col min="10500" max="10500" width="17.7109375" style="274" customWidth="1"/>
    <col min="10501" max="10501" width="17.85546875" style="274" customWidth="1"/>
    <col min="10502" max="10502" width="18.42578125" style="274" customWidth="1"/>
    <col min="10503" max="10503" width="15.42578125" style="274" customWidth="1"/>
    <col min="10504" max="10504" width="14.5703125" style="274" customWidth="1"/>
    <col min="10505" max="10505" width="15" style="274" customWidth="1"/>
    <col min="10506" max="10506" width="6.7109375" style="274" customWidth="1"/>
    <col min="10507" max="10507" width="14.28515625" style="274" customWidth="1"/>
    <col min="10508" max="10508" width="17.5703125" style="274" customWidth="1"/>
    <col min="10509" max="10509" width="27.7109375" style="274" customWidth="1"/>
    <col min="10510" max="10512" width="9.140625" style="274" customWidth="1"/>
    <col min="10513" max="10513" width="14.85546875" style="274" customWidth="1"/>
    <col min="10514" max="10514" width="13.85546875" style="274" customWidth="1"/>
    <col min="10515" max="10736" width="9.140625" style="274" customWidth="1"/>
    <col min="10737" max="10737" width="9" style="274"/>
    <col min="10738" max="10738" width="6.5703125" style="274" customWidth="1"/>
    <col min="10739" max="10739" width="79.5703125" style="274" customWidth="1"/>
    <col min="10740" max="10740" width="23.5703125" style="274" customWidth="1"/>
    <col min="10741" max="10741" width="27.85546875" style="274" customWidth="1"/>
    <col min="10742" max="10742" width="22.28515625" style="274" customWidth="1"/>
    <col min="10743" max="10743" width="23.5703125" style="274" customWidth="1"/>
    <col min="10744" max="10744" width="39" style="274" customWidth="1"/>
    <col min="10745" max="10745" width="36.42578125" style="274" customWidth="1"/>
    <col min="10746" max="10746" width="8" style="274" customWidth="1"/>
    <col min="10747" max="10747" width="15.5703125" style="274" customWidth="1"/>
    <col min="10748" max="10748" width="17.28515625" style="274" customWidth="1"/>
    <col min="10749" max="10749" width="18.85546875" style="274" customWidth="1"/>
    <col min="10750" max="10750" width="81" style="274" customWidth="1"/>
    <col min="10751" max="10751" width="14.85546875" style="274" customWidth="1"/>
    <col min="10752" max="10752" width="15.7109375" style="274" customWidth="1"/>
    <col min="10753" max="10753" width="17.5703125" style="274" customWidth="1"/>
    <col min="10754" max="10754" width="18.42578125" style="274" customWidth="1"/>
    <col min="10755" max="10755" width="16.5703125" style="274" customWidth="1"/>
    <col min="10756" max="10756" width="17.7109375" style="274" customWidth="1"/>
    <col min="10757" max="10757" width="17.85546875" style="274" customWidth="1"/>
    <col min="10758" max="10758" width="18.42578125" style="274" customWidth="1"/>
    <col min="10759" max="10759" width="15.42578125" style="274" customWidth="1"/>
    <col min="10760" max="10760" width="14.5703125" style="274" customWidth="1"/>
    <col min="10761" max="10761" width="15" style="274" customWidth="1"/>
    <col min="10762" max="10762" width="6.7109375" style="274" customWidth="1"/>
    <col min="10763" max="10763" width="14.28515625" style="274" customWidth="1"/>
    <col min="10764" max="10764" width="17.5703125" style="274" customWidth="1"/>
    <col min="10765" max="10765" width="27.7109375" style="274" customWidth="1"/>
    <col min="10766" max="10768" width="9.140625" style="274" customWidth="1"/>
    <col min="10769" max="10769" width="14.85546875" style="274" customWidth="1"/>
    <col min="10770" max="10770" width="13.85546875" style="274" customWidth="1"/>
    <col min="10771" max="10992" width="9.140625" style="274" customWidth="1"/>
    <col min="10993" max="10993" width="9" style="274"/>
    <col min="10994" max="10994" width="6.5703125" style="274" customWidth="1"/>
    <col min="10995" max="10995" width="79.5703125" style="274" customWidth="1"/>
    <col min="10996" max="10996" width="23.5703125" style="274" customWidth="1"/>
    <col min="10997" max="10997" width="27.85546875" style="274" customWidth="1"/>
    <col min="10998" max="10998" width="22.28515625" style="274" customWidth="1"/>
    <col min="10999" max="10999" width="23.5703125" style="274" customWidth="1"/>
    <col min="11000" max="11000" width="39" style="274" customWidth="1"/>
    <col min="11001" max="11001" width="36.42578125" style="274" customWidth="1"/>
    <col min="11002" max="11002" width="8" style="274" customWidth="1"/>
    <col min="11003" max="11003" width="15.5703125" style="274" customWidth="1"/>
    <col min="11004" max="11004" width="17.28515625" style="274" customWidth="1"/>
    <col min="11005" max="11005" width="18.85546875" style="274" customWidth="1"/>
    <col min="11006" max="11006" width="81" style="274" customWidth="1"/>
    <col min="11007" max="11007" width="14.85546875" style="274" customWidth="1"/>
    <col min="11008" max="11008" width="15.7109375" style="274" customWidth="1"/>
    <col min="11009" max="11009" width="17.5703125" style="274" customWidth="1"/>
    <col min="11010" max="11010" width="18.42578125" style="274" customWidth="1"/>
    <col min="11011" max="11011" width="16.5703125" style="274" customWidth="1"/>
    <col min="11012" max="11012" width="17.7109375" style="274" customWidth="1"/>
    <col min="11013" max="11013" width="17.85546875" style="274" customWidth="1"/>
    <col min="11014" max="11014" width="18.42578125" style="274" customWidth="1"/>
    <col min="11015" max="11015" width="15.42578125" style="274" customWidth="1"/>
    <col min="11016" max="11016" width="14.5703125" style="274" customWidth="1"/>
    <col min="11017" max="11017" width="15" style="274" customWidth="1"/>
    <col min="11018" max="11018" width="6.7109375" style="274" customWidth="1"/>
    <col min="11019" max="11019" width="14.28515625" style="274" customWidth="1"/>
    <col min="11020" max="11020" width="17.5703125" style="274" customWidth="1"/>
    <col min="11021" max="11021" width="27.7109375" style="274" customWidth="1"/>
    <col min="11022" max="11024" width="9.140625" style="274" customWidth="1"/>
    <col min="11025" max="11025" width="14.85546875" style="274" customWidth="1"/>
    <col min="11026" max="11026" width="13.85546875" style="274" customWidth="1"/>
    <col min="11027" max="11248" width="9.140625" style="274" customWidth="1"/>
    <col min="11249" max="11249" width="9" style="274"/>
    <col min="11250" max="11250" width="6.5703125" style="274" customWidth="1"/>
    <col min="11251" max="11251" width="79.5703125" style="274" customWidth="1"/>
    <col min="11252" max="11252" width="23.5703125" style="274" customWidth="1"/>
    <col min="11253" max="11253" width="27.85546875" style="274" customWidth="1"/>
    <col min="11254" max="11254" width="22.28515625" style="274" customWidth="1"/>
    <col min="11255" max="11255" width="23.5703125" style="274" customWidth="1"/>
    <col min="11256" max="11256" width="39" style="274" customWidth="1"/>
    <col min="11257" max="11257" width="36.42578125" style="274" customWidth="1"/>
    <col min="11258" max="11258" width="8" style="274" customWidth="1"/>
    <col min="11259" max="11259" width="15.5703125" style="274" customWidth="1"/>
    <col min="11260" max="11260" width="17.28515625" style="274" customWidth="1"/>
    <col min="11261" max="11261" width="18.85546875" style="274" customWidth="1"/>
    <col min="11262" max="11262" width="81" style="274" customWidth="1"/>
    <col min="11263" max="11263" width="14.85546875" style="274" customWidth="1"/>
    <col min="11264" max="11264" width="15.7109375" style="274" customWidth="1"/>
    <col min="11265" max="11265" width="17.5703125" style="274" customWidth="1"/>
    <col min="11266" max="11266" width="18.42578125" style="274" customWidth="1"/>
    <col min="11267" max="11267" width="16.5703125" style="274" customWidth="1"/>
    <col min="11268" max="11268" width="17.7109375" style="274" customWidth="1"/>
    <col min="11269" max="11269" width="17.85546875" style="274" customWidth="1"/>
    <col min="11270" max="11270" width="18.42578125" style="274" customWidth="1"/>
    <col min="11271" max="11271" width="15.42578125" style="274" customWidth="1"/>
    <col min="11272" max="11272" width="14.5703125" style="274" customWidth="1"/>
    <col min="11273" max="11273" width="15" style="274" customWidth="1"/>
    <col min="11274" max="11274" width="6.7109375" style="274" customWidth="1"/>
    <col min="11275" max="11275" width="14.28515625" style="274" customWidth="1"/>
    <col min="11276" max="11276" width="17.5703125" style="274" customWidth="1"/>
    <col min="11277" max="11277" width="27.7109375" style="274" customWidth="1"/>
    <col min="11278" max="11280" width="9.140625" style="274" customWidth="1"/>
    <col min="11281" max="11281" width="14.85546875" style="274" customWidth="1"/>
    <col min="11282" max="11282" width="13.85546875" style="274" customWidth="1"/>
    <col min="11283" max="11504" width="9.140625" style="274" customWidth="1"/>
    <col min="11505" max="11505" width="9" style="274"/>
    <col min="11506" max="11506" width="6.5703125" style="274" customWidth="1"/>
    <col min="11507" max="11507" width="79.5703125" style="274" customWidth="1"/>
    <col min="11508" max="11508" width="23.5703125" style="274" customWidth="1"/>
    <col min="11509" max="11509" width="27.85546875" style="274" customWidth="1"/>
    <col min="11510" max="11510" width="22.28515625" style="274" customWidth="1"/>
    <col min="11511" max="11511" width="23.5703125" style="274" customWidth="1"/>
    <col min="11512" max="11512" width="39" style="274" customWidth="1"/>
    <col min="11513" max="11513" width="36.42578125" style="274" customWidth="1"/>
    <col min="11514" max="11514" width="8" style="274" customWidth="1"/>
    <col min="11515" max="11515" width="15.5703125" style="274" customWidth="1"/>
    <col min="11516" max="11516" width="17.28515625" style="274" customWidth="1"/>
    <col min="11517" max="11517" width="18.85546875" style="274" customWidth="1"/>
    <col min="11518" max="11518" width="81" style="274" customWidth="1"/>
    <col min="11519" max="11519" width="14.85546875" style="274" customWidth="1"/>
    <col min="11520" max="11520" width="15.7109375" style="274" customWidth="1"/>
    <col min="11521" max="11521" width="17.5703125" style="274" customWidth="1"/>
    <col min="11522" max="11522" width="18.42578125" style="274" customWidth="1"/>
    <col min="11523" max="11523" width="16.5703125" style="274" customWidth="1"/>
    <col min="11524" max="11524" width="17.7109375" style="274" customWidth="1"/>
    <col min="11525" max="11525" width="17.85546875" style="274" customWidth="1"/>
    <col min="11526" max="11526" width="18.42578125" style="274" customWidth="1"/>
    <col min="11527" max="11527" width="15.42578125" style="274" customWidth="1"/>
    <col min="11528" max="11528" width="14.5703125" style="274" customWidth="1"/>
    <col min="11529" max="11529" width="15" style="274" customWidth="1"/>
    <col min="11530" max="11530" width="6.7109375" style="274" customWidth="1"/>
    <col min="11531" max="11531" width="14.28515625" style="274" customWidth="1"/>
    <col min="11532" max="11532" width="17.5703125" style="274" customWidth="1"/>
    <col min="11533" max="11533" width="27.7109375" style="274" customWidth="1"/>
    <col min="11534" max="11536" width="9.140625" style="274" customWidth="1"/>
    <col min="11537" max="11537" width="14.85546875" style="274" customWidth="1"/>
    <col min="11538" max="11538" width="13.85546875" style="274" customWidth="1"/>
    <col min="11539" max="11760" width="9.140625" style="274" customWidth="1"/>
    <col min="11761" max="11761" width="9" style="274"/>
    <col min="11762" max="11762" width="6.5703125" style="274" customWidth="1"/>
    <col min="11763" max="11763" width="79.5703125" style="274" customWidth="1"/>
    <col min="11764" max="11764" width="23.5703125" style="274" customWidth="1"/>
    <col min="11765" max="11765" width="27.85546875" style="274" customWidth="1"/>
    <col min="11766" max="11766" width="22.28515625" style="274" customWidth="1"/>
    <col min="11767" max="11767" width="23.5703125" style="274" customWidth="1"/>
    <col min="11768" max="11768" width="39" style="274" customWidth="1"/>
    <col min="11769" max="11769" width="36.42578125" style="274" customWidth="1"/>
    <col min="11770" max="11770" width="8" style="274" customWidth="1"/>
    <col min="11771" max="11771" width="15.5703125" style="274" customWidth="1"/>
    <col min="11772" max="11772" width="17.28515625" style="274" customWidth="1"/>
    <col min="11773" max="11773" width="18.85546875" style="274" customWidth="1"/>
    <col min="11774" max="11774" width="81" style="274" customWidth="1"/>
    <col min="11775" max="11775" width="14.85546875" style="274" customWidth="1"/>
    <col min="11776" max="11776" width="15.7109375" style="274" customWidth="1"/>
    <col min="11777" max="11777" width="17.5703125" style="274" customWidth="1"/>
    <col min="11778" max="11778" width="18.42578125" style="274" customWidth="1"/>
    <col min="11779" max="11779" width="16.5703125" style="274" customWidth="1"/>
    <col min="11780" max="11780" width="17.7109375" style="274" customWidth="1"/>
    <col min="11781" max="11781" width="17.85546875" style="274" customWidth="1"/>
    <col min="11782" max="11782" width="18.42578125" style="274" customWidth="1"/>
    <col min="11783" max="11783" width="15.42578125" style="274" customWidth="1"/>
    <col min="11784" max="11784" width="14.5703125" style="274" customWidth="1"/>
    <col min="11785" max="11785" width="15" style="274" customWidth="1"/>
    <col min="11786" max="11786" width="6.7109375" style="274" customWidth="1"/>
    <col min="11787" max="11787" width="14.28515625" style="274" customWidth="1"/>
    <col min="11788" max="11788" width="17.5703125" style="274" customWidth="1"/>
    <col min="11789" max="11789" width="27.7109375" style="274" customWidth="1"/>
    <col min="11790" max="11792" width="9.140625" style="274" customWidth="1"/>
    <col min="11793" max="11793" width="14.85546875" style="274" customWidth="1"/>
    <col min="11794" max="11794" width="13.85546875" style="274" customWidth="1"/>
    <col min="11795" max="12016" width="9.140625" style="274" customWidth="1"/>
    <col min="12017" max="12017" width="9" style="274"/>
    <col min="12018" max="12018" width="6.5703125" style="274" customWidth="1"/>
    <col min="12019" max="12019" width="79.5703125" style="274" customWidth="1"/>
    <col min="12020" max="12020" width="23.5703125" style="274" customWidth="1"/>
    <col min="12021" max="12021" width="27.85546875" style="274" customWidth="1"/>
    <col min="12022" max="12022" width="22.28515625" style="274" customWidth="1"/>
    <col min="12023" max="12023" width="23.5703125" style="274" customWidth="1"/>
    <col min="12024" max="12024" width="39" style="274" customWidth="1"/>
    <col min="12025" max="12025" width="36.42578125" style="274" customWidth="1"/>
    <col min="12026" max="12026" width="8" style="274" customWidth="1"/>
    <col min="12027" max="12027" width="15.5703125" style="274" customWidth="1"/>
    <col min="12028" max="12028" width="17.28515625" style="274" customWidth="1"/>
    <col min="12029" max="12029" width="18.85546875" style="274" customWidth="1"/>
    <col min="12030" max="12030" width="81" style="274" customWidth="1"/>
    <col min="12031" max="12031" width="14.85546875" style="274" customWidth="1"/>
    <col min="12032" max="12032" width="15.7109375" style="274" customWidth="1"/>
    <col min="12033" max="12033" width="17.5703125" style="274" customWidth="1"/>
    <col min="12034" max="12034" width="18.42578125" style="274" customWidth="1"/>
    <col min="12035" max="12035" width="16.5703125" style="274" customWidth="1"/>
    <col min="12036" max="12036" width="17.7109375" style="274" customWidth="1"/>
    <col min="12037" max="12037" width="17.85546875" style="274" customWidth="1"/>
    <col min="12038" max="12038" width="18.42578125" style="274" customWidth="1"/>
    <col min="12039" max="12039" width="15.42578125" style="274" customWidth="1"/>
    <col min="12040" max="12040" width="14.5703125" style="274" customWidth="1"/>
    <col min="12041" max="12041" width="15" style="274" customWidth="1"/>
    <col min="12042" max="12042" width="6.7109375" style="274" customWidth="1"/>
    <col min="12043" max="12043" width="14.28515625" style="274" customWidth="1"/>
    <col min="12044" max="12044" width="17.5703125" style="274" customWidth="1"/>
    <col min="12045" max="12045" width="27.7109375" style="274" customWidth="1"/>
    <col min="12046" max="12048" width="9.140625" style="274" customWidth="1"/>
    <col min="12049" max="12049" width="14.85546875" style="274" customWidth="1"/>
    <col min="12050" max="12050" width="13.85546875" style="274" customWidth="1"/>
    <col min="12051" max="12272" width="9.140625" style="274" customWidth="1"/>
    <col min="12273" max="12273" width="9" style="274"/>
    <col min="12274" max="12274" width="6.5703125" style="274" customWidth="1"/>
    <col min="12275" max="12275" width="79.5703125" style="274" customWidth="1"/>
    <col min="12276" max="12276" width="23.5703125" style="274" customWidth="1"/>
    <col min="12277" max="12277" width="27.85546875" style="274" customWidth="1"/>
    <col min="12278" max="12278" width="22.28515625" style="274" customWidth="1"/>
    <col min="12279" max="12279" width="23.5703125" style="274" customWidth="1"/>
    <col min="12280" max="12280" width="39" style="274" customWidth="1"/>
    <col min="12281" max="12281" width="36.42578125" style="274" customWidth="1"/>
    <col min="12282" max="12282" width="8" style="274" customWidth="1"/>
    <col min="12283" max="12283" width="15.5703125" style="274" customWidth="1"/>
    <col min="12284" max="12284" width="17.28515625" style="274" customWidth="1"/>
    <col min="12285" max="12285" width="18.85546875" style="274" customWidth="1"/>
    <col min="12286" max="12286" width="81" style="274" customWidth="1"/>
    <col min="12287" max="12287" width="14.85546875" style="274" customWidth="1"/>
    <col min="12288" max="12288" width="15.7109375" style="274" customWidth="1"/>
    <col min="12289" max="12289" width="17.5703125" style="274" customWidth="1"/>
    <col min="12290" max="12290" width="18.42578125" style="274" customWidth="1"/>
    <col min="12291" max="12291" width="16.5703125" style="274" customWidth="1"/>
    <col min="12292" max="12292" width="17.7109375" style="274" customWidth="1"/>
    <col min="12293" max="12293" width="17.85546875" style="274" customWidth="1"/>
    <col min="12294" max="12294" width="18.42578125" style="274" customWidth="1"/>
    <col min="12295" max="12295" width="15.42578125" style="274" customWidth="1"/>
    <col min="12296" max="12296" width="14.5703125" style="274" customWidth="1"/>
    <col min="12297" max="12297" width="15" style="274" customWidth="1"/>
    <col min="12298" max="12298" width="6.7109375" style="274" customWidth="1"/>
    <col min="12299" max="12299" width="14.28515625" style="274" customWidth="1"/>
    <col min="12300" max="12300" width="17.5703125" style="274" customWidth="1"/>
    <col min="12301" max="12301" width="27.7109375" style="274" customWidth="1"/>
    <col min="12302" max="12304" width="9.140625" style="274" customWidth="1"/>
    <col min="12305" max="12305" width="14.85546875" style="274" customWidth="1"/>
    <col min="12306" max="12306" width="13.85546875" style="274" customWidth="1"/>
    <col min="12307" max="12528" width="9.140625" style="274" customWidth="1"/>
    <col min="12529" max="12529" width="9" style="274"/>
    <col min="12530" max="12530" width="6.5703125" style="274" customWidth="1"/>
    <col min="12531" max="12531" width="79.5703125" style="274" customWidth="1"/>
    <col min="12532" max="12532" width="23.5703125" style="274" customWidth="1"/>
    <col min="12533" max="12533" width="27.85546875" style="274" customWidth="1"/>
    <col min="12534" max="12534" width="22.28515625" style="274" customWidth="1"/>
    <col min="12535" max="12535" width="23.5703125" style="274" customWidth="1"/>
    <col min="12536" max="12536" width="39" style="274" customWidth="1"/>
    <col min="12537" max="12537" width="36.42578125" style="274" customWidth="1"/>
    <col min="12538" max="12538" width="8" style="274" customWidth="1"/>
    <col min="12539" max="12539" width="15.5703125" style="274" customWidth="1"/>
    <col min="12540" max="12540" width="17.28515625" style="274" customWidth="1"/>
    <col min="12541" max="12541" width="18.85546875" style="274" customWidth="1"/>
    <col min="12542" max="12542" width="81" style="274" customWidth="1"/>
    <col min="12543" max="12543" width="14.85546875" style="274" customWidth="1"/>
    <col min="12544" max="12544" width="15.7109375" style="274" customWidth="1"/>
    <col min="12545" max="12545" width="17.5703125" style="274" customWidth="1"/>
    <col min="12546" max="12546" width="18.42578125" style="274" customWidth="1"/>
    <col min="12547" max="12547" width="16.5703125" style="274" customWidth="1"/>
    <col min="12548" max="12548" width="17.7109375" style="274" customWidth="1"/>
    <col min="12549" max="12549" width="17.85546875" style="274" customWidth="1"/>
    <col min="12550" max="12550" width="18.42578125" style="274" customWidth="1"/>
    <col min="12551" max="12551" width="15.42578125" style="274" customWidth="1"/>
    <col min="12552" max="12552" width="14.5703125" style="274" customWidth="1"/>
    <col min="12553" max="12553" width="15" style="274" customWidth="1"/>
    <col min="12554" max="12554" width="6.7109375" style="274" customWidth="1"/>
    <col min="12555" max="12555" width="14.28515625" style="274" customWidth="1"/>
    <col min="12556" max="12556" width="17.5703125" style="274" customWidth="1"/>
    <col min="12557" max="12557" width="27.7109375" style="274" customWidth="1"/>
    <col min="12558" max="12560" width="9.140625" style="274" customWidth="1"/>
    <col min="12561" max="12561" width="14.85546875" style="274" customWidth="1"/>
    <col min="12562" max="12562" width="13.85546875" style="274" customWidth="1"/>
    <col min="12563" max="12784" width="9.140625" style="274" customWidth="1"/>
    <col min="12785" max="12785" width="9" style="274"/>
    <col min="12786" max="12786" width="6.5703125" style="274" customWidth="1"/>
    <col min="12787" max="12787" width="79.5703125" style="274" customWidth="1"/>
    <col min="12788" max="12788" width="23.5703125" style="274" customWidth="1"/>
    <col min="12789" max="12789" width="27.85546875" style="274" customWidth="1"/>
    <col min="12790" max="12790" width="22.28515625" style="274" customWidth="1"/>
    <col min="12791" max="12791" width="23.5703125" style="274" customWidth="1"/>
    <col min="12792" max="12792" width="39" style="274" customWidth="1"/>
    <col min="12793" max="12793" width="36.42578125" style="274" customWidth="1"/>
    <col min="12794" max="12794" width="8" style="274" customWidth="1"/>
    <col min="12795" max="12795" width="15.5703125" style="274" customWidth="1"/>
    <col min="12796" max="12796" width="17.28515625" style="274" customWidth="1"/>
    <col min="12797" max="12797" width="18.85546875" style="274" customWidth="1"/>
    <col min="12798" max="12798" width="81" style="274" customWidth="1"/>
    <col min="12799" max="12799" width="14.85546875" style="274" customWidth="1"/>
    <col min="12800" max="12800" width="15.7109375" style="274" customWidth="1"/>
    <col min="12801" max="12801" width="17.5703125" style="274" customWidth="1"/>
    <col min="12802" max="12802" width="18.42578125" style="274" customWidth="1"/>
    <col min="12803" max="12803" width="16.5703125" style="274" customWidth="1"/>
    <col min="12804" max="12804" width="17.7109375" style="274" customWidth="1"/>
    <col min="12805" max="12805" width="17.85546875" style="274" customWidth="1"/>
    <col min="12806" max="12806" width="18.42578125" style="274" customWidth="1"/>
    <col min="12807" max="12807" width="15.42578125" style="274" customWidth="1"/>
    <col min="12808" max="12808" width="14.5703125" style="274" customWidth="1"/>
    <col min="12809" max="12809" width="15" style="274" customWidth="1"/>
    <col min="12810" max="12810" width="6.7109375" style="274" customWidth="1"/>
    <col min="12811" max="12811" width="14.28515625" style="274" customWidth="1"/>
    <col min="12812" max="12812" width="17.5703125" style="274" customWidth="1"/>
    <col min="12813" max="12813" width="27.7109375" style="274" customWidth="1"/>
    <col min="12814" max="12816" width="9.140625" style="274" customWidth="1"/>
    <col min="12817" max="12817" width="14.85546875" style="274" customWidth="1"/>
    <col min="12818" max="12818" width="13.85546875" style="274" customWidth="1"/>
    <col min="12819" max="13040" width="9.140625" style="274" customWidth="1"/>
    <col min="13041" max="13041" width="9" style="274"/>
    <col min="13042" max="13042" width="6.5703125" style="274" customWidth="1"/>
    <col min="13043" max="13043" width="79.5703125" style="274" customWidth="1"/>
    <col min="13044" max="13044" width="23.5703125" style="274" customWidth="1"/>
    <col min="13045" max="13045" width="27.85546875" style="274" customWidth="1"/>
    <col min="13046" max="13046" width="22.28515625" style="274" customWidth="1"/>
    <col min="13047" max="13047" width="23.5703125" style="274" customWidth="1"/>
    <col min="13048" max="13048" width="39" style="274" customWidth="1"/>
    <col min="13049" max="13049" width="36.42578125" style="274" customWidth="1"/>
    <col min="13050" max="13050" width="8" style="274" customWidth="1"/>
    <col min="13051" max="13051" width="15.5703125" style="274" customWidth="1"/>
    <col min="13052" max="13052" width="17.28515625" style="274" customWidth="1"/>
    <col min="13053" max="13053" width="18.85546875" style="274" customWidth="1"/>
    <col min="13054" max="13054" width="81" style="274" customWidth="1"/>
    <col min="13055" max="13055" width="14.85546875" style="274" customWidth="1"/>
    <col min="13056" max="13056" width="15.7109375" style="274" customWidth="1"/>
    <col min="13057" max="13057" width="17.5703125" style="274" customWidth="1"/>
    <col min="13058" max="13058" width="18.42578125" style="274" customWidth="1"/>
    <col min="13059" max="13059" width="16.5703125" style="274" customWidth="1"/>
    <col min="13060" max="13060" width="17.7109375" style="274" customWidth="1"/>
    <col min="13061" max="13061" width="17.85546875" style="274" customWidth="1"/>
    <col min="13062" max="13062" width="18.42578125" style="274" customWidth="1"/>
    <col min="13063" max="13063" width="15.42578125" style="274" customWidth="1"/>
    <col min="13064" max="13064" width="14.5703125" style="274" customWidth="1"/>
    <col min="13065" max="13065" width="15" style="274" customWidth="1"/>
    <col min="13066" max="13066" width="6.7109375" style="274" customWidth="1"/>
    <col min="13067" max="13067" width="14.28515625" style="274" customWidth="1"/>
    <col min="13068" max="13068" width="17.5703125" style="274" customWidth="1"/>
    <col min="13069" max="13069" width="27.7109375" style="274" customWidth="1"/>
    <col min="13070" max="13072" width="9.140625" style="274" customWidth="1"/>
    <col min="13073" max="13073" width="14.85546875" style="274" customWidth="1"/>
    <col min="13074" max="13074" width="13.85546875" style="274" customWidth="1"/>
    <col min="13075" max="13296" width="9.140625" style="274" customWidth="1"/>
    <col min="13297" max="13297" width="9" style="274"/>
    <col min="13298" max="13298" width="6.5703125" style="274" customWidth="1"/>
    <col min="13299" max="13299" width="79.5703125" style="274" customWidth="1"/>
    <col min="13300" max="13300" width="23.5703125" style="274" customWidth="1"/>
    <col min="13301" max="13301" width="27.85546875" style="274" customWidth="1"/>
    <col min="13302" max="13302" width="22.28515625" style="274" customWidth="1"/>
    <col min="13303" max="13303" width="23.5703125" style="274" customWidth="1"/>
    <col min="13304" max="13304" width="39" style="274" customWidth="1"/>
    <col min="13305" max="13305" width="36.42578125" style="274" customWidth="1"/>
    <col min="13306" max="13306" width="8" style="274" customWidth="1"/>
    <col min="13307" max="13307" width="15.5703125" style="274" customWidth="1"/>
    <col min="13308" max="13308" width="17.28515625" style="274" customWidth="1"/>
    <col min="13309" max="13309" width="18.85546875" style="274" customWidth="1"/>
    <col min="13310" max="13310" width="81" style="274" customWidth="1"/>
    <col min="13311" max="13311" width="14.85546875" style="274" customWidth="1"/>
    <col min="13312" max="13312" width="15.7109375" style="274" customWidth="1"/>
    <col min="13313" max="13313" width="17.5703125" style="274" customWidth="1"/>
    <col min="13314" max="13314" width="18.42578125" style="274" customWidth="1"/>
    <col min="13315" max="13315" width="16.5703125" style="274" customWidth="1"/>
    <col min="13316" max="13316" width="17.7109375" style="274" customWidth="1"/>
    <col min="13317" max="13317" width="17.85546875" style="274" customWidth="1"/>
    <col min="13318" max="13318" width="18.42578125" style="274" customWidth="1"/>
    <col min="13319" max="13319" width="15.42578125" style="274" customWidth="1"/>
    <col min="13320" max="13320" width="14.5703125" style="274" customWidth="1"/>
    <col min="13321" max="13321" width="15" style="274" customWidth="1"/>
    <col min="13322" max="13322" width="6.7109375" style="274" customWidth="1"/>
    <col min="13323" max="13323" width="14.28515625" style="274" customWidth="1"/>
    <col min="13324" max="13324" width="17.5703125" style="274" customWidth="1"/>
    <col min="13325" max="13325" width="27.7109375" style="274" customWidth="1"/>
    <col min="13326" max="13328" width="9.140625" style="274" customWidth="1"/>
    <col min="13329" max="13329" width="14.85546875" style="274" customWidth="1"/>
    <col min="13330" max="13330" width="13.85546875" style="274" customWidth="1"/>
    <col min="13331" max="13552" width="9.140625" style="274" customWidth="1"/>
    <col min="13553" max="13553" width="9" style="274"/>
    <col min="13554" max="13554" width="6.5703125" style="274" customWidth="1"/>
    <col min="13555" max="13555" width="79.5703125" style="274" customWidth="1"/>
    <col min="13556" max="13556" width="23.5703125" style="274" customWidth="1"/>
    <col min="13557" max="13557" width="27.85546875" style="274" customWidth="1"/>
    <col min="13558" max="13558" width="22.28515625" style="274" customWidth="1"/>
    <col min="13559" max="13559" width="23.5703125" style="274" customWidth="1"/>
    <col min="13560" max="13560" width="39" style="274" customWidth="1"/>
    <col min="13561" max="13561" width="36.42578125" style="274" customWidth="1"/>
    <col min="13562" max="13562" width="8" style="274" customWidth="1"/>
    <col min="13563" max="13563" width="15.5703125" style="274" customWidth="1"/>
    <col min="13564" max="13564" width="17.28515625" style="274" customWidth="1"/>
    <col min="13565" max="13565" width="18.85546875" style="274" customWidth="1"/>
    <col min="13566" max="13566" width="81" style="274" customWidth="1"/>
    <col min="13567" max="13567" width="14.85546875" style="274" customWidth="1"/>
    <col min="13568" max="13568" width="15.7109375" style="274" customWidth="1"/>
    <col min="13569" max="13569" width="17.5703125" style="274" customWidth="1"/>
    <col min="13570" max="13570" width="18.42578125" style="274" customWidth="1"/>
    <col min="13571" max="13571" width="16.5703125" style="274" customWidth="1"/>
    <col min="13572" max="13572" width="17.7109375" style="274" customWidth="1"/>
    <col min="13573" max="13573" width="17.85546875" style="274" customWidth="1"/>
    <col min="13574" max="13574" width="18.42578125" style="274" customWidth="1"/>
    <col min="13575" max="13575" width="15.42578125" style="274" customWidth="1"/>
    <col min="13576" max="13576" width="14.5703125" style="274" customWidth="1"/>
    <col min="13577" max="13577" width="15" style="274" customWidth="1"/>
    <col min="13578" max="13578" width="6.7109375" style="274" customWidth="1"/>
    <col min="13579" max="13579" width="14.28515625" style="274" customWidth="1"/>
    <col min="13580" max="13580" width="17.5703125" style="274" customWidth="1"/>
    <col min="13581" max="13581" width="27.7109375" style="274" customWidth="1"/>
    <col min="13582" max="13584" width="9.140625" style="274" customWidth="1"/>
    <col min="13585" max="13585" width="14.85546875" style="274" customWidth="1"/>
    <col min="13586" max="13586" width="13.85546875" style="274" customWidth="1"/>
    <col min="13587" max="13808" width="9.140625" style="274" customWidth="1"/>
    <col min="13809" max="13809" width="9" style="274"/>
    <col min="13810" max="13810" width="6.5703125" style="274" customWidth="1"/>
    <col min="13811" max="13811" width="79.5703125" style="274" customWidth="1"/>
    <col min="13812" max="13812" width="23.5703125" style="274" customWidth="1"/>
    <col min="13813" max="13813" width="27.85546875" style="274" customWidth="1"/>
    <col min="13814" max="13814" width="22.28515625" style="274" customWidth="1"/>
    <col min="13815" max="13815" width="23.5703125" style="274" customWidth="1"/>
    <col min="13816" max="13816" width="39" style="274" customWidth="1"/>
    <col min="13817" max="13817" width="36.42578125" style="274" customWidth="1"/>
    <col min="13818" max="13818" width="8" style="274" customWidth="1"/>
    <col min="13819" max="13819" width="15.5703125" style="274" customWidth="1"/>
    <col min="13820" max="13820" width="17.28515625" style="274" customWidth="1"/>
    <col min="13821" max="13821" width="18.85546875" style="274" customWidth="1"/>
    <col min="13822" max="13822" width="81" style="274" customWidth="1"/>
    <col min="13823" max="13823" width="14.85546875" style="274" customWidth="1"/>
    <col min="13824" max="13824" width="15.7109375" style="274" customWidth="1"/>
    <col min="13825" max="13825" width="17.5703125" style="274" customWidth="1"/>
    <col min="13826" max="13826" width="18.42578125" style="274" customWidth="1"/>
    <col min="13827" max="13827" width="16.5703125" style="274" customWidth="1"/>
    <col min="13828" max="13828" width="17.7109375" style="274" customWidth="1"/>
    <col min="13829" max="13829" width="17.85546875" style="274" customWidth="1"/>
    <col min="13830" max="13830" width="18.42578125" style="274" customWidth="1"/>
    <col min="13831" max="13831" width="15.42578125" style="274" customWidth="1"/>
    <col min="13832" max="13832" width="14.5703125" style="274" customWidth="1"/>
    <col min="13833" max="13833" width="15" style="274" customWidth="1"/>
    <col min="13834" max="13834" width="6.7109375" style="274" customWidth="1"/>
    <col min="13835" max="13835" width="14.28515625" style="274" customWidth="1"/>
    <col min="13836" max="13836" width="17.5703125" style="274" customWidth="1"/>
    <col min="13837" max="13837" width="27.7109375" style="274" customWidth="1"/>
    <col min="13838" max="13840" width="9.140625" style="274" customWidth="1"/>
    <col min="13841" max="13841" width="14.85546875" style="274" customWidth="1"/>
    <col min="13842" max="13842" width="13.85546875" style="274" customWidth="1"/>
    <col min="13843" max="14064" width="9.140625" style="274" customWidth="1"/>
    <col min="14065" max="14065" width="9" style="274"/>
    <col min="14066" max="14066" width="6.5703125" style="274" customWidth="1"/>
    <col min="14067" max="14067" width="79.5703125" style="274" customWidth="1"/>
    <col min="14068" max="14068" width="23.5703125" style="274" customWidth="1"/>
    <col min="14069" max="14069" width="27.85546875" style="274" customWidth="1"/>
    <col min="14070" max="14070" width="22.28515625" style="274" customWidth="1"/>
    <col min="14071" max="14071" width="23.5703125" style="274" customWidth="1"/>
    <col min="14072" max="14072" width="39" style="274" customWidth="1"/>
    <col min="14073" max="14073" width="36.42578125" style="274" customWidth="1"/>
    <col min="14074" max="14074" width="8" style="274" customWidth="1"/>
    <col min="14075" max="14075" width="15.5703125" style="274" customWidth="1"/>
    <col min="14076" max="14076" width="17.28515625" style="274" customWidth="1"/>
    <col min="14077" max="14077" width="18.85546875" style="274" customWidth="1"/>
    <col min="14078" max="14078" width="81" style="274" customWidth="1"/>
    <col min="14079" max="14079" width="14.85546875" style="274" customWidth="1"/>
    <col min="14080" max="14080" width="15.7109375" style="274" customWidth="1"/>
    <col min="14081" max="14081" width="17.5703125" style="274" customWidth="1"/>
    <col min="14082" max="14082" width="18.42578125" style="274" customWidth="1"/>
    <col min="14083" max="14083" width="16.5703125" style="274" customWidth="1"/>
    <col min="14084" max="14084" width="17.7109375" style="274" customWidth="1"/>
    <col min="14085" max="14085" width="17.85546875" style="274" customWidth="1"/>
    <col min="14086" max="14086" width="18.42578125" style="274" customWidth="1"/>
    <col min="14087" max="14087" width="15.42578125" style="274" customWidth="1"/>
    <col min="14088" max="14088" width="14.5703125" style="274" customWidth="1"/>
    <col min="14089" max="14089" width="15" style="274" customWidth="1"/>
    <col min="14090" max="14090" width="6.7109375" style="274" customWidth="1"/>
    <col min="14091" max="14091" width="14.28515625" style="274" customWidth="1"/>
    <col min="14092" max="14092" width="17.5703125" style="274" customWidth="1"/>
    <col min="14093" max="14093" width="27.7109375" style="274" customWidth="1"/>
    <col min="14094" max="14096" width="9.140625" style="274" customWidth="1"/>
    <col min="14097" max="14097" width="14.85546875" style="274" customWidth="1"/>
    <col min="14098" max="14098" width="13.85546875" style="274" customWidth="1"/>
    <col min="14099" max="14320" width="9.140625" style="274" customWidth="1"/>
    <col min="14321" max="14321" width="9" style="274"/>
    <col min="14322" max="14322" width="6.5703125" style="274" customWidth="1"/>
    <col min="14323" max="14323" width="79.5703125" style="274" customWidth="1"/>
    <col min="14324" max="14324" width="23.5703125" style="274" customWidth="1"/>
    <col min="14325" max="14325" width="27.85546875" style="274" customWidth="1"/>
    <col min="14326" max="14326" width="22.28515625" style="274" customWidth="1"/>
    <col min="14327" max="14327" width="23.5703125" style="274" customWidth="1"/>
    <col min="14328" max="14328" width="39" style="274" customWidth="1"/>
    <col min="14329" max="14329" width="36.42578125" style="274" customWidth="1"/>
    <col min="14330" max="14330" width="8" style="274" customWidth="1"/>
    <col min="14331" max="14331" width="15.5703125" style="274" customWidth="1"/>
    <col min="14332" max="14332" width="17.28515625" style="274" customWidth="1"/>
    <col min="14333" max="14333" width="18.85546875" style="274" customWidth="1"/>
    <col min="14334" max="14334" width="81" style="274" customWidth="1"/>
    <col min="14335" max="14335" width="14.85546875" style="274" customWidth="1"/>
    <col min="14336" max="14336" width="15.7109375" style="274" customWidth="1"/>
    <col min="14337" max="14337" width="17.5703125" style="274" customWidth="1"/>
    <col min="14338" max="14338" width="18.42578125" style="274" customWidth="1"/>
    <col min="14339" max="14339" width="16.5703125" style="274" customWidth="1"/>
    <col min="14340" max="14340" width="17.7109375" style="274" customWidth="1"/>
    <col min="14341" max="14341" width="17.85546875" style="274" customWidth="1"/>
    <col min="14342" max="14342" width="18.42578125" style="274" customWidth="1"/>
    <col min="14343" max="14343" width="15.42578125" style="274" customWidth="1"/>
    <col min="14344" max="14344" width="14.5703125" style="274" customWidth="1"/>
    <col min="14345" max="14345" width="15" style="274" customWidth="1"/>
    <col min="14346" max="14346" width="6.7109375" style="274" customWidth="1"/>
    <col min="14347" max="14347" width="14.28515625" style="274" customWidth="1"/>
    <col min="14348" max="14348" width="17.5703125" style="274" customWidth="1"/>
    <col min="14349" max="14349" width="27.7109375" style="274" customWidth="1"/>
    <col min="14350" max="14352" width="9.140625" style="274" customWidth="1"/>
    <col min="14353" max="14353" width="14.85546875" style="274" customWidth="1"/>
    <col min="14354" max="14354" width="13.85546875" style="274" customWidth="1"/>
    <col min="14355" max="14576" width="9.140625" style="274" customWidth="1"/>
    <col min="14577" max="14577" width="9" style="274"/>
    <col min="14578" max="14578" width="6.5703125" style="274" customWidth="1"/>
    <col min="14579" max="14579" width="79.5703125" style="274" customWidth="1"/>
    <col min="14580" max="14580" width="23.5703125" style="274" customWidth="1"/>
    <col min="14581" max="14581" width="27.85546875" style="274" customWidth="1"/>
    <col min="14582" max="14582" width="22.28515625" style="274" customWidth="1"/>
    <col min="14583" max="14583" width="23.5703125" style="274" customWidth="1"/>
    <col min="14584" max="14584" width="39" style="274" customWidth="1"/>
    <col min="14585" max="14585" width="36.42578125" style="274" customWidth="1"/>
    <col min="14586" max="14586" width="8" style="274" customWidth="1"/>
    <col min="14587" max="14587" width="15.5703125" style="274" customWidth="1"/>
    <col min="14588" max="14588" width="17.28515625" style="274" customWidth="1"/>
    <col min="14589" max="14589" width="18.85546875" style="274" customWidth="1"/>
    <col min="14590" max="14590" width="81" style="274" customWidth="1"/>
    <col min="14591" max="14591" width="14.85546875" style="274" customWidth="1"/>
    <col min="14592" max="14592" width="15.7109375" style="274" customWidth="1"/>
    <col min="14593" max="14593" width="17.5703125" style="274" customWidth="1"/>
    <col min="14594" max="14594" width="18.42578125" style="274" customWidth="1"/>
    <col min="14595" max="14595" width="16.5703125" style="274" customWidth="1"/>
    <col min="14596" max="14596" width="17.7109375" style="274" customWidth="1"/>
    <col min="14597" max="14597" width="17.85546875" style="274" customWidth="1"/>
    <col min="14598" max="14598" width="18.42578125" style="274" customWidth="1"/>
    <col min="14599" max="14599" width="15.42578125" style="274" customWidth="1"/>
    <col min="14600" max="14600" width="14.5703125" style="274" customWidth="1"/>
    <col min="14601" max="14601" width="15" style="274" customWidth="1"/>
    <col min="14602" max="14602" width="6.7109375" style="274" customWidth="1"/>
    <col min="14603" max="14603" width="14.28515625" style="274" customWidth="1"/>
    <col min="14604" max="14604" width="17.5703125" style="274" customWidth="1"/>
    <col min="14605" max="14605" width="27.7109375" style="274" customWidth="1"/>
    <col min="14606" max="14608" width="9.140625" style="274" customWidth="1"/>
    <col min="14609" max="14609" width="14.85546875" style="274" customWidth="1"/>
    <col min="14610" max="14610" width="13.85546875" style="274" customWidth="1"/>
    <col min="14611" max="14832" width="9.140625" style="274" customWidth="1"/>
    <col min="14833" max="14833" width="9" style="274"/>
    <col min="14834" max="14834" width="6.5703125" style="274" customWidth="1"/>
    <col min="14835" max="14835" width="79.5703125" style="274" customWidth="1"/>
    <col min="14836" max="14836" width="23.5703125" style="274" customWidth="1"/>
    <col min="14837" max="14837" width="27.85546875" style="274" customWidth="1"/>
    <col min="14838" max="14838" width="22.28515625" style="274" customWidth="1"/>
    <col min="14839" max="14839" width="23.5703125" style="274" customWidth="1"/>
    <col min="14840" max="14840" width="39" style="274" customWidth="1"/>
    <col min="14841" max="14841" width="36.42578125" style="274" customWidth="1"/>
    <col min="14842" max="14842" width="8" style="274" customWidth="1"/>
    <col min="14843" max="14843" width="15.5703125" style="274" customWidth="1"/>
    <col min="14844" max="14844" width="17.28515625" style="274" customWidth="1"/>
    <col min="14845" max="14845" width="18.85546875" style="274" customWidth="1"/>
    <col min="14846" max="14846" width="81" style="274" customWidth="1"/>
    <col min="14847" max="14847" width="14.85546875" style="274" customWidth="1"/>
    <col min="14848" max="14848" width="15.7109375" style="274" customWidth="1"/>
    <col min="14849" max="14849" width="17.5703125" style="274" customWidth="1"/>
    <col min="14850" max="14850" width="18.42578125" style="274" customWidth="1"/>
    <col min="14851" max="14851" width="16.5703125" style="274" customWidth="1"/>
    <col min="14852" max="14852" width="17.7109375" style="274" customWidth="1"/>
    <col min="14853" max="14853" width="17.85546875" style="274" customWidth="1"/>
    <col min="14854" max="14854" width="18.42578125" style="274" customWidth="1"/>
    <col min="14855" max="14855" width="15.42578125" style="274" customWidth="1"/>
    <col min="14856" max="14856" width="14.5703125" style="274" customWidth="1"/>
    <col min="14857" max="14857" width="15" style="274" customWidth="1"/>
    <col min="14858" max="14858" width="6.7109375" style="274" customWidth="1"/>
    <col min="14859" max="14859" width="14.28515625" style="274" customWidth="1"/>
    <col min="14860" max="14860" width="17.5703125" style="274" customWidth="1"/>
    <col min="14861" max="14861" width="27.7109375" style="274" customWidth="1"/>
    <col min="14862" max="14864" width="9.140625" style="274" customWidth="1"/>
    <col min="14865" max="14865" width="14.85546875" style="274" customWidth="1"/>
    <col min="14866" max="14866" width="13.85546875" style="274" customWidth="1"/>
    <col min="14867" max="15088" width="9.140625" style="274" customWidth="1"/>
    <col min="15089" max="15089" width="9" style="274"/>
    <col min="15090" max="15090" width="6.5703125" style="274" customWidth="1"/>
    <col min="15091" max="15091" width="79.5703125" style="274" customWidth="1"/>
    <col min="15092" max="15092" width="23.5703125" style="274" customWidth="1"/>
    <col min="15093" max="15093" width="27.85546875" style="274" customWidth="1"/>
    <col min="15094" max="15094" width="22.28515625" style="274" customWidth="1"/>
    <col min="15095" max="15095" width="23.5703125" style="274" customWidth="1"/>
    <col min="15096" max="15096" width="39" style="274" customWidth="1"/>
    <col min="15097" max="15097" width="36.42578125" style="274" customWidth="1"/>
    <col min="15098" max="15098" width="8" style="274" customWidth="1"/>
    <col min="15099" max="15099" width="15.5703125" style="274" customWidth="1"/>
    <col min="15100" max="15100" width="17.28515625" style="274" customWidth="1"/>
    <col min="15101" max="15101" width="18.85546875" style="274" customWidth="1"/>
    <col min="15102" max="15102" width="81" style="274" customWidth="1"/>
    <col min="15103" max="15103" width="14.85546875" style="274" customWidth="1"/>
    <col min="15104" max="15104" width="15.7109375" style="274" customWidth="1"/>
    <col min="15105" max="15105" width="17.5703125" style="274" customWidth="1"/>
    <col min="15106" max="15106" width="18.42578125" style="274" customWidth="1"/>
    <col min="15107" max="15107" width="16.5703125" style="274" customWidth="1"/>
    <col min="15108" max="15108" width="17.7109375" style="274" customWidth="1"/>
    <col min="15109" max="15109" width="17.85546875" style="274" customWidth="1"/>
    <col min="15110" max="15110" width="18.42578125" style="274" customWidth="1"/>
    <col min="15111" max="15111" width="15.42578125" style="274" customWidth="1"/>
    <col min="15112" max="15112" width="14.5703125" style="274" customWidth="1"/>
    <col min="15113" max="15113" width="15" style="274" customWidth="1"/>
    <col min="15114" max="15114" width="6.7109375" style="274" customWidth="1"/>
    <col min="15115" max="15115" width="14.28515625" style="274" customWidth="1"/>
    <col min="15116" max="15116" width="17.5703125" style="274" customWidth="1"/>
    <col min="15117" max="15117" width="27.7109375" style="274" customWidth="1"/>
    <col min="15118" max="15120" width="9.140625" style="274" customWidth="1"/>
    <col min="15121" max="15121" width="14.85546875" style="274" customWidth="1"/>
    <col min="15122" max="15122" width="13.85546875" style="274" customWidth="1"/>
    <col min="15123" max="15344" width="9.140625" style="274" customWidth="1"/>
    <col min="15345" max="15345" width="9" style="274"/>
    <col min="15346" max="15346" width="6.5703125" style="274" customWidth="1"/>
    <col min="15347" max="15347" width="79.5703125" style="274" customWidth="1"/>
    <col min="15348" max="15348" width="23.5703125" style="274" customWidth="1"/>
    <col min="15349" max="15349" width="27.85546875" style="274" customWidth="1"/>
    <col min="15350" max="15350" width="22.28515625" style="274" customWidth="1"/>
    <col min="15351" max="15351" width="23.5703125" style="274" customWidth="1"/>
    <col min="15352" max="15352" width="39" style="274" customWidth="1"/>
    <col min="15353" max="15353" width="36.42578125" style="274" customWidth="1"/>
    <col min="15354" max="15354" width="8" style="274" customWidth="1"/>
    <col min="15355" max="15355" width="15.5703125" style="274" customWidth="1"/>
    <col min="15356" max="15356" width="17.28515625" style="274" customWidth="1"/>
    <col min="15357" max="15357" width="18.85546875" style="274" customWidth="1"/>
    <col min="15358" max="15358" width="81" style="274" customWidth="1"/>
    <col min="15359" max="15359" width="14.85546875" style="274" customWidth="1"/>
    <col min="15360" max="15360" width="15.7109375" style="274" customWidth="1"/>
    <col min="15361" max="15361" width="17.5703125" style="274" customWidth="1"/>
    <col min="15362" max="15362" width="18.42578125" style="274" customWidth="1"/>
    <col min="15363" max="15363" width="16.5703125" style="274" customWidth="1"/>
    <col min="15364" max="15364" width="17.7109375" style="274" customWidth="1"/>
    <col min="15365" max="15365" width="17.85546875" style="274" customWidth="1"/>
    <col min="15366" max="15366" width="18.42578125" style="274" customWidth="1"/>
    <col min="15367" max="15367" width="15.42578125" style="274" customWidth="1"/>
    <col min="15368" max="15368" width="14.5703125" style="274" customWidth="1"/>
    <col min="15369" max="15369" width="15" style="274" customWidth="1"/>
    <col min="15370" max="15370" width="6.7109375" style="274" customWidth="1"/>
    <col min="15371" max="15371" width="14.28515625" style="274" customWidth="1"/>
    <col min="15372" max="15372" width="17.5703125" style="274" customWidth="1"/>
    <col min="15373" max="15373" width="27.7109375" style="274" customWidth="1"/>
    <col min="15374" max="15376" width="9.140625" style="274" customWidth="1"/>
    <col min="15377" max="15377" width="14.85546875" style="274" customWidth="1"/>
    <col min="15378" max="15378" width="13.85546875" style="274" customWidth="1"/>
    <col min="15379" max="15600" width="9.140625" style="274" customWidth="1"/>
    <col min="15601" max="15601" width="9" style="274"/>
    <col min="15602" max="15602" width="6.5703125" style="274" customWidth="1"/>
    <col min="15603" max="15603" width="79.5703125" style="274" customWidth="1"/>
    <col min="15604" max="15604" width="23.5703125" style="274" customWidth="1"/>
    <col min="15605" max="15605" width="27.85546875" style="274" customWidth="1"/>
    <col min="15606" max="15606" width="22.28515625" style="274" customWidth="1"/>
    <col min="15607" max="15607" width="23.5703125" style="274" customWidth="1"/>
    <col min="15608" max="15608" width="39" style="274" customWidth="1"/>
    <col min="15609" max="15609" width="36.42578125" style="274" customWidth="1"/>
    <col min="15610" max="15610" width="8" style="274" customWidth="1"/>
    <col min="15611" max="15611" width="15.5703125" style="274" customWidth="1"/>
    <col min="15612" max="15612" width="17.28515625" style="274" customWidth="1"/>
    <col min="15613" max="15613" width="18.85546875" style="274" customWidth="1"/>
    <col min="15614" max="15614" width="81" style="274" customWidth="1"/>
    <col min="15615" max="15615" width="14.85546875" style="274" customWidth="1"/>
    <col min="15616" max="15616" width="15.7109375" style="274" customWidth="1"/>
    <col min="15617" max="15617" width="17.5703125" style="274" customWidth="1"/>
    <col min="15618" max="15618" width="18.42578125" style="274" customWidth="1"/>
    <col min="15619" max="15619" width="16.5703125" style="274" customWidth="1"/>
    <col min="15620" max="15620" width="17.7109375" style="274" customWidth="1"/>
    <col min="15621" max="15621" width="17.85546875" style="274" customWidth="1"/>
    <col min="15622" max="15622" width="18.42578125" style="274" customWidth="1"/>
    <col min="15623" max="15623" width="15.42578125" style="274" customWidth="1"/>
    <col min="15624" max="15624" width="14.5703125" style="274" customWidth="1"/>
    <col min="15625" max="15625" width="15" style="274" customWidth="1"/>
    <col min="15626" max="15626" width="6.7109375" style="274" customWidth="1"/>
    <col min="15627" max="15627" width="14.28515625" style="274" customWidth="1"/>
    <col min="15628" max="15628" width="17.5703125" style="274" customWidth="1"/>
    <col min="15629" max="15629" width="27.7109375" style="274" customWidth="1"/>
    <col min="15630" max="15632" width="9.140625" style="274" customWidth="1"/>
    <col min="15633" max="15633" width="14.85546875" style="274" customWidth="1"/>
    <col min="15634" max="15634" width="13.85546875" style="274" customWidth="1"/>
    <col min="15635" max="15856" width="9.140625" style="274" customWidth="1"/>
    <col min="15857" max="15857" width="9" style="274"/>
    <col min="15858" max="15858" width="6.5703125" style="274" customWidth="1"/>
    <col min="15859" max="15859" width="79.5703125" style="274" customWidth="1"/>
    <col min="15860" max="15860" width="23.5703125" style="274" customWidth="1"/>
    <col min="15861" max="15861" width="27.85546875" style="274" customWidth="1"/>
    <col min="15862" max="15862" width="22.28515625" style="274" customWidth="1"/>
    <col min="15863" max="15863" width="23.5703125" style="274" customWidth="1"/>
    <col min="15864" max="15864" width="39" style="274" customWidth="1"/>
    <col min="15865" max="15865" width="36.42578125" style="274" customWidth="1"/>
    <col min="15866" max="15866" width="8" style="274" customWidth="1"/>
    <col min="15867" max="15867" width="15.5703125" style="274" customWidth="1"/>
    <col min="15868" max="15868" width="17.28515625" style="274" customWidth="1"/>
    <col min="15869" max="15869" width="18.85546875" style="274" customWidth="1"/>
    <col min="15870" max="15870" width="81" style="274" customWidth="1"/>
    <col min="15871" max="15871" width="14.85546875" style="274" customWidth="1"/>
    <col min="15872" max="15872" width="15.7109375" style="274" customWidth="1"/>
    <col min="15873" max="15873" width="17.5703125" style="274" customWidth="1"/>
    <col min="15874" max="15874" width="18.42578125" style="274" customWidth="1"/>
    <col min="15875" max="15875" width="16.5703125" style="274" customWidth="1"/>
    <col min="15876" max="15876" width="17.7109375" style="274" customWidth="1"/>
    <col min="15877" max="15877" width="17.85546875" style="274" customWidth="1"/>
    <col min="15878" max="15878" width="18.42578125" style="274" customWidth="1"/>
    <col min="15879" max="15879" width="15.42578125" style="274" customWidth="1"/>
    <col min="15880" max="15880" width="14.5703125" style="274" customWidth="1"/>
    <col min="15881" max="15881" width="15" style="274" customWidth="1"/>
    <col min="15882" max="15882" width="6.7109375" style="274" customWidth="1"/>
    <col min="15883" max="15883" width="14.28515625" style="274" customWidth="1"/>
    <col min="15884" max="15884" width="17.5703125" style="274" customWidth="1"/>
    <col min="15885" max="15885" width="27.7109375" style="274" customWidth="1"/>
    <col min="15886" max="15888" width="9.140625" style="274" customWidth="1"/>
    <col min="15889" max="15889" width="14.85546875" style="274" customWidth="1"/>
    <col min="15890" max="15890" width="13.85546875" style="274" customWidth="1"/>
    <col min="15891" max="16112" width="9.140625" style="274" customWidth="1"/>
    <col min="16113" max="16113" width="9" style="274"/>
    <col min="16114" max="16114" width="6.5703125" style="274" customWidth="1"/>
    <col min="16115" max="16115" width="79.5703125" style="274" customWidth="1"/>
    <col min="16116" max="16116" width="23.5703125" style="274" customWidth="1"/>
    <col min="16117" max="16117" width="27.85546875" style="274" customWidth="1"/>
    <col min="16118" max="16118" width="22.28515625" style="274" customWidth="1"/>
    <col min="16119" max="16119" width="23.5703125" style="274" customWidth="1"/>
    <col min="16120" max="16120" width="39" style="274" customWidth="1"/>
    <col min="16121" max="16121" width="36.42578125" style="274" customWidth="1"/>
    <col min="16122" max="16122" width="8" style="274" customWidth="1"/>
    <col min="16123" max="16123" width="15.5703125" style="274" customWidth="1"/>
    <col min="16124" max="16124" width="17.28515625" style="274" customWidth="1"/>
    <col min="16125" max="16125" width="18.85546875" style="274" customWidth="1"/>
    <col min="16126" max="16126" width="81" style="274" customWidth="1"/>
    <col min="16127" max="16127" width="14.85546875" style="274" customWidth="1"/>
    <col min="16128" max="16128" width="15.7109375" style="274" customWidth="1"/>
    <col min="16129" max="16129" width="17.5703125" style="274" customWidth="1"/>
    <col min="16130" max="16130" width="18.42578125" style="274" customWidth="1"/>
    <col min="16131" max="16131" width="16.5703125" style="274" customWidth="1"/>
    <col min="16132" max="16132" width="17.7109375" style="274" customWidth="1"/>
    <col min="16133" max="16133" width="17.85546875" style="274" customWidth="1"/>
    <col min="16134" max="16134" width="18.42578125" style="274" customWidth="1"/>
    <col min="16135" max="16135" width="15.42578125" style="274" customWidth="1"/>
    <col min="16136" max="16136" width="14.5703125" style="274" customWidth="1"/>
    <col min="16137" max="16137" width="15" style="274" customWidth="1"/>
    <col min="16138" max="16138" width="6.7109375" style="274" customWidth="1"/>
    <col min="16139" max="16139" width="14.28515625" style="274" customWidth="1"/>
    <col min="16140" max="16140" width="17.5703125" style="274" customWidth="1"/>
    <col min="16141" max="16141" width="27.7109375" style="274" customWidth="1"/>
    <col min="16142" max="16144" width="9.140625" style="274" customWidth="1"/>
    <col min="16145" max="16145" width="14.85546875" style="274" customWidth="1"/>
    <col min="16146" max="16146" width="13.85546875" style="274" customWidth="1"/>
    <col min="16147" max="16362" width="9.140625" style="274" customWidth="1"/>
    <col min="16363" max="16384" width="9" style="274"/>
  </cols>
  <sheetData>
    <row r="1" spans="1:16" ht="31.5">
      <c r="A1" s="145" t="s">
        <v>389</v>
      </c>
      <c r="B1" s="145" t="s">
        <v>390</v>
      </c>
      <c r="C1" s="145" t="s">
        <v>391</v>
      </c>
      <c r="D1" s="145" t="s">
        <v>392</v>
      </c>
      <c r="E1" s="145" t="s">
        <v>393</v>
      </c>
      <c r="F1" s="145" t="s">
        <v>394</v>
      </c>
      <c r="G1" s="404" t="s">
        <v>395</v>
      </c>
      <c r="H1" s="245" t="s">
        <v>396</v>
      </c>
      <c r="I1" s="245" t="s">
        <v>397</v>
      </c>
      <c r="J1" s="405" t="s">
        <v>398</v>
      </c>
      <c r="K1" s="246" t="s">
        <v>399</v>
      </c>
      <c r="L1" s="246" t="s">
        <v>400</v>
      </c>
      <c r="M1" s="246" t="s">
        <v>401</v>
      </c>
      <c r="N1" s="246" t="s">
        <v>402</v>
      </c>
      <c r="O1" s="246" t="s">
        <v>403</v>
      </c>
      <c r="P1" s="246" t="s">
        <v>404</v>
      </c>
    </row>
    <row r="2" spans="1:16" s="280" customFormat="1" ht="31.5">
      <c r="A2" s="275" t="s">
        <v>405</v>
      </c>
      <c r="B2" s="158" t="s">
        <v>406</v>
      </c>
      <c r="C2" s="276">
        <v>66832667434</v>
      </c>
      <c r="D2" s="277" t="s">
        <v>407</v>
      </c>
      <c r="E2" s="168">
        <v>2</v>
      </c>
      <c r="F2" s="278">
        <v>322205</v>
      </c>
      <c r="G2" s="407" t="s">
        <v>1070</v>
      </c>
      <c r="H2" s="408" t="s">
        <v>409</v>
      </c>
      <c r="I2" s="409">
        <v>44</v>
      </c>
      <c r="J2" s="410">
        <v>1399.45</v>
      </c>
      <c r="K2" s="411">
        <v>0</v>
      </c>
      <c r="L2" s="411">
        <v>0</v>
      </c>
      <c r="M2" s="411">
        <v>852.29</v>
      </c>
      <c r="N2" s="411">
        <v>0</v>
      </c>
      <c r="O2" s="411">
        <v>259.72000000000003</v>
      </c>
      <c r="P2" s="411">
        <f>J2+M2+N2-O2</f>
        <v>1992.0199999999998</v>
      </c>
    </row>
    <row r="3" spans="1:16" s="280" customFormat="1" ht="31.5">
      <c r="A3" s="275" t="s">
        <v>405</v>
      </c>
      <c r="B3" s="158" t="s">
        <v>406</v>
      </c>
      <c r="C3" s="276">
        <v>13595668480</v>
      </c>
      <c r="D3" s="277" t="s">
        <v>410</v>
      </c>
      <c r="E3" s="168">
        <v>3</v>
      </c>
      <c r="F3" s="278">
        <v>517415</v>
      </c>
      <c r="G3" s="407" t="s">
        <v>1070</v>
      </c>
      <c r="H3" s="412">
        <v>1</v>
      </c>
      <c r="I3" s="409">
        <v>44</v>
      </c>
      <c r="J3" s="410">
        <v>704</v>
      </c>
      <c r="K3" s="411">
        <v>2080.4499999999998</v>
      </c>
      <c r="L3" s="411">
        <v>0</v>
      </c>
      <c r="M3" s="411">
        <v>1503</v>
      </c>
      <c r="N3" s="411">
        <v>0</v>
      </c>
      <c r="O3" s="411">
        <v>1212.76</v>
      </c>
      <c r="P3" s="411">
        <f t="shared" ref="P3:P75" si="0">J3+M3+N3-O3</f>
        <v>994.24</v>
      </c>
    </row>
    <row r="4" spans="1:16" s="280" customFormat="1" ht="31.5">
      <c r="A4" s="275" t="s">
        <v>405</v>
      </c>
      <c r="B4" s="158" t="s">
        <v>406</v>
      </c>
      <c r="C4" s="276">
        <v>70419455450</v>
      </c>
      <c r="D4" s="277" t="s">
        <v>412</v>
      </c>
      <c r="E4" s="281" t="s">
        <v>413</v>
      </c>
      <c r="F4" s="278">
        <v>322205</v>
      </c>
      <c r="G4" s="407" t="s">
        <v>1070</v>
      </c>
      <c r="H4" s="412">
        <v>1</v>
      </c>
      <c r="I4" s="409">
        <v>44</v>
      </c>
      <c r="J4" s="410">
        <v>1340.21</v>
      </c>
      <c r="K4" s="411">
        <v>0</v>
      </c>
      <c r="L4" s="411">
        <v>0</v>
      </c>
      <c r="M4" s="411">
        <v>455.27</v>
      </c>
      <c r="N4" s="411">
        <v>0</v>
      </c>
      <c r="O4" s="411">
        <v>249</v>
      </c>
      <c r="P4" s="411">
        <f t="shared" si="0"/>
        <v>1546.48</v>
      </c>
    </row>
    <row r="5" spans="1:16" s="280" customFormat="1" ht="31.5">
      <c r="A5" s="275" t="s">
        <v>405</v>
      </c>
      <c r="B5" s="158" t="s">
        <v>406</v>
      </c>
      <c r="C5" s="276">
        <v>2950339751</v>
      </c>
      <c r="D5" s="277" t="s">
        <v>414</v>
      </c>
      <c r="E5" s="168">
        <v>1</v>
      </c>
      <c r="F5" s="278">
        <v>225125</v>
      </c>
      <c r="G5" s="407" t="s">
        <v>1070</v>
      </c>
      <c r="H5" s="412">
        <v>1</v>
      </c>
      <c r="I5" s="409">
        <v>24</v>
      </c>
      <c r="J5" s="410">
        <v>8000</v>
      </c>
      <c r="K5" s="411">
        <v>0</v>
      </c>
      <c r="L5" s="411">
        <v>0</v>
      </c>
      <c r="M5" s="411">
        <v>13471.11</v>
      </c>
      <c r="N5" s="411">
        <v>0</v>
      </c>
      <c r="O5" s="411">
        <v>8113.44</v>
      </c>
      <c r="P5" s="411">
        <f t="shared" si="0"/>
        <v>13357.670000000002</v>
      </c>
    </row>
    <row r="6" spans="1:16" s="280" customFormat="1" ht="31.5">
      <c r="A6" s="275" t="s">
        <v>405</v>
      </c>
      <c r="B6" s="158" t="s">
        <v>406</v>
      </c>
      <c r="C6" s="276">
        <v>7178763493</v>
      </c>
      <c r="D6" s="277" t="s">
        <v>416</v>
      </c>
      <c r="E6" s="281" t="s">
        <v>413</v>
      </c>
      <c r="F6" s="278">
        <v>223505</v>
      </c>
      <c r="G6" s="407" t="s">
        <v>1070</v>
      </c>
      <c r="H6" s="412">
        <v>1</v>
      </c>
      <c r="I6" s="409">
        <v>40</v>
      </c>
      <c r="J6" s="410">
        <v>1197.1300000000001</v>
      </c>
      <c r="K6" s="411">
        <v>3435.12</v>
      </c>
      <c r="L6" s="411">
        <v>0</v>
      </c>
      <c r="M6" s="411">
        <v>2944.99</v>
      </c>
      <c r="N6" s="411">
        <v>65.84</v>
      </c>
      <c r="O6" s="411">
        <v>2176.8000000000002</v>
      </c>
      <c r="P6" s="411">
        <f t="shared" si="0"/>
        <v>2031.1599999999999</v>
      </c>
    </row>
    <row r="7" spans="1:16" s="282" customFormat="1" ht="31.5">
      <c r="A7" s="275" t="s">
        <v>405</v>
      </c>
      <c r="B7" s="158" t="s">
        <v>406</v>
      </c>
      <c r="C7" s="276">
        <v>7032388418</v>
      </c>
      <c r="D7" s="277" t="s">
        <v>418</v>
      </c>
      <c r="E7" s="281" t="s">
        <v>413</v>
      </c>
      <c r="F7" s="278">
        <v>322205</v>
      </c>
      <c r="G7" s="407" t="s">
        <v>1070</v>
      </c>
      <c r="H7" s="412">
        <v>1</v>
      </c>
      <c r="I7" s="409">
        <v>24</v>
      </c>
      <c r="J7" s="410">
        <v>2411.1999999999998</v>
      </c>
      <c r="K7" s="411">
        <v>0</v>
      </c>
      <c r="L7" s="411">
        <v>0</v>
      </c>
      <c r="M7" s="411">
        <v>1366.97</v>
      </c>
      <c r="N7" s="411">
        <v>0</v>
      </c>
      <c r="O7" s="411">
        <v>147.22999999999999</v>
      </c>
      <c r="P7" s="411">
        <f t="shared" si="0"/>
        <v>3630.94</v>
      </c>
    </row>
    <row r="8" spans="1:16" s="282" customFormat="1" ht="31.5">
      <c r="A8" s="275" t="s">
        <v>405</v>
      </c>
      <c r="B8" s="158" t="s">
        <v>406</v>
      </c>
      <c r="C8" s="276">
        <v>2670847498</v>
      </c>
      <c r="D8" s="277" t="s">
        <v>419</v>
      </c>
      <c r="E8" s="281" t="s">
        <v>413</v>
      </c>
      <c r="F8" s="278">
        <v>324115</v>
      </c>
      <c r="G8" s="407" t="s">
        <v>1070</v>
      </c>
      <c r="H8" s="412">
        <v>1</v>
      </c>
      <c r="I8" s="409">
        <v>44</v>
      </c>
      <c r="J8" s="410">
        <v>3200</v>
      </c>
      <c r="K8" s="411">
        <v>0</v>
      </c>
      <c r="L8" s="411">
        <v>0</v>
      </c>
      <c r="M8" s="411">
        <v>264</v>
      </c>
      <c r="N8" s="411">
        <v>0</v>
      </c>
      <c r="O8" s="411">
        <v>644.73</v>
      </c>
      <c r="P8" s="411">
        <f t="shared" si="0"/>
        <v>2819.27</v>
      </c>
    </row>
    <row r="9" spans="1:16" s="282" customFormat="1" ht="31.5">
      <c r="A9" s="275" t="s">
        <v>405</v>
      </c>
      <c r="B9" s="158" t="s">
        <v>406</v>
      </c>
      <c r="C9" s="276">
        <v>8959195405</v>
      </c>
      <c r="D9" s="277" t="s">
        <v>421</v>
      </c>
      <c r="E9" s="281" t="s">
        <v>422</v>
      </c>
      <c r="F9" s="278">
        <v>252405</v>
      </c>
      <c r="G9" s="407" t="s">
        <v>1070</v>
      </c>
      <c r="H9" s="412">
        <v>1</v>
      </c>
      <c r="I9" s="409">
        <v>44</v>
      </c>
      <c r="J9" s="410">
        <v>1320</v>
      </c>
      <c r="K9" s="411">
        <v>0</v>
      </c>
      <c r="L9" s="411">
        <v>0</v>
      </c>
      <c r="M9" s="411">
        <v>590.21</v>
      </c>
      <c r="N9" s="411">
        <v>0</v>
      </c>
      <c r="O9" s="411">
        <v>178.51</v>
      </c>
      <c r="P9" s="411">
        <f t="shared" si="0"/>
        <v>1731.7</v>
      </c>
    </row>
    <row r="10" spans="1:16" s="283" customFormat="1" ht="31.5">
      <c r="A10" s="275" t="s">
        <v>405</v>
      </c>
      <c r="B10" s="158" t="s">
        <v>406</v>
      </c>
      <c r="C10" s="276">
        <v>847358488</v>
      </c>
      <c r="D10" s="277" t="s">
        <v>424</v>
      </c>
      <c r="E10" s="281" t="s">
        <v>422</v>
      </c>
      <c r="F10" s="278">
        <v>517415</v>
      </c>
      <c r="G10" s="407" t="s">
        <v>1070</v>
      </c>
      <c r="H10" s="412">
        <v>1</v>
      </c>
      <c r="I10" s="409">
        <v>44</v>
      </c>
      <c r="J10" s="410">
        <v>44</v>
      </c>
      <c r="K10" s="411">
        <v>2080.4499999999998</v>
      </c>
      <c r="L10" s="411">
        <v>0</v>
      </c>
      <c r="M10" s="411">
        <v>2381.9699999999998</v>
      </c>
      <c r="N10" s="411">
        <v>0</v>
      </c>
      <c r="O10" s="411">
        <v>2224.42</v>
      </c>
      <c r="P10" s="411">
        <f t="shared" si="0"/>
        <v>201.54999999999973</v>
      </c>
    </row>
    <row r="11" spans="1:16" s="283" customFormat="1" ht="31.5">
      <c r="A11" s="275" t="s">
        <v>405</v>
      </c>
      <c r="B11" s="158" t="s">
        <v>406</v>
      </c>
      <c r="C11" s="276">
        <v>88999882420</v>
      </c>
      <c r="D11" s="277" t="s">
        <v>425</v>
      </c>
      <c r="E11" s="281" t="s">
        <v>422</v>
      </c>
      <c r="F11" s="278">
        <v>515110</v>
      </c>
      <c r="G11" s="407" t="s">
        <v>1070</v>
      </c>
      <c r="H11" s="412">
        <v>1</v>
      </c>
      <c r="I11" s="409">
        <v>24</v>
      </c>
      <c r="J11" s="410">
        <v>9000</v>
      </c>
      <c r="K11" s="411">
        <v>0</v>
      </c>
      <c r="L11" s="411">
        <v>0</v>
      </c>
      <c r="M11" s="413">
        <v>264</v>
      </c>
      <c r="N11" s="413">
        <v>0</v>
      </c>
      <c r="O11" s="413">
        <v>6298.14</v>
      </c>
      <c r="P11" s="411">
        <f t="shared" si="0"/>
        <v>2965.8599999999997</v>
      </c>
    </row>
    <row r="12" spans="1:16" s="283" customFormat="1" ht="31.5">
      <c r="A12" s="275" t="s">
        <v>405</v>
      </c>
      <c r="B12" s="158" t="s">
        <v>406</v>
      </c>
      <c r="C12" s="276">
        <v>5244461486</v>
      </c>
      <c r="D12" s="277" t="s">
        <v>427</v>
      </c>
      <c r="E12" s="281" t="s">
        <v>409</v>
      </c>
      <c r="F12" s="278">
        <v>225125</v>
      </c>
      <c r="G12" s="407" t="s">
        <v>1070</v>
      </c>
      <c r="H12" s="412">
        <v>1</v>
      </c>
      <c r="I12" s="409">
        <v>44</v>
      </c>
      <c r="J12" s="410">
        <v>1320</v>
      </c>
      <c r="K12" s="411">
        <v>0</v>
      </c>
      <c r="L12" s="411">
        <v>0</v>
      </c>
      <c r="M12" s="411">
        <v>555.88</v>
      </c>
      <c r="N12" s="411">
        <v>0</v>
      </c>
      <c r="O12" s="411">
        <v>254.62</v>
      </c>
      <c r="P12" s="411">
        <f t="shared" si="0"/>
        <v>1621.2600000000002</v>
      </c>
    </row>
    <row r="13" spans="1:16" s="283" customFormat="1" ht="31.5">
      <c r="A13" s="275" t="s">
        <v>405</v>
      </c>
      <c r="B13" s="158" t="s">
        <v>406</v>
      </c>
      <c r="C13" s="276">
        <v>5345290466</v>
      </c>
      <c r="D13" s="277" t="s">
        <v>428</v>
      </c>
      <c r="E13" s="281" t="s">
        <v>422</v>
      </c>
      <c r="F13" s="278">
        <v>514320</v>
      </c>
      <c r="G13" s="407" t="s">
        <v>1070</v>
      </c>
      <c r="H13" s="412">
        <v>1</v>
      </c>
      <c r="I13" s="409">
        <v>44</v>
      </c>
      <c r="J13" s="410">
        <v>1320</v>
      </c>
      <c r="K13" s="411">
        <v>0</v>
      </c>
      <c r="L13" s="411">
        <v>0</v>
      </c>
      <c r="M13" s="411">
        <v>418.53</v>
      </c>
      <c r="N13" s="411">
        <v>0</v>
      </c>
      <c r="O13" s="411">
        <v>242.26</v>
      </c>
      <c r="P13" s="411">
        <f t="shared" si="0"/>
        <v>1496.27</v>
      </c>
    </row>
    <row r="14" spans="1:16" s="283" customFormat="1" ht="31.5">
      <c r="A14" s="275" t="s">
        <v>405</v>
      </c>
      <c r="B14" s="158" t="s">
        <v>406</v>
      </c>
      <c r="C14" s="276">
        <v>6302910471</v>
      </c>
      <c r="D14" s="277" t="s">
        <v>430</v>
      </c>
      <c r="E14" s="281" t="s">
        <v>422</v>
      </c>
      <c r="F14" s="278">
        <v>514320</v>
      </c>
      <c r="G14" s="407" t="s">
        <v>1070</v>
      </c>
      <c r="H14" s="412">
        <v>1</v>
      </c>
      <c r="I14" s="409">
        <v>44</v>
      </c>
      <c r="J14" s="410">
        <v>1399.45</v>
      </c>
      <c r="K14" s="411">
        <v>0</v>
      </c>
      <c r="L14" s="411">
        <v>0</v>
      </c>
      <c r="M14" s="411">
        <v>956.79</v>
      </c>
      <c r="N14" s="411">
        <v>0</v>
      </c>
      <c r="O14" s="411">
        <v>262.58999999999997</v>
      </c>
      <c r="P14" s="411">
        <f t="shared" si="0"/>
        <v>2093.6499999999996</v>
      </c>
    </row>
    <row r="15" spans="1:16" s="283" customFormat="1" ht="31.5">
      <c r="A15" s="275" t="s">
        <v>405</v>
      </c>
      <c r="B15" s="158" t="s">
        <v>406</v>
      </c>
      <c r="C15" s="276">
        <v>2456744462</v>
      </c>
      <c r="D15" s="277" t="s">
        <v>431</v>
      </c>
      <c r="E15" s="281" t="s">
        <v>413</v>
      </c>
      <c r="F15" s="278">
        <v>322205</v>
      </c>
      <c r="G15" s="407" t="s">
        <v>1070</v>
      </c>
      <c r="H15" s="412">
        <v>1</v>
      </c>
      <c r="I15" s="409">
        <v>24</v>
      </c>
      <c r="J15" s="410">
        <v>2411.1999999999998</v>
      </c>
      <c r="K15" s="411">
        <v>0</v>
      </c>
      <c r="L15" s="411">
        <v>0</v>
      </c>
      <c r="M15" s="411">
        <v>1366.97</v>
      </c>
      <c r="N15" s="411">
        <v>0</v>
      </c>
      <c r="O15" s="411">
        <v>503.66</v>
      </c>
      <c r="P15" s="411">
        <f t="shared" si="0"/>
        <v>3274.51</v>
      </c>
    </row>
    <row r="16" spans="1:16" s="280" customFormat="1" ht="31.5">
      <c r="A16" s="275" t="s">
        <v>405</v>
      </c>
      <c r="B16" s="158" t="s">
        <v>406</v>
      </c>
      <c r="C16" s="284">
        <v>9601303499</v>
      </c>
      <c r="D16" s="285" t="s">
        <v>432</v>
      </c>
      <c r="E16" s="281" t="s">
        <v>413</v>
      </c>
      <c r="F16" s="278">
        <v>324115</v>
      </c>
      <c r="G16" s="407" t="s">
        <v>1070</v>
      </c>
      <c r="H16" s="412">
        <v>1</v>
      </c>
      <c r="I16" s="409">
        <v>24</v>
      </c>
      <c r="J16" s="410">
        <v>8000</v>
      </c>
      <c r="K16" s="411">
        <v>0</v>
      </c>
      <c r="L16" s="411">
        <v>0</v>
      </c>
      <c r="M16" s="411">
        <v>19616.98</v>
      </c>
      <c r="N16" s="411">
        <v>0</v>
      </c>
      <c r="O16" s="411">
        <v>9062.74</v>
      </c>
      <c r="P16" s="411">
        <f t="shared" si="0"/>
        <v>18554.239999999998</v>
      </c>
    </row>
    <row r="17" spans="1:16" s="283" customFormat="1" ht="31.5">
      <c r="A17" s="275" t="s">
        <v>405</v>
      </c>
      <c r="B17" s="158" t="s">
        <v>406</v>
      </c>
      <c r="C17" s="276">
        <v>4089045932</v>
      </c>
      <c r="D17" s="277" t="s">
        <v>433</v>
      </c>
      <c r="E17" s="281" t="s">
        <v>409</v>
      </c>
      <c r="F17" s="278">
        <v>225125</v>
      </c>
      <c r="G17" s="407" t="s">
        <v>1070</v>
      </c>
      <c r="H17" s="412">
        <v>1</v>
      </c>
      <c r="I17" s="409">
        <v>44</v>
      </c>
      <c r="J17" s="410">
        <v>1340.21</v>
      </c>
      <c r="K17" s="411">
        <v>0</v>
      </c>
      <c r="L17" s="411">
        <v>0</v>
      </c>
      <c r="M17" s="411">
        <v>639.58000000000004</v>
      </c>
      <c r="N17" s="411">
        <v>0</v>
      </c>
      <c r="O17" s="411">
        <v>265.58999999999997</v>
      </c>
      <c r="P17" s="411">
        <f t="shared" si="0"/>
        <v>1714.2</v>
      </c>
    </row>
    <row r="18" spans="1:16" s="283" customFormat="1" ht="31.5">
      <c r="A18" s="275" t="s">
        <v>405</v>
      </c>
      <c r="B18" s="158" t="s">
        <v>406</v>
      </c>
      <c r="C18" s="276">
        <v>10283186429</v>
      </c>
      <c r="D18" s="277" t="s">
        <v>434</v>
      </c>
      <c r="E18" s="281" t="s">
        <v>413</v>
      </c>
      <c r="F18" s="278">
        <v>515205</v>
      </c>
      <c r="G18" s="407" t="s">
        <v>1070</v>
      </c>
      <c r="H18" s="412">
        <v>1</v>
      </c>
      <c r="I18" s="409">
        <v>44</v>
      </c>
      <c r="J18" s="410">
        <v>1352.8</v>
      </c>
      <c r="K18" s="411">
        <v>0</v>
      </c>
      <c r="L18" s="411">
        <v>0</v>
      </c>
      <c r="M18" s="411">
        <v>1037.27</v>
      </c>
      <c r="N18" s="411">
        <v>0</v>
      </c>
      <c r="O18" s="411">
        <v>271.58999999999997</v>
      </c>
      <c r="P18" s="411">
        <f t="shared" si="0"/>
        <v>2118.4799999999996</v>
      </c>
    </row>
    <row r="19" spans="1:16" s="283" customFormat="1" ht="31.5">
      <c r="A19" s="275" t="s">
        <v>405</v>
      </c>
      <c r="B19" s="158" t="s">
        <v>406</v>
      </c>
      <c r="C19" s="286">
        <v>5813428445</v>
      </c>
      <c r="D19" s="285" t="s">
        <v>436</v>
      </c>
      <c r="E19" s="281" t="s">
        <v>413</v>
      </c>
      <c r="F19" s="278">
        <v>515205</v>
      </c>
      <c r="G19" s="407" t="s">
        <v>1070</v>
      </c>
      <c r="H19" s="412">
        <v>1</v>
      </c>
      <c r="I19" s="409">
        <v>24</v>
      </c>
      <c r="J19" s="410">
        <v>8100</v>
      </c>
      <c r="K19" s="411">
        <v>0</v>
      </c>
      <c r="L19" s="411">
        <v>0</v>
      </c>
      <c r="M19" s="411">
        <v>1654.53</v>
      </c>
      <c r="N19" s="411">
        <v>0</v>
      </c>
      <c r="O19" s="411">
        <v>9754.5300000000007</v>
      </c>
      <c r="P19" s="411">
        <f t="shared" si="0"/>
        <v>0</v>
      </c>
    </row>
    <row r="20" spans="1:16" s="283" customFormat="1" ht="31.5">
      <c r="A20" s="275" t="s">
        <v>405</v>
      </c>
      <c r="B20" s="158" t="s">
        <v>406</v>
      </c>
      <c r="C20" s="286">
        <v>92123600415</v>
      </c>
      <c r="D20" s="285" t="s">
        <v>437</v>
      </c>
      <c r="E20" s="281" t="s">
        <v>409</v>
      </c>
      <c r="F20" s="278">
        <v>225125</v>
      </c>
      <c r="G20" s="407" t="s">
        <v>1070</v>
      </c>
      <c r="H20" s="412">
        <v>1</v>
      </c>
      <c r="I20" s="409">
        <v>44</v>
      </c>
      <c r="J20" s="410">
        <v>1320</v>
      </c>
      <c r="K20" s="411">
        <v>0</v>
      </c>
      <c r="L20" s="411">
        <v>0</v>
      </c>
      <c r="M20" s="411">
        <v>521.54</v>
      </c>
      <c r="N20" s="411">
        <v>0</v>
      </c>
      <c r="O20" s="411">
        <v>172.33</v>
      </c>
      <c r="P20" s="411">
        <f t="shared" si="0"/>
        <v>1669.21</v>
      </c>
    </row>
    <row r="21" spans="1:16" s="283" customFormat="1" ht="31.5">
      <c r="A21" s="275" t="s">
        <v>405</v>
      </c>
      <c r="B21" s="158" t="s">
        <v>406</v>
      </c>
      <c r="C21" s="276">
        <v>6392472452</v>
      </c>
      <c r="D21" s="277" t="s">
        <v>438</v>
      </c>
      <c r="E21" s="281" t="s">
        <v>422</v>
      </c>
      <c r="F21" s="278">
        <v>514320</v>
      </c>
      <c r="G21" s="407" t="s">
        <v>1070</v>
      </c>
      <c r="H21" s="412">
        <v>1</v>
      </c>
      <c r="I21" s="409">
        <v>44</v>
      </c>
      <c r="J21" s="410">
        <v>1320</v>
      </c>
      <c r="K21" s="411">
        <v>0</v>
      </c>
      <c r="L21" s="411">
        <v>0</v>
      </c>
      <c r="M21" s="411">
        <v>452.86</v>
      </c>
      <c r="N21" s="411">
        <v>0</v>
      </c>
      <c r="O21" s="411">
        <v>245.35</v>
      </c>
      <c r="P21" s="411">
        <f t="shared" si="0"/>
        <v>1527.5100000000002</v>
      </c>
    </row>
    <row r="22" spans="1:16" s="283" customFormat="1" ht="31.5">
      <c r="A22" s="275" t="s">
        <v>405</v>
      </c>
      <c r="B22" s="158" t="s">
        <v>406</v>
      </c>
      <c r="C22" s="276">
        <v>70178717401</v>
      </c>
      <c r="D22" s="277" t="s">
        <v>439</v>
      </c>
      <c r="E22" s="281" t="s">
        <v>422</v>
      </c>
      <c r="F22" s="278">
        <v>514320</v>
      </c>
      <c r="G22" s="407" t="s">
        <v>1070</v>
      </c>
      <c r="H22" s="412">
        <v>1</v>
      </c>
      <c r="I22" s="409">
        <v>24</v>
      </c>
      <c r="J22" s="410">
        <v>8000</v>
      </c>
      <c r="K22" s="411">
        <v>0</v>
      </c>
      <c r="L22" s="411">
        <v>0</v>
      </c>
      <c r="M22" s="411">
        <v>2234.65</v>
      </c>
      <c r="N22" s="411">
        <v>0</v>
      </c>
      <c r="O22" s="411">
        <v>2469.08</v>
      </c>
      <c r="P22" s="411">
        <f t="shared" si="0"/>
        <v>7765.57</v>
      </c>
    </row>
    <row r="23" spans="1:16" s="283" customFormat="1" ht="31.5">
      <c r="A23" s="275" t="s">
        <v>405</v>
      </c>
      <c r="B23" s="158" t="s">
        <v>406</v>
      </c>
      <c r="C23" s="276">
        <v>79361137468</v>
      </c>
      <c r="D23" s="277" t="s">
        <v>440</v>
      </c>
      <c r="E23" s="281" t="s">
        <v>409</v>
      </c>
      <c r="F23" s="278">
        <v>225124</v>
      </c>
      <c r="G23" s="407" t="s">
        <v>1070</v>
      </c>
      <c r="H23" s="412">
        <v>1</v>
      </c>
      <c r="I23" s="409">
        <v>44</v>
      </c>
      <c r="J23" s="410">
        <v>1399.45</v>
      </c>
      <c r="K23" s="411">
        <v>0</v>
      </c>
      <c r="L23" s="411">
        <v>0</v>
      </c>
      <c r="M23" s="411">
        <v>552.49</v>
      </c>
      <c r="N23" s="411">
        <v>0</v>
      </c>
      <c r="O23" s="411">
        <v>259.72000000000003</v>
      </c>
      <c r="P23" s="411">
        <f t="shared" si="0"/>
        <v>1692.22</v>
      </c>
    </row>
    <row r="24" spans="1:16" s="283" customFormat="1" ht="31.5">
      <c r="A24" s="275" t="s">
        <v>405</v>
      </c>
      <c r="B24" s="158" t="s">
        <v>406</v>
      </c>
      <c r="C24" s="276">
        <v>69641277472</v>
      </c>
      <c r="D24" s="277" t="s">
        <v>442</v>
      </c>
      <c r="E24" s="281" t="s">
        <v>409</v>
      </c>
      <c r="F24" s="278">
        <v>322205</v>
      </c>
      <c r="G24" s="407" t="s">
        <v>1070</v>
      </c>
      <c r="H24" s="412">
        <v>1</v>
      </c>
      <c r="I24" s="409">
        <v>44</v>
      </c>
      <c r="J24" s="410">
        <v>1306.1500000000001</v>
      </c>
      <c r="K24" s="411">
        <v>0</v>
      </c>
      <c r="L24" s="411">
        <v>0</v>
      </c>
      <c r="M24" s="411">
        <v>747.26</v>
      </c>
      <c r="N24" s="411">
        <v>0</v>
      </c>
      <c r="O24" s="411">
        <v>269.86</v>
      </c>
      <c r="P24" s="411">
        <f t="shared" si="0"/>
        <v>1783.5499999999997</v>
      </c>
    </row>
    <row r="25" spans="1:16" s="283" customFormat="1" ht="31.5">
      <c r="A25" s="275" t="s">
        <v>405</v>
      </c>
      <c r="B25" s="158" t="s">
        <v>406</v>
      </c>
      <c r="C25" s="276">
        <v>1937921417</v>
      </c>
      <c r="D25" s="277" t="s">
        <v>443</v>
      </c>
      <c r="E25" s="281" t="s">
        <v>413</v>
      </c>
      <c r="F25" s="278">
        <v>322205</v>
      </c>
      <c r="G25" s="407" t="s">
        <v>1070</v>
      </c>
      <c r="H25" s="412">
        <v>1</v>
      </c>
      <c r="I25" s="409">
        <v>44</v>
      </c>
      <c r="J25" s="410">
        <v>312.83999999999997</v>
      </c>
      <c r="K25" s="411">
        <v>2248.5</v>
      </c>
      <c r="L25" s="411">
        <v>0</v>
      </c>
      <c r="M25" s="411">
        <v>2171.34</v>
      </c>
      <c r="N25" s="411">
        <v>0</v>
      </c>
      <c r="O25" s="411">
        <v>1994.92</v>
      </c>
      <c r="P25" s="411">
        <f t="shared" si="0"/>
        <v>489.26000000000022</v>
      </c>
    </row>
    <row r="26" spans="1:16" s="283" customFormat="1" ht="31.5">
      <c r="A26" s="275" t="s">
        <v>405</v>
      </c>
      <c r="B26" s="158" t="s">
        <v>406</v>
      </c>
      <c r="C26" s="276">
        <v>12502106400</v>
      </c>
      <c r="D26" s="277" t="s">
        <v>444</v>
      </c>
      <c r="E26" s="281" t="s">
        <v>422</v>
      </c>
      <c r="F26" s="278">
        <v>411010</v>
      </c>
      <c r="G26" s="407" t="s">
        <v>1070</v>
      </c>
      <c r="H26" s="412">
        <v>1</v>
      </c>
      <c r="I26" s="409">
        <v>44</v>
      </c>
      <c r="J26" s="410">
        <v>419.84</v>
      </c>
      <c r="K26" s="411">
        <v>2155.59</v>
      </c>
      <c r="L26" s="411">
        <v>0</v>
      </c>
      <c r="M26" s="411">
        <v>2297.27</v>
      </c>
      <c r="N26" s="411">
        <v>0</v>
      </c>
      <c r="O26" s="411">
        <v>1721.13</v>
      </c>
      <c r="P26" s="411">
        <f t="shared" si="0"/>
        <v>995.98</v>
      </c>
    </row>
    <row r="27" spans="1:16" s="283" customFormat="1" ht="31.5">
      <c r="A27" s="275" t="s">
        <v>405</v>
      </c>
      <c r="B27" s="158" t="s">
        <v>406</v>
      </c>
      <c r="C27" s="276">
        <v>10735205442</v>
      </c>
      <c r="D27" s="277" t="s">
        <v>446</v>
      </c>
      <c r="E27" s="281" t="s">
        <v>413</v>
      </c>
      <c r="F27" s="278">
        <v>322205</v>
      </c>
      <c r="G27" s="407" t="s">
        <v>1070</v>
      </c>
      <c r="H27" s="412">
        <v>2</v>
      </c>
      <c r="I27" s="409">
        <v>44</v>
      </c>
      <c r="J27" s="410">
        <v>1881.62</v>
      </c>
      <c r="K27" s="411">
        <v>0</v>
      </c>
      <c r="L27" s="411">
        <v>0</v>
      </c>
      <c r="M27" s="411">
        <v>264</v>
      </c>
      <c r="N27" s="411">
        <v>0</v>
      </c>
      <c r="O27" s="411">
        <v>210.93</v>
      </c>
      <c r="P27" s="411">
        <f t="shared" si="0"/>
        <v>1934.6899999999998</v>
      </c>
    </row>
    <row r="28" spans="1:16" s="283" customFormat="1" ht="31.5">
      <c r="A28" s="275" t="s">
        <v>405</v>
      </c>
      <c r="B28" s="158" t="s">
        <v>406</v>
      </c>
      <c r="C28" s="276">
        <v>9909706474</v>
      </c>
      <c r="D28" s="277" t="s">
        <v>447</v>
      </c>
      <c r="E28" s="281" t="s">
        <v>422</v>
      </c>
      <c r="F28" s="279">
        <v>351605</v>
      </c>
      <c r="G28" s="407" t="s">
        <v>1070</v>
      </c>
      <c r="H28" s="412">
        <v>1</v>
      </c>
      <c r="I28" s="409">
        <v>26</v>
      </c>
      <c r="J28" s="410">
        <v>3742.45</v>
      </c>
      <c r="K28" s="411">
        <v>0</v>
      </c>
      <c r="L28" s="411">
        <v>0</v>
      </c>
      <c r="M28" s="411">
        <v>396</v>
      </c>
      <c r="N28" s="411">
        <v>0</v>
      </c>
      <c r="O28" s="411">
        <v>595.16999999999996</v>
      </c>
      <c r="P28" s="411">
        <f t="shared" si="0"/>
        <v>3543.2799999999997</v>
      </c>
    </row>
    <row r="29" spans="1:16" s="283" customFormat="1" ht="31.5">
      <c r="A29" s="275" t="s">
        <v>405</v>
      </c>
      <c r="B29" s="158" t="s">
        <v>406</v>
      </c>
      <c r="C29" s="276">
        <v>70172220408</v>
      </c>
      <c r="D29" s="277" t="s">
        <v>449</v>
      </c>
      <c r="E29" s="281" t="s">
        <v>413</v>
      </c>
      <c r="F29" s="278">
        <v>223405</v>
      </c>
      <c r="G29" s="407" t="s">
        <v>1070</v>
      </c>
      <c r="H29" s="412">
        <v>1</v>
      </c>
      <c r="I29" s="409">
        <v>24</v>
      </c>
      <c r="J29" s="410">
        <v>8000</v>
      </c>
      <c r="K29" s="411">
        <v>0</v>
      </c>
      <c r="L29" s="411">
        <v>0</v>
      </c>
      <c r="M29" s="411">
        <v>1840.52</v>
      </c>
      <c r="N29" s="411">
        <v>0</v>
      </c>
      <c r="O29" s="411">
        <v>1683.98</v>
      </c>
      <c r="P29" s="411">
        <f t="shared" si="0"/>
        <v>8156.5400000000009</v>
      </c>
    </row>
    <row r="30" spans="1:16" s="283" customFormat="1" ht="31.5">
      <c r="A30" s="275" t="s">
        <v>405</v>
      </c>
      <c r="B30" s="158" t="s">
        <v>406</v>
      </c>
      <c r="C30" s="276">
        <v>6301729439</v>
      </c>
      <c r="D30" s="277" t="s">
        <v>451</v>
      </c>
      <c r="E30" s="281" t="s">
        <v>409</v>
      </c>
      <c r="F30" s="278">
        <v>225124</v>
      </c>
      <c r="G30" s="407" t="s">
        <v>1070</v>
      </c>
      <c r="H30" s="412">
        <v>1</v>
      </c>
      <c r="I30" s="409">
        <v>44</v>
      </c>
      <c r="J30" s="410">
        <v>1627.5</v>
      </c>
      <c r="K30" s="411">
        <v>0</v>
      </c>
      <c r="L30" s="411">
        <v>0</v>
      </c>
      <c r="M30" s="411">
        <v>264</v>
      </c>
      <c r="N30" s="411">
        <v>0</v>
      </c>
      <c r="O30" s="411">
        <v>280.63</v>
      </c>
      <c r="P30" s="411">
        <f t="shared" si="0"/>
        <v>1610.87</v>
      </c>
    </row>
    <row r="31" spans="1:16" s="283" customFormat="1" ht="31.5">
      <c r="A31" s="275" t="s">
        <v>405</v>
      </c>
      <c r="B31" s="158" t="s">
        <v>406</v>
      </c>
      <c r="C31" s="276">
        <v>78272203472</v>
      </c>
      <c r="D31" s="277" t="s">
        <v>452</v>
      </c>
      <c r="E31" s="281" t="s">
        <v>422</v>
      </c>
      <c r="F31" s="278">
        <v>782320</v>
      </c>
      <c r="G31" s="407" t="s">
        <v>1070</v>
      </c>
      <c r="H31" s="412">
        <v>1</v>
      </c>
      <c r="I31" s="409">
        <v>24</v>
      </c>
      <c r="J31" s="410">
        <v>1800</v>
      </c>
      <c r="K31" s="411">
        <v>10905.61</v>
      </c>
      <c r="L31" s="411">
        <v>0</v>
      </c>
      <c r="M31" s="411">
        <v>12946.19</v>
      </c>
      <c r="N31" s="411">
        <v>0</v>
      </c>
      <c r="O31" s="411">
        <v>12047.25</v>
      </c>
      <c r="P31" s="411">
        <f t="shared" si="0"/>
        <v>2698.9400000000005</v>
      </c>
    </row>
    <row r="32" spans="1:16" s="283" customFormat="1" ht="31.5">
      <c r="A32" s="275" t="s">
        <v>405</v>
      </c>
      <c r="B32" s="158" t="s">
        <v>406</v>
      </c>
      <c r="C32" s="276">
        <v>11204937494</v>
      </c>
      <c r="D32" s="277" t="s">
        <v>454</v>
      </c>
      <c r="E32" s="281" t="s">
        <v>409</v>
      </c>
      <c r="F32" s="278">
        <v>225125</v>
      </c>
      <c r="G32" s="407" t="s">
        <v>1070</v>
      </c>
      <c r="H32" s="412">
        <v>1</v>
      </c>
      <c r="I32" s="409">
        <v>44</v>
      </c>
      <c r="J32" s="410">
        <v>1399.45</v>
      </c>
      <c r="K32" s="411">
        <v>0</v>
      </c>
      <c r="L32" s="411">
        <v>0</v>
      </c>
      <c r="M32" s="411">
        <v>896.09</v>
      </c>
      <c r="N32" s="411">
        <v>0</v>
      </c>
      <c r="O32" s="411">
        <v>290.55</v>
      </c>
      <c r="P32" s="411">
        <f t="shared" si="0"/>
        <v>2004.99</v>
      </c>
    </row>
    <row r="33" spans="1:16" s="283" customFormat="1" ht="31.5">
      <c r="A33" s="275" t="s">
        <v>405</v>
      </c>
      <c r="B33" s="158" t="s">
        <v>406</v>
      </c>
      <c r="C33" s="276">
        <v>1402410433</v>
      </c>
      <c r="D33" s="277" t="s">
        <v>455</v>
      </c>
      <c r="E33" s="281" t="s">
        <v>413</v>
      </c>
      <c r="F33" s="278">
        <v>322205</v>
      </c>
      <c r="G33" s="407" t="s">
        <v>1070</v>
      </c>
      <c r="H33" s="412">
        <v>1</v>
      </c>
      <c r="I33" s="409">
        <v>24</v>
      </c>
      <c r="J33" s="410">
        <v>8000</v>
      </c>
      <c r="K33" s="411">
        <v>0</v>
      </c>
      <c r="L33" s="411">
        <v>0</v>
      </c>
      <c r="M33" s="411">
        <v>1840.52</v>
      </c>
      <c r="N33" s="411">
        <v>0</v>
      </c>
      <c r="O33" s="411">
        <v>1683.98</v>
      </c>
      <c r="P33" s="411">
        <f t="shared" si="0"/>
        <v>8156.5400000000009</v>
      </c>
    </row>
    <row r="34" spans="1:16" s="283" customFormat="1" ht="31.5">
      <c r="A34" s="275" t="s">
        <v>405</v>
      </c>
      <c r="B34" s="158" t="s">
        <v>406</v>
      </c>
      <c r="C34" s="276">
        <v>44669127420</v>
      </c>
      <c r="D34" s="277" t="s">
        <v>456</v>
      </c>
      <c r="E34" s="281" t="s">
        <v>409</v>
      </c>
      <c r="F34" s="278">
        <v>225125</v>
      </c>
      <c r="G34" s="407" t="s">
        <v>1070</v>
      </c>
      <c r="H34" s="412">
        <v>1</v>
      </c>
      <c r="I34" s="409">
        <v>40</v>
      </c>
      <c r="J34" s="410">
        <v>2394.2600000000002</v>
      </c>
      <c r="K34" s="411">
        <v>0</v>
      </c>
      <c r="L34" s="411">
        <v>0</v>
      </c>
      <c r="M34" s="411">
        <v>627.42999999999995</v>
      </c>
      <c r="N34" s="411">
        <v>0</v>
      </c>
      <c r="O34" s="411">
        <v>230.2</v>
      </c>
      <c r="P34" s="411">
        <f t="shared" si="0"/>
        <v>2791.4900000000002</v>
      </c>
    </row>
    <row r="35" spans="1:16" s="283" customFormat="1" ht="31.5">
      <c r="A35" s="275" t="s">
        <v>405</v>
      </c>
      <c r="B35" s="158" t="s">
        <v>406</v>
      </c>
      <c r="C35" s="276">
        <v>2587642442</v>
      </c>
      <c r="D35" s="277" t="s">
        <v>457</v>
      </c>
      <c r="E35" s="281" t="s">
        <v>413</v>
      </c>
      <c r="F35" s="278">
        <v>223505</v>
      </c>
      <c r="G35" s="407" t="s">
        <v>1070</v>
      </c>
      <c r="H35" s="412">
        <v>1</v>
      </c>
      <c r="I35" s="409">
        <v>40</v>
      </c>
      <c r="J35" s="410">
        <v>1675.98</v>
      </c>
      <c r="K35" s="411">
        <v>0</v>
      </c>
      <c r="L35" s="411">
        <v>0</v>
      </c>
      <c r="M35" s="411">
        <v>1991.83</v>
      </c>
      <c r="N35" s="411">
        <v>92.18</v>
      </c>
      <c r="O35" s="411">
        <v>1406.63</v>
      </c>
      <c r="P35" s="411">
        <f t="shared" si="0"/>
        <v>2353.3599999999997</v>
      </c>
    </row>
    <row r="36" spans="1:16" s="283" customFormat="1" ht="31.5">
      <c r="A36" s="275" t="s">
        <v>405</v>
      </c>
      <c r="B36" s="158" t="s">
        <v>406</v>
      </c>
      <c r="C36" s="276">
        <v>77118162434</v>
      </c>
      <c r="D36" s="277" t="s">
        <v>458</v>
      </c>
      <c r="E36" s="281" t="s">
        <v>413</v>
      </c>
      <c r="F36" s="278">
        <v>223505</v>
      </c>
      <c r="G36" s="407" t="s">
        <v>1070</v>
      </c>
      <c r="H36" s="412">
        <v>2</v>
      </c>
      <c r="I36" s="409">
        <v>44</v>
      </c>
      <c r="J36" s="410">
        <v>360</v>
      </c>
      <c r="K36" s="411">
        <v>1753.96</v>
      </c>
      <c r="L36" s="411">
        <v>0</v>
      </c>
      <c r="M36" s="411">
        <v>2254.4</v>
      </c>
      <c r="N36" s="411">
        <v>0</v>
      </c>
      <c r="O36" s="411">
        <v>2106.94</v>
      </c>
      <c r="P36" s="411">
        <f t="shared" si="0"/>
        <v>507.46000000000004</v>
      </c>
    </row>
    <row r="37" spans="1:16" s="283" customFormat="1" ht="31.5">
      <c r="A37" s="275" t="s">
        <v>405</v>
      </c>
      <c r="B37" s="158" t="s">
        <v>406</v>
      </c>
      <c r="C37" s="276">
        <v>7940908421</v>
      </c>
      <c r="D37" s="277" t="s">
        <v>459</v>
      </c>
      <c r="E37" s="281" t="s">
        <v>422</v>
      </c>
      <c r="F37" s="278">
        <v>317210</v>
      </c>
      <c r="G37" s="407" t="s">
        <v>1070</v>
      </c>
      <c r="H37" s="412">
        <v>1</v>
      </c>
      <c r="I37" s="409">
        <v>24</v>
      </c>
      <c r="J37" s="410">
        <v>7200</v>
      </c>
      <c r="K37" s="411">
        <v>0</v>
      </c>
      <c r="L37" s="411">
        <v>0</v>
      </c>
      <c r="M37" s="411">
        <v>2474.0500000000002</v>
      </c>
      <c r="N37" s="411">
        <v>0</v>
      </c>
      <c r="O37" s="411">
        <v>3416.46</v>
      </c>
      <c r="P37" s="411">
        <f t="shared" si="0"/>
        <v>6257.5899999999992</v>
      </c>
    </row>
    <row r="38" spans="1:16" s="283" customFormat="1" ht="31.5">
      <c r="A38" s="275" t="s">
        <v>405</v>
      </c>
      <c r="B38" s="158" t="s">
        <v>406</v>
      </c>
      <c r="C38" s="276">
        <v>9023592409</v>
      </c>
      <c r="D38" s="277" t="s">
        <v>461</v>
      </c>
      <c r="E38" s="281" t="s">
        <v>409</v>
      </c>
      <c r="F38" s="278">
        <v>225124</v>
      </c>
      <c r="G38" s="407" t="s">
        <v>1070</v>
      </c>
      <c r="H38" s="412">
        <v>1</v>
      </c>
      <c r="I38" s="409">
        <v>40</v>
      </c>
      <c r="J38" s="410">
        <v>2394.2600000000002</v>
      </c>
      <c r="K38" s="411">
        <v>0</v>
      </c>
      <c r="L38" s="411">
        <v>0</v>
      </c>
      <c r="M38" s="411">
        <v>928.88</v>
      </c>
      <c r="N38" s="411">
        <v>131.68</v>
      </c>
      <c r="O38" s="411">
        <v>312.38</v>
      </c>
      <c r="P38" s="411">
        <f t="shared" si="0"/>
        <v>3142.44</v>
      </c>
    </row>
    <row r="39" spans="1:16" s="283" customFormat="1" ht="31.5">
      <c r="A39" s="275" t="s">
        <v>405</v>
      </c>
      <c r="B39" s="158" t="s">
        <v>406</v>
      </c>
      <c r="C39" s="276">
        <v>4138318410</v>
      </c>
      <c r="D39" s="277" t="s">
        <v>462</v>
      </c>
      <c r="E39" s="281" t="s">
        <v>413</v>
      </c>
      <c r="F39" s="278">
        <v>223505</v>
      </c>
      <c r="G39" s="407" t="s">
        <v>1070</v>
      </c>
      <c r="H39" s="412">
        <v>1</v>
      </c>
      <c r="I39" s="409">
        <v>44</v>
      </c>
      <c r="J39" s="410">
        <v>1320</v>
      </c>
      <c r="K39" s="411">
        <v>0</v>
      </c>
      <c r="L39" s="411">
        <v>0</v>
      </c>
      <c r="M39" s="411">
        <v>562.74</v>
      </c>
      <c r="N39" s="411">
        <v>0</v>
      </c>
      <c r="O39" s="411">
        <v>176.04</v>
      </c>
      <c r="P39" s="411">
        <f t="shared" si="0"/>
        <v>1706.7</v>
      </c>
    </row>
    <row r="40" spans="1:16" s="283" customFormat="1" ht="31.5">
      <c r="A40" s="275" t="s">
        <v>405</v>
      </c>
      <c r="B40" s="158" t="s">
        <v>406</v>
      </c>
      <c r="C40" s="284">
        <v>7767421406</v>
      </c>
      <c r="D40" s="287" t="s">
        <v>463</v>
      </c>
      <c r="E40" s="281" t="s">
        <v>422</v>
      </c>
      <c r="F40" s="278">
        <v>422105</v>
      </c>
      <c r="G40" s="407" t="s">
        <v>1070</v>
      </c>
      <c r="H40" s="412">
        <v>1</v>
      </c>
      <c r="I40" s="409">
        <v>24</v>
      </c>
      <c r="J40" s="410">
        <v>7466.67</v>
      </c>
      <c r="K40" s="411">
        <v>0</v>
      </c>
      <c r="L40" s="411">
        <v>0</v>
      </c>
      <c r="M40" s="411">
        <v>1947.68</v>
      </c>
      <c r="N40" s="411">
        <v>0</v>
      </c>
      <c r="O40" s="411">
        <v>4005.98</v>
      </c>
      <c r="P40" s="411">
        <f t="shared" si="0"/>
        <v>5408.3700000000008</v>
      </c>
    </row>
    <row r="41" spans="1:16" s="283" customFormat="1" ht="31.5">
      <c r="A41" s="275" t="s">
        <v>405</v>
      </c>
      <c r="B41" s="158" t="s">
        <v>406</v>
      </c>
      <c r="C41" s="276">
        <v>6328840454</v>
      </c>
      <c r="D41" s="277" t="s">
        <v>465</v>
      </c>
      <c r="E41" s="281" t="s">
        <v>409</v>
      </c>
      <c r="F41" s="278">
        <v>225125</v>
      </c>
      <c r="G41" s="407" t="s">
        <v>1070</v>
      </c>
      <c r="H41" s="412">
        <v>1</v>
      </c>
      <c r="I41" s="409">
        <v>44</v>
      </c>
      <c r="J41" s="410">
        <v>1399.45</v>
      </c>
      <c r="K41" s="411">
        <v>0</v>
      </c>
      <c r="L41" s="411">
        <v>0</v>
      </c>
      <c r="M41" s="411">
        <v>440.37</v>
      </c>
      <c r="N41" s="411">
        <v>0</v>
      </c>
      <c r="O41" s="411">
        <v>241.87</v>
      </c>
      <c r="P41" s="411">
        <f t="shared" si="0"/>
        <v>1597.9500000000003</v>
      </c>
    </row>
    <row r="42" spans="1:16" s="283" customFormat="1" ht="31.5">
      <c r="A42" s="275" t="s">
        <v>405</v>
      </c>
      <c r="B42" s="158" t="s">
        <v>406</v>
      </c>
      <c r="C42" s="276">
        <v>12129892442</v>
      </c>
      <c r="D42" s="277" t="s">
        <v>466</v>
      </c>
      <c r="E42" s="281" t="s">
        <v>413</v>
      </c>
      <c r="F42" s="278">
        <v>322205</v>
      </c>
      <c r="G42" s="407" t="s">
        <v>1070</v>
      </c>
      <c r="H42" s="412">
        <v>1</v>
      </c>
      <c r="I42" s="409">
        <v>44</v>
      </c>
      <c r="J42" s="410">
        <v>1399.45</v>
      </c>
      <c r="K42" s="411">
        <v>0</v>
      </c>
      <c r="L42" s="411">
        <v>0</v>
      </c>
      <c r="M42" s="411">
        <v>1059.4100000000001</v>
      </c>
      <c r="N42" s="411">
        <v>0</v>
      </c>
      <c r="O42" s="411">
        <v>272.7</v>
      </c>
      <c r="P42" s="411">
        <f t="shared" si="0"/>
        <v>2186.1600000000003</v>
      </c>
    </row>
    <row r="43" spans="1:16" s="283" customFormat="1" ht="31.5">
      <c r="A43" s="275" t="s">
        <v>405</v>
      </c>
      <c r="B43" s="158" t="s">
        <v>406</v>
      </c>
      <c r="C43" s="276">
        <v>3070942431</v>
      </c>
      <c r="D43" s="277" t="s">
        <v>467</v>
      </c>
      <c r="E43" s="281" t="s">
        <v>413</v>
      </c>
      <c r="F43" s="278">
        <v>322205</v>
      </c>
      <c r="G43" s="407" t="s">
        <v>1070</v>
      </c>
      <c r="H43" s="412">
        <v>1</v>
      </c>
      <c r="I43" s="409">
        <v>40</v>
      </c>
      <c r="J43" s="410">
        <v>2394.2600000000002</v>
      </c>
      <c r="K43" s="411">
        <v>0</v>
      </c>
      <c r="L43" s="411">
        <v>0</v>
      </c>
      <c r="M43" s="411">
        <v>1067.3</v>
      </c>
      <c r="N43" s="411">
        <v>0</v>
      </c>
      <c r="O43" s="411">
        <v>314.76</v>
      </c>
      <c r="P43" s="411">
        <f t="shared" si="0"/>
        <v>3146.8</v>
      </c>
    </row>
    <row r="44" spans="1:16" s="283" customFormat="1" ht="31.5">
      <c r="A44" s="275" t="s">
        <v>405</v>
      </c>
      <c r="B44" s="158" t="s">
        <v>406</v>
      </c>
      <c r="C44" s="276">
        <v>5926268494</v>
      </c>
      <c r="D44" s="277" t="s">
        <v>468</v>
      </c>
      <c r="E44" s="281" t="s">
        <v>413</v>
      </c>
      <c r="F44" s="278">
        <v>223505</v>
      </c>
      <c r="G44" s="407" t="s">
        <v>1070</v>
      </c>
      <c r="H44" s="412">
        <v>1</v>
      </c>
      <c r="I44" s="409">
        <v>44</v>
      </c>
      <c r="J44" s="410">
        <v>1320</v>
      </c>
      <c r="K44" s="411">
        <v>0</v>
      </c>
      <c r="L44" s="411">
        <v>0</v>
      </c>
      <c r="M44" s="411">
        <v>530.42999999999995</v>
      </c>
      <c r="N44" s="411">
        <v>0</v>
      </c>
      <c r="O44" s="411">
        <v>166.15</v>
      </c>
      <c r="P44" s="411">
        <f t="shared" si="0"/>
        <v>1684.2799999999997</v>
      </c>
    </row>
    <row r="45" spans="1:16" s="283" customFormat="1" ht="31.5">
      <c r="A45" s="275" t="s">
        <v>405</v>
      </c>
      <c r="B45" s="158" t="s">
        <v>406</v>
      </c>
      <c r="C45" s="276">
        <v>9090397477</v>
      </c>
      <c r="D45" s="277" t="s">
        <v>469</v>
      </c>
      <c r="E45" s="281" t="s">
        <v>422</v>
      </c>
      <c r="F45" s="278">
        <v>513425</v>
      </c>
      <c r="G45" s="407" t="s">
        <v>1070</v>
      </c>
      <c r="H45" s="412">
        <v>1</v>
      </c>
      <c r="I45" s="409">
        <v>44</v>
      </c>
      <c r="J45" s="410">
        <v>1188</v>
      </c>
      <c r="K45" s="411">
        <v>0</v>
      </c>
      <c r="L45" s="411">
        <v>0</v>
      </c>
      <c r="M45" s="411">
        <v>688.32</v>
      </c>
      <c r="N45" s="411">
        <v>0</v>
      </c>
      <c r="O45" s="411">
        <v>254.66</v>
      </c>
      <c r="P45" s="411">
        <f t="shared" si="0"/>
        <v>1621.66</v>
      </c>
    </row>
    <row r="46" spans="1:16" s="283" customFormat="1" ht="31.5">
      <c r="A46" s="275" t="s">
        <v>405</v>
      </c>
      <c r="B46" s="158" t="s">
        <v>406</v>
      </c>
      <c r="C46" s="276">
        <v>4411940442</v>
      </c>
      <c r="D46" s="277" t="s">
        <v>471</v>
      </c>
      <c r="E46" s="281" t="s">
        <v>422</v>
      </c>
      <c r="F46" s="278">
        <v>513425</v>
      </c>
      <c r="G46" s="407" t="s">
        <v>1070</v>
      </c>
      <c r="H46" s="412">
        <v>1</v>
      </c>
      <c r="I46" s="409">
        <v>40</v>
      </c>
      <c r="J46" s="410">
        <v>1117.32</v>
      </c>
      <c r="K46" s="411">
        <v>3298.04</v>
      </c>
      <c r="L46" s="411">
        <v>0</v>
      </c>
      <c r="M46" s="411">
        <v>3011.58</v>
      </c>
      <c r="N46" s="411">
        <v>0</v>
      </c>
      <c r="O46" s="411">
        <v>2203.33</v>
      </c>
      <c r="P46" s="411">
        <f t="shared" si="0"/>
        <v>1925.5699999999997</v>
      </c>
    </row>
    <row r="47" spans="1:16" s="283" customFormat="1" ht="31.5">
      <c r="A47" s="275" t="s">
        <v>405</v>
      </c>
      <c r="B47" s="158" t="s">
        <v>406</v>
      </c>
      <c r="C47" s="284">
        <v>3640160436</v>
      </c>
      <c r="D47" s="287" t="s">
        <v>472</v>
      </c>
      <c r="E47" s="281" t="s">
        <v>413</v>
      </c>
      <c r="F47" s="278">
        <v>223505</v>
      </c>
      <c r="G47" s="407" t="s">
        <v>1070</v>
      </c>
      <c r="H47" s="412">
        <v>2</v>
      </c>
      <c r="I47" s="409">
        <v>44</v>
      </c>
      <c r="J47" s="410">
        <v>3575.36</v>
      </c>
      <c r="K47" s="411">
        <v>13445.78</v>
      </c>
      <c r="L47" s="411">
        <v>0</v>
      </c>
      <c r="M47" s="411">
        <v>13545.48</v>
      </c>
      <c r="N47" s="411">
        <v>0</v>
      </c>
      <c r="O47" s="411">
        <v>13873.99</v>
      </c>
      <c r="P47" s="411">
        <f t="shared" si="0"/>
        <v>3246.8500000000004</v>
      </c>
    </row>
    <row r="48" spans="1:16" s="283" customFormat="1" ht="31.5">
      <c r="A48" s="275" t="s">
        <v>405</v>
      </c>
      <c r="B48" s="158" t="s">
        <v>406</v>
      </c>
      <c r="C48" s="284">
        <v>57749027572</v>
      </c>
      <c r="D48" s="288" t="s">
        <v>12</v>
      </c>
      <c r="E48" s="281" t="s">
        <v>422</v>
      </c>
      <c r="F48" s="278">
        <v>121010</v>
      </c>
      <c r="G48" s="407" t="s">
        <v>1070</v>
      </c>
      <c r="H48" s="412">
        <v>1</v>
      </c>
      <c r="I48" s="409">
        <v>44</v>
      </c>
      <c r="J48" s="410">
        <v>1528.79</v>
      </c>
      <c r="K48" s="411">
        <v>0</v>
      </c>
      <c r="L48" s="411">
        <v>0</v>
      </c>
      <c r="M48" s="411">
        <v>563.26</v>
      </c>
      <c r="N48" s="411">
        <v>0</v>
      </c>
      <c r="O48" s="411">
        <v>290.79000000000002</v>
      </c>
      <c r="P48" s="411">
        <f t="shared" si="0"/>
        <v>1801.2600000000002</v>
      </c>
    </row>
    <row r="49" spans="1:16" s="283" customFormat="1" ht="31.5">
      <c r="A49" s="275" t="s">
        <v>405</v>
      </c>
      <c r="B49" s="158" t="s">
        <v>406</v>
      </c>
      <c r="C49" s="276">
        <v>2839751488</v>
      </c>
      <c r="D49" s="277" t="s">
        <v>474</v>
      </c>
      <c r="E49" s="281" t="s">
        <v>422</v>
      </c>
      <c r="F49" s="278">
        <v>410105</v>
      </c>
      <c r="G49" s="407" t="s">
        <v>1070</v>
      </c>
      <c r="H49" s="412">
        <v>2</v>
      </c>
      <c r="I49" s="409">
        <v>44</v>
      </c>
      <c r="J49" s="410">
        <v>1232</v>
      </c>
      <c r="K49" s="411">
        <v>0</v>
      </c>
      <c r="L49" s="411">
        <v>0</v>
      </c>
      <c r="M49" s="411">
        <v>613</v>
      </c>
      <c r="N49" s="411">
        <v>0</v>
      </c>
      <c r="O49" s="411">
        <v>397.53</v>
      </c>
      <c r="P49" s="411">
        <f t="shared" si="0"/>
        <v>1447.47</v>
      </c>
    </row>
    <row r="50" spans="1:16" s="283" customFormat="1" ht="31.5">
      <c r="A50" s="275" t="s">
        <v>405</v>
      </c>
      <c r="B50" s="158" t="s">
        <v>406</v>
      </c>
      <c r="C50" s="276">
        <v>5519452490</v>
      </c>
      <c r="D50" s="277" t="s">
        <v>476</v>
      </c>
      <c r="E50" s="281" t="s">
        <v>422</v>
      </c>
      <c r="F50" s="278">
        <v>422105</v>
      </c>
      <c r="G50" s="407" t="s">
        <v>1070</v>
      </c>
      <c r="H50" s="408" t="s">
        <v>409</v>
      </c>
      <c r="I50" s="409">
        <v>26</v>
      </c>
      <c r="J50" s="410">
        <v>3742.45</v>
      </c>
      <c r="K50" s="411">
        <v>0</v>
      </c>
      <c r="L50" s="411">
        <v>0</v>
      </c>
      <c r="M50" s="411">
        <v>1185.49</v>
      </c>
      <c r="N50" s="411">
        <v>0</v>
      </c>
      <c r="O50" s="411">
        <v>872.79</v>
      </c>
      <c r="P50" s="411">
        <f t="shared" si="0"/>
        <v>4055.1499999999996</v>
      </c>
    </row>
    <row r="51" spans="1:16" s="283" customFormat="1" ht="31.5">
      <c r="A51" s="275" t="s">
        <v>405</v>
      </c>
      <c r="B51" s="158" t="s">
        <v>406</v>
      </c>
      <c r="C51" s="276">
        <v>9607793455</v>
      </c>
      <c r="D51" s="277" t="s">
        <v>477</v>
      </c>
      <c r="E51" s="281" t="s">
        <v>422</v>
      </c>
      <c r="F51" s="278">
        <v>515215</v>
      </c>
      <c r="G51" s="407" t="s">
        <v>1070</v>
      </c>
      <c r="H51" s="412">
        <v>1</v>
      </c>
      <c r="I51" s="409">
        <v>26</v>
      </c>
      <c r="J51" s="410">
        <v>3742.45</v>
      </c>
      <c r="K51" s="411">
        <v>0</v>
      </c>
      <c r="L51" s="411">
        <v>0</v>
      </c>
      <c r="M51" s="411">
        <v>474.95</v>
      </c>
      <c r="N51" s="411">
        <v>0</v>
      </c>
      <c r="O51" s="411">
        <v>1265.97</v>
      </c>
      <c r="P51" s="411">
        <f t="shared" si="0"/>
        <v>2951.4299999999994</v>
      </c>
    </row>
    <row r="52" spans="1:16" s="283" customFormat="1" ht="31.5">
      <c r="A52" s="275" t="s">
        <v>405</v>
      </c>
      <c r="B52" s="158" t="s">
        <v>406</v>
      </c>
      <c r="C52" s="276">
        <v>8655940402</v>
      </c>
      <c r="D52" s="277" t="s">
        <v>1003</v>
      </c>
      <c r="E52" s="281" t="s">
        <v>413</v>
      </c>
      <c r="F52" s="278">
        <v>223405</v>
      </c>
      <c r="G52" s="407" t="s">
        <v>1070</v>
      </c>
      <c r="H52" s="412">
        <v>1</v>
      </c>
      <c r="I52" s="409">
        <v>40</v>
      </c>
      <c r="J52" s="410">
        <v>0</v>
      </c>
      <c r="K52" s="411">
        <v>0</v>
      </c>
      <c r="L52" s="411">
        <v>0</v>
      </c>
      <c r="M52" s="411">
        <v>7417.65</v>
      </c>
      <c r="N52" s="411">
        <v>0</v>
      </c>
      <c r="O52" s="411">
        <v>526.16</v>
      </c>
      <c r="P52" s="413">
        <v>6891.49</v>
      </c>
    </row>
    <row r="53" spans="1:16" s="283" customFormat="1" ht="31.5">
      <c r="A53" s="275" t="s">
        <v>405</v>
      </c>
      <c r="B53" s="158" t="s">
        <v>406</v>
      </c>
      <c r="C53" s="276">
        <v>9705587400</v>
      </c>
      <c r="D53" s="277" t="s">
        <v>479</v>
      </c>
      <c r="E53" s="281" t="s">
        <v>413</v>
      </c>
      <c r="F53" s="278">
        <v>223405</v>
      </c>
      <c r="G53" s="407" t="s">
        <v>1070</v>
      </c>
      <c r="H53" s="412">
        <v>2</v>
      </c>
      <c r="I53" s="409">
        <v>44</v>
      </c>
      <c r="J53" s="410">
        <v>1399.45</v>
      </c>
      <c r="K53" s="411">
        <v>0</v>
      </c>
      <c r="L53" s="411">
        <v>0</v>
      </c>
      <c r="M53" s="411">
        <v>807.48</v>
      </c>
      <c r="N53" s="411">
        <v>0</v>
      </c>
      <c r="O53" s="411">
        <v>262.25</v>
      </c>
      <c r="P53" s="411">
        <f t="shared" si="0"/>
        <v>1944.6800000000003</v>
      </c>
    </row>
    <row r="54" spans="1:16" s="283" customFormat="1" ht="31.5">
      <c r="A54" s="275" t="s">
        <v>405</v>
      </c>
      <c r="B54" s="158" t="s">
        <v>406</v>
      </c>
      <c r="C54" s="276">
        <v>7218074456</v>
      </c>
      <c r="D54" s="277" t="s">
        <v>480</v>
      </c>
      <c r="E54" s="281" t="s">
        <v>413</v>
      </c>
      <c r="F54" s="278">
        <v>322205</v>
      </c>
      <c r="G54" s="407" t="s">
        <v>1070</v>
      </c>
      <c r="H54" s="412">
        <v>1</v>
      </c>
      <c r="I54" s="409">
        <v>44</v>
      </c>
      <c r="J54" s="410">
        <v>1320</v>
      </c>
      <c r="K54" s="411">
        <v>0</v>
      </c>
      <c r="L54" s="411">
        <v>0</v>
      </c>
      <c r="M54" s="411">
        <v>590.21</v>
      </c>
      <c r="N54" s="411">
        <v>0</v>
      </c>
      <c r="O54" s="411">
        <v>257.70999999999998</v>
      </c>
      <c r="P54" s="411">
        <f t="shared" si="0"/>
        <v>1652.5</v>
      </c>
    </row>
    <row r="55" spans="1:16" s="283" customFormat="1" ht="31.5">
      <c r="A55" s="275" t="s">
        <v>405</v>
      </c>
      <c r="B55" s="158" t="s">
        <v>406</v>
      </c>
      <c r="C55" s="276">
        <v>13600688480</v>
      </c>
      <c r="D55" s="277" t="s">
        <v>481</v>
      </c>
      <c r="E55" s="281" t="s">
        <v>422</v>
      </c>
      <c r="F55" s="289">
        <v>515215</v>
      </c>
      <c r="G55" s="407" t="s">
        <v>1070</v>
      </c>
      <c r="H55" s="412">
        <v>1</v>
      </c>
      <c r="I55" s="409">
        <v>40</v>
      </c>
      <c r="J55" s="410">
        <v>2394.2600000000002</v>
      </c>
      <c r="K55" s="411">
        <v>0</v>
      </c>
      <c r="L55" s="411">
        <v>0</v>
      </c>
      <c r="M55" s="411">
        <v>1605.63</v>
      </c>
      <c r="N55" s="411">
        <v>0</v>
      </c>
      <c r="O55" s="411">
        <v>438.22</v>
      </c>
      <c r="P55" s="411">
        <f t="shared" si="0"/>
        <v>3561.67</v>
      </c>
    </row>
    <row r="56" spans="1:16" s="283" customFormat="1" ht="31.5">
      <c r="A56" s="275" t="s">
        <v>405</v>
      </c>
      <c r="B56" s="158" t="s">
        <v>406</v>
      </c>
      <c r="C56" s="276">
        <v>3984331436</v>
      </c>
      <c r="D56" s="277" t="s">
        <v>482</v>
      </c>
      <c r="E56" s="281" t="s">
        <v>413</v>
      </c>
      <c r="F56" s="278">
        <v>223505</v>
      </c>
      <c r="G56" s="407" t="s">
        <v>1070</v>
      </c>
      <c r="H56" s="412">
        <v>1</v>
      </c>
      <c r="I56" s="409">
        <v>24</v>
      </c>
      <c r="J56" s="410">
        <v>2411.1999999999998</v>
      </c>
      <c r="K56" s="411">
        <v>0</v>
      </c>
      <c r="L56" s="411">
        <v>0</v>
      </c>
      <c r="M56" s="411">
        <v>1286.46</v>
      </c>
      <c r="N56" s="411">
        <v>0</v>
      </c>
      <c r="O56" s="411">
        <v>475.9</v>
      </c>
      <c r="P56" s="411">
        <f t="shared" si="0"/>
        <v>3221.7599999999998</v>
      </c>
    </row>
    <row r="57" spans="1:16" s="283" customFormat="1" ht="31.5">
      <c r="A57" s="275" t="s">
        <v>405</v>
      </c>
      <c r="B57" s="158" t="s">
        <v>406</v>
      </c>
      <c r="C57" s="284">
        <v>798726466</v>
      </c>
      <c r="D57" s="285" t="s">
        <v>483</v>
      </c>
      <c r="E57" s="281" t="s">
        <v>413</v>
      </c>
      <c r="F57" s="278">
        <v>324115</v>
      </c>
      <c r="G57" s="407" t="s">
        <v>1070</v>
      </c>
      <c r="H57" s="412">
        <v>1</v>
      </c>
      <c r="I57" s="409">
        <v>24</v>
      </c>
      <c r="J57" s="410">
        <v>1320</v>
      </c>
      <c r="K57" s="411">
        <v>0</v>
      </c>
      <c r="L57" s="411">
        <v>0</v>
      </c>
      <c r="M57" s="411">
        <v>562.74</v>
      </c>
      <c r="N57" s="411">
        <v>0</v>
      </c>
      <c r="O57" s="411">
        <v>176.04</v>
      </c>
      <c r="P57" s="411">
        <f t="shared" si="0"/>
        <v>1706.7</v>
      </c>
    </row>
    <row r="58" spans="1:16" s="283" customFormat="1" ht="31.5">
      <c r="A58" s="275" t="s">
        <v>405</v>
      </c>
      <c r="B58" s="158" t="s">
        <v>406</v>
      </c>
      <c r="C58" s="284">
        <v>6985239463</v>
      </c>
      <c r="D58" s="285" t="s">
        <v>484</v>
      </c>
      <c r="E58" s="281" t="s">
        <v>422</v>
      </c>
      <c r="F58" s="278">
        <v>422105</v>
      </c>
      <c r="G58" s="407" t="s">
        <v>1070</v>
      </c>
      <c r="H58" s="412">
        <v>1</v>
      </c>
      <c r="I58" s="409">
        <v>44</v>
      </c>
      <c r="J58" s="410">
        <v>1778.64</v>
      </c>
      <c r="K58" s="411">
        <v>0</v>
      </c>
      <c r="L58" s="411">
        <v>0</v>
      </c>
      <c r="M58" s="411">
        <v>805.32</v>
      </c>
      <c r="N58" s="411">
        <v>0</v>
      </c>
      <c r="O58" s="411">
        <v>398.73</v>
      </c>
      <c r="P58" s="411">
        <f t="shared" si="0"/>
        <v>2185.23</v>
      </c>
    </row>
    <row r="59" spans="1:16" s="283" customFormat="1" ht="31.5">
      <c r="A59" s="275" t="s">
        <v>405</v>
      </c>
      <c r="B59" s="158" t="s">
        <v>406</v>
      </c>
      <c r="C59" s="276">
        <v>8771945482</v>
      </c>
      <c r="D59" s="277" t="s">
        <v>485</v>
      </c>
      <c r="E59" s="281" t="s">
        <v>413</v>
      </c>
      <c r="F59" s="278">
        <v>251605</v>
      </c>
      <c r="G59" s="407" t="s">
        <v>1070</v>
      </c>
      <c r="H59" s="412">
        <v>1</v>
      </c>
      <c r="I59" s="409">
        <v>44</v>
      </c>
      <c r="J59" s="410">
        <v>1528.79</v>
      </c>
      <c r="K59" s="411">
        <v>0</v>
      </c>
      <c r="L59" s="411">
        <v>0</v>
      </c>
      <c r="M59" s="411">
        <v>571.03</v>
      </c>
      <c r="N59" s="411">
        <v>0</v>
      </c>
      <c r="O59" s="411">
        <v>291.49</v>
      </c>
      <c r="P59" s="411">
        <f t="shared" si="0"/>
        <v>1808.3299999999997</v>
      </c>
    </row>
    <row r="60" spans="1:16" s="283" customFormat="1" ht="31.5">
      <c r="A60" s="275" t="s">
        <v>405</v>
      </c>
      <c r="B60" s="158" t="s">
        <v>406</v>
      </c>
      <c r="C60" s="276">
        <v>3482060460</v>
      </c>
      <c r="D60" s="277" t="s">
        <v>487</v>
      </c>
      <c r="E60" s="281" t="s">
        <v>422</v>
      </c>
      <c r="F60" s="278">
        <v>410105</v>
      </c>
      <c r="G60" s="407" t="s">
        <v>1070</v>
      </c>
      <c r="H60" s="412">
        <v>2</v>
      </c>
      <c r="I60" s="409">
        <v>44</v>
      </c>
      <c r="J60" s="410">
        <v>1320</v>
      </c>
      <c r="K60" s="411">
        <v>0</v>
      </c>
      <c r="L60" s="411">
        <v>0</v>
      </c>
      <c r="M60" s="411">
        <v>466.6</v>
      </c>
      <c r="N60" s="411">
        <v>0</v>
      </c>
      <c r="O60" s="411">
        <v>246.59</v>
      </c>
      <c r="P60" s="411">
        <f t="shared" si="0"/>
        <v>1540.01</v>
      </c>
    </row>
    <row r="61" spans="1:16" s="283" customFormat="1" ht="31.5">
      <c r="A61" s="275" t="s">
        <v>405</v>
      </c>
      <c r="B61" s="158" t="s">
        <v>406</v>
      </c>
      <c r="C61" s="276">
        <v>94991723434</v>
      </c>
      <c r="D61" s="277" t="s">
        <v>488</v>
      </c>
      <c r="E61" s="281" t="s">
        <v>422</v>
      </c>
      <c r="F61" s="278">
        <v>515110</v>
      </c>
      <c r="G61" s="407" t="s">
        <v>1070</v>
      </c>
      <c r="H61" s="412">
        <v>1</v>
      </c>
      <c r="I61" s="409">
        <v>24</v>
      </c>
      <c r="J61" s="410">
        <v>2411.1999999999998</v>
      </c>
      <c r="K61" s="411">
        <v>0</v>
      </c>
      <c r="L61" s="411">
        <v>0</v>
      </c>
      <c r="M61" s="411">
        <v>1286.46</v>
      </c>
      <c r="N61" s="411">
        <v>0</v>
      </c>
      <c r="O61" s="411">
        <v>475.9</v>
      </c>
      <c r="P61" s="411">
        <f t="shared" si="0"/>
        <v>3221.7599999999998</v>
      </c>
    </row>
    <row r="62" spans="1:16" s="283" customFormat="1" ht="31.5">
      <c r="A62" s="275" t="s">
        <v>405</v>
      </c>
      <c r="B62" s="158" t="s">
        <v>406</v>
      </c>
      <c r="C62" s="276">
        <v>39960544400</v>
      </c>
      <c r="D62" s="277" t="s">
        <v>489</v>
      </c>
      <c r="E62" s="281" t="s">
        <v>413</v>
      </c>
      <c r="F62" s="278">
        <v>324115</v>
      </c>
      <c r="G62" s="407" t="s">
        <v>1070</v>
      </c>
      <c r="H62" s="412">
        <v>1</v>
      </c>
      <c r="I62" s="409">
        <v>44</v>
      </c>
      <c r="J62" s="410">
        <v>1320</v>
      </c>
      <c r="K62" s="411">
        <v>0</v>
      </c>
      <c r="L62" s="411">
        <v>0</v>
      </c>
      <c r="M62" s="411">
        <v>383.64</v>
      </c>
      <c r="N62" s="411">
        <v>0</v>
      </c>
      <c r="O62" s="411">
        <v>228.36</v>
      </c>
      <c r="P62" s="411">
        <f t="shared" si="0"/>
        <v>1475.2799999999997</v>
      </c>
    </row>
    <row r="63" spans="1:16" s="283" customFormat="1" ht="31.5">
      <c r="A63" s="275" t="s">
        <v>405</v>
      </c>
      <c r="B63" s="158" t="s">
        <v>406</v>
      </c>
      <c r="C63" s="276">
        <v>7596289479</v>
      </c>
      <c r="D63" s="277" t="s">
        <v>490</v>
      </c>
      <c r="E63" s="281" t="s">
        <v>422</v>
      </c>
      <c r="F63" s="278">
        <v>514320</v>
      </c>
      <c r="G63" s="407" t="s">
        <v>1070</v>
      </c>
      <c r="H63" s="412">
        <v>1</v>
      </c>
      <c r="I63" s="409">
        <v>44</v>
      </c>
      <c r="J63" s="410">
        <v>1232</v>
      </c>
      <c r="K63" s="411">
        <v>0</v>
      </c>
      <c r="L63" s="411">
        <v>0</v>
      </c>
      <c r="M63" s="411">
        <v>558.82000000000005</v>
      </c>
      <c r="N63" s="411">
        <v>0</v>
      </c>
      <c r="O63" s="411">
        <v>162.38999999999999</v>
      </c>
      <c r="P63" s="411">
        <f t="shared" si="0"/>
        <v>1628.4300000000003</v>
      </c>
    </row>
    <row r="64" spans="1:16" s="283" customFormat="1" ht="31.5">
      <c r="A64" s="275" t="s">
        <v>405</v>
      </c>
      <c r="B64" s="158" t="s">
        <v>406</v>
      </c>
      <c r="C64" s="276">
        <v>12003809406</v>
      </c>
      <c r="D64" s="277" t="s">
        <v>491</v>
      </c>
      <c r="E64" s="281" t="s">
        <v>413</v>
      </c>
      <c r="F64" s="278">
        <v>515110</v>
      </c>
      <c r="G64" s="407" t="s">
        <v>1070</v>
      </c>
      <c r="H64" s="412">
        <v>1</v>
      </c>
      <c r="I64" s="409">
        <v>44</v>
      </c>
      <c r="J64" s="410">
        <v>1399.45</v>
      </c>
      <c r="K64" s="411">
        <v>0</v>
      </c>
      <c r="L64" s="411">
        <v>0</v>
      </c>
      <c r="M64" s="411">
        <v>532.32000000000005</v>
      </c>
      <c r="N64" s="411">
        <v>0</v>
      </c>
      <c r="O64" s="411">
        <v>244.46</v>
      </c>
      <c r="P64" s="411">
        <f t="shared" si="0"/>
        <v>1687.31</v>
      </c>
    </row>
    <row r="65" spans="1:16" s="290" customFormat="1" ht="31.5">
      <c r="A65" s="275" t="s">
        <v>405</v>
      </c>
      <c r="B65" s="158" t="s">
        <v>406</v>
      </c>
      <c r="C65" s="276">
        <v>6657901470</v>
      </c>
      <c r="D65" s="277" t="s">
        <v>492</v>
      </c>
      <c r="E65" s="281" t="s">
        <v>413</v>
      </c>
      <c r="F65" s="278">
        <v>322205</v>
      </c>
      <c r="G65" s="407" t="s">
        <v>1070</v>
      </c>
      <c r="H65" s="412">
        <v>1</v>
      </c>
      <c r="I65" s="409">
        <v>24</v>
      </c>
      <c r="J65" s="410">
        <v>3466.67</v>
      </c>
      <c r="K65" s="411">
        <v>0</v>
      </c>
      <c r="L65" s="411">
        <v>0</v>
      </c>
      <c r="M65" s="411">
        <v>373.33</v>
      </c>
      <c r="N65" s="411">
        <v>0</v>
      </c>
      <c r="O65" s="411">
        <v>518.34</v>
      </c>
      <c r="P65" s="411">
        <f t="shared" si="0"/>
        <v>3321.66</v>
      </c>
    </row>
    <row r="66" spans="1:16" s="290" customFormat="1" ht="31.5">
      <c r="A66" s="275" t="s">
        <v>405</v>
      </c>
      <c r="B66" s="158" t="s">
        <v>406</v>
      </c>
      <c r="C66" s="276">
        <v>70154975494</v>
      </c>
      <c r="D66" s="277" t="s">
        <v>493</v>
      </c>
      <c r="E66" s="281" t="s">
        <v>409</v>
      </c>
      <c r="F66" s="278">
        <v>225125</v>
      </c>
      <c r="G66" s="407" t="s">
        <v>1070</v>
      </c>
      <c r="H66" s="412">
        <v>1</v>
      </c>
      <c r="I66" s="409">
        <v>24</v>
      </c>
      <c r="J66" s="410">
        <v>8000</v>
      </c>
      <c r="K66" s="411">
        <v>0</v>
      </c>
      <c r="L66" s="411">
        <v>0</v>
      </c>
      <c r="M66" s="411">
        <v>2870.82</v>
      </c>
      <c r="N66" s="411">
        <v>0</v>
      </c>
      <c r="O66" s="411">
        <v>2748.3</v>
      </c>
      <c r="P66" s="411">
        <f t="shared" si="0"/>
        <v>8122.5199999999995</v>
      </c>
    </row>
    <row r="67" spans="1:16" s="290" customFormat="1" ht="31.5">
      <c r="A67" s="275" t="s">
        <v>405</v>
      </c>
      <c r="B67" s="158" t="s">
        <v>406</v>
      </c>
      <c r="C67" s="276">
        <v>7321319440</v>
      </c>
      <c r="D67" s="277" t="s">
        <v>494</v>
      </c>
      <c r="E67" s="281" t="s">
        <v>413</v>
      </c>
      <c r="F67" s="278">
        <v>223232</v>
      </c>
      <c r="G67" s="407" t="s">
        <v>1070</v>
      </c>
      <c r="H67" s="412">
        <v>1</v>
      </c>
      <c r="I67" s="409">
        <v>12</v>
      </c>
      <c r="J67" s="410">
        <v>2181.6</v>
      </c>
      <c r="K67" s="411">
        <v>0</v>
      </c>
      <c r="L67" s="411">
        <v>0</v>
      </c>
      <c r="M67" s="411">
        <v>872.64</v>
      </c>
      <c r="N67" s="411">
        <v>0</v>
      </c>
      <c r="O67" s="411">
        <v>302.81</v>
      </c>
      <c r="P67" s="411">
        <f t="shared" si="0"/>
        <v>2751.43</v>
      </c>
    </row>
    <row r="68" spans="1:16" s="290" customFormat="1" ht="31.5">
      <c r="A68" s="275" t="s">
        <v>405</v>
      </c>
      <c r="B68" s="158" t="s">
        <v>406</v>
      </c>
      <c r="C68" s="276">
        <v>4810664465</v>
      </c>
      <c r="D68" s="277" t="s">
        <v>496</v>
      </c>
      <c r="E68" s="281" t="s">
        <v>413</v>
      </c>
      <c r="F68" s="278">
        <v>322205</v>
      </c>
      <c r="G68" s="407" t="s">
        <v>1070</v>
      </c>
      <c r="H68" s="412">
        <v>1</v>
      </c>
      <c r="I68" s="409">
        <v>44</v>
      </c>
      <c r="J68" s="410">
        <v>1399.45</v>
      </c>
      <c r="K68" s="411">
        <v>0</v>
      </c>
      <c r="L68" s="411">
        <v>0</v>
      </c>
      <c r="M68" s="411">
        <v>684.15</v>
      </c>
      <c r="N68" s="411">
        <v>0</v>
      </c>
      <c r="O68" s="411">
        <v>188.73</v>
      </c>
      <c r="P68" s="411">
        <f t="shared" si="0"/>
        <v>1894.87</v>
      </c>
    </row>
    <row r="69" spans="1:16" s="290" customFormat="1" ht="31.5">
      <c r="A69" s="275" t="s">
        <v>405</v>
      </c>
      <c r="B69" s="158" t="s">
        <v>406</v>
      </c>
      <c r="C69" s="276">
        <v>79930263420</v>
      </c>
      <c r="D69" s="277" t="s">
        <v>1004</v>
      </c>
      <c r="E69" s="281" t="s">
        <v>413</v>
      </c>
      <c r="F69" s="278">
        <v>324115</v>
      </c>
      <c r="G69" s="407" t="s">
        <v>1070</v>
      </c>
      <c r="H69" s="412">
        <v>1</v>
      </c>
      <c r="I69" s="409">
        <v>24</v>
      </c>
      <c r="J69" s="410">
        <v>2411.1999999999998</v>
      </c>
      <c r="K69" s="411">
        <v>0</v>
      </c>
      <c r="L69" s="411">
        <v>0</v>
      </c>
      <c r="M69" s="411">
        <v>1366.97</v>
      </c>
      <c r="N69" s="411">
        <v>0</v>
      </c>
      <c r="O69" s="411">
        <v>500.95</v>
      </c>
      <c r="P69" s="411">
        <f t="shared" si="0"/>
        <v>3277.2200000000003</v>
      </c>
    </row>
    <row r="70" spans="1:16" s="291" customFormat="1" ht="31.5">
      <c r="A70" s="275" t="s">
        <v>405</v>
      </c>
      <c r="B70" s="158" t="s">
        <v>406</v>
      </c>
      <c r="C70" s="276">
        <v>10274174421</v>
      </c>
      <c r="D70" s="277" t="s">
        <v>497</v>
      </c>
      <c r="E70" s="281" t="s">
        <v>413</v>
      </c>
      <c r="F70" s="278">
        <v>515110</v>
      </c>
      <c r="G70" s="407" t="s">
        <v>1070</v>
      </c>
      <c r="H70" s="412">
        <v>1</v>
      </c>
      <c r="I70" s="409">
        <v>44</v>
      </c>
      <c r="J70" s="410">
        <v>1320</v>
      </c>
      <c r="K70" s="411">
        <v>0</v>
      </c>
      <c r="L70" s="411">
        <v>0</v>
      </c>
      <c r="M70" s="411">
        <v>264</v>
      </c>
      <c r="N70" s="411">
        <v>0</v>
      </c>
      <c r="O70" s="411">
        <v>228.36</v>
      </c>
      <c r="P70" s="411">
        <f t="shared" si="0"/>
        <v>1355.6399999999999</v>
      </c>
    </row>
    <row r="71" spans="1:16" s="291" customFormat="1" ht="31.5">
      <c r="A71" s="275" t="s">
        <v>405</v>
      </c>
      <c r="B71" s="158" t="s">
        <v>406</v>
      </c>
      <c r="C71" s="276">
        <v>14581551455</v>
      </c>
      <c r="D71" s="277" t="s">
        <v>498</v>
      </c>
      <c r="E71" s="281" t="s">
        <v>422</v>
      </c>
      <c r="F71" s="278">
        <v>517415</v>
      </c>
      <c r="G71" s="407" t="s">
        <v>1070</v>
      </c>
      <c r="H71" s="412">
        <v>1</v>
      </c>
      <c r="I71" s="409">
        <v>44</v>
      </c>
      <c r="J71" s="410">
        <v>1320</v>
      </c>
      <c r="K71" s="411">
        <v>0</v>
      </c>
      <c r="L71" s="411">
        <v>0</v>
      </c>
      <c r="M71" s="411">
        <v>727.57</v>
      </c>
      <c r="N71" s="411">
        <v>0</v>
      </c>
      <c r="O71" s="411">
        <v>270.08</v>
      </c>
      <c r="P71" s="411">
        <f t="shared" si="0"/>
        <v>1777.4900000000002</v>
      </c>
    </row>
    <row r="72" spans="1:16" s="291" customFormat="1" ht="31.5">
      <c r="A72" s="275" t="s">
        <v>405</v>
      </c>
      <c r="B72" s="158" t="s">
        <v>406</v>
      </c>
      <c r="C72" s="276">
        <v>15859071469</v>
      </c>
      <c r="D72" s="277" t="s">
        <v>499</v>
      </c>
      <c r="E72" s="281" t="s">
        <v>422</v>
      </c>
      <c r="F72" s="278">
        <v>513425</v>
      </c>
      <c r="G72" s="407" t="s">
        <v>1070</v>
      </c>
      <c r="H72" s="412">
        <v>1</v>
      </c>
      <c r="I72" s="409">
        <v>30</v>
      </c>
      <c r="J72" s="410">
        <v>2319.96</v>
      </c>
      <c r="K72" s="411">
        <v>0</v>
      </c>
      <c r="L72" s="411">
        <v>0</v>
      </c>
      <c r="M72" s="411">
        <v>264</v>
      </c>
      <c r="N72" s="411">
        <v>0</v>
      </c>
      <c r="O72" s="411">
        <v>259.52999999999997</v>
      </c>
      <c r="P72" s="411">
        <f t="shared" si="0"/>
        <v>2324.4300000000003</v>
      </c>
    </row>
    <row r="73" spans="1:16" s="291" customFormat="1" ht="31.5">
      <c r="A73" s="275" t="s">
        <v>405</v>
      </c>
      <c r="B73" s="158" t="s">
        <v>406</v>
      </c>
      <c r="C73" s="276">
        <v>810359421</v>
      </c>
      <c r="D73" s="277" t="s">
        <v>500</v>
      </c>
      <c r="E73" s="281" t="s">
        <v>413</v>
      </c>
      <c r="F73" s="278">
        <v>251605</v>
      </c>
      <c r="G73" s="407" t="s">
        <v>1070</v>
      </c>
      <c r="H73" s="412">
        <v>1</v>
      </c>
      <c r="I73" s="409">
        <v>44</v>
      </c>
      <c r="J73" s="410">
        <v>1320</v>
      </c>
      <c r="K73" s="411">
        <v>0</v>
      </c>
      <c r="L73" s="411">
        <v>0</v>
      </c>
      <c r="M73" s="411">
        <v>264</v>
      </c>
      <c r="N73" s="411">
        <v>0</v>
      </c>
      <c r="O73" s="411">
        <v>228.36</v>
      </c>
      <c r="P73" s="411">
        <f t="shared" si="0"/>
        <v>1355.6399999999999</v>
      </c>
    </row>
    <row r="74" spans="1:16" s="291" customFormat="1" ht="31.5">
      <c r="A74" s="275" t="s">
        <v>405</v>
      </c>
      <c r="B74" s="158" t="s">
        <v>406</v>
      </c>
      <c r="C74" s="276">
        <v>6299255420</v>
      </c>
      <c r="D74" s="277" t="s">
        <v>501</v>
      </c>
      <c r="E74" s="281" t="s">
        <v>422</v>
      </c>
      <c r="F74" s="278">
        <v>514320</v>
      </c>
      <c r="G74" s="407" t="s">
        <v>1070</v>
      </c>
      <c r="H74" s="412">
        <v>1</v>
      </c>
      <c r="I74" s="409">
        <v>44</v>
      </c>
      <c r="J74" s="410">
        <v>1320</v>
      </c>
      <c r="K74" s="411">
        <v>0</v>
      </c>
      <c r="L74" s="411">
        <v>0</v>
      </c>
      <c r="M74" s="411">
        <v>264</v>
      </c>
      <c r="N74" s="411">
        <v>0</v>
      </c>
      <c r="O74" s="411">
        <v>228.36</v>
      </c>
      <c r="P74" s="411">
        <f t="shared" si="0"/>
        <v>1355.6399999999999</v>
      </c>
    </row>
    <row r="75" spans="1:16" s="291" customFormat="1" ht="31.5">
      <c r="A75" s="275" t="s">
        <v>405</v>
      </c>
      <c r="B75" s="158" t="s">
        <v>406</v>
      </c>
      <c r="C75" s="276">
        <v>5635525490</v>
      </c>
      <c r="D75" s="277" t="s">
        <v>502</v>
      </c>
      <c r="E75" s="281" t="s">
        <v>422</v>
      </c>
      <c r="F75" s="278">
        <v>513425</v>
      </c>
      <c r="G75" s="407" t="s">
        <v>1070</v>
      </c>
      <c r="H75" s="414">
        <v>1</v>
      </c>
      <c r="I75" s="415">
        <v>44</v>
      </c>
      <c r="J75" s="410">
        <v>1399.45</v>
      </c>
      <c r="K75" s="411">
        <v>0</v>
      </c>
      <c r="L75" s="411">
        <v>0</v>
      </c>
      <c r="M75" s="413">
        <v>741.66</v>
      </c>
      <c r="N75" s="413">
        <v>0</v>
      </c>
      <c r="O75" s="413">
        <v>241.87</v>
      </c>
      <c r="P75" s="413">
        <f t="shared" si="0"/>
        <v>1899.2400000000002</v>
      </c>
    </row>
    <row r="76" spans="1:16" s="291" customFormat="1" ht="31.5">
      <c r="A76" s="275" t="s">
        <v>405</v>
      </c>
      <c r="B76" s="158" t="s">
        <v>406</v>
      </c>
      <c r="C76" s="292">
        <v>5217038403</v>
      </c>
      <c r="D76" s="277" t="s">
        <v>503</v>
      </c>
      <c r="E76" s="168">
        <v>2</v>
      </c>
      <c r="F76" s="278">
        <v>322205</v>
      </c>
      <c r="G76" s="407" t="s">
        <v>1070</v>
      </c>
      <c r="H76" s="412">
        <v>1</v>
      </c>
      <c r="I76" s="409">
        <v>44</v>
      </c>
      <c r="J76" s="410">
        <v>373.19</v>
      </c>
      <c r="K76" s="411">
        <v>2195.11</v>
      </c>
      <c r="L76" s="411">
        <v>0</v>
      </c>
      <c r="M76" s="411">
        <v>2388.14</v>
      </c>
      <c r="N76" s="411">
        <v>0</v>
      </c>
      <c r="O76" s="411">
        <v>1846.7</v>
      </c>
      <c r="P76" s="411">
        <f t="shared" ref="P76:P146" si="1">J76+M76+N76-O76</f>
        <v>914.62999999999988</v>
      </c>
    </row>
    <row r="77" spans="1:16" s="291" customFormat="1" ht="31.5">
      <c r="A77" s="275" t="s">
        <v>405</v>
      </c>
      <c r="B77" s="158" t="s">
        <v>406</v>
      </c>
      <c r="C77" s="276">
        <v>92120482420</v>
      </c>
      <c r="D77" s="277" t="s">
        <v>504</v>
      </c>
      <c r="E77" s="281" t="s">
        <v>413</v>
      </c>
      <c r="F77" s="289">
        <v>322205</v>
      </c>
      <c r="G77" s="407" t="s">
        <v>1070</v>
      </c>
      <c r="H77" s="412">
        <v>1</v>
      </c>
      <c r="I77" s="409">
        <v>44</v>
      </c>
      <c r="J77" s="410">
        <v>1623.97</v>
      </c>
      <c r="K77" s="411">
        <v>0</v>
      </c>
      <c r="L77" s="411">
        <v>0</v>
      </c>
      <c r="M77" s="411">
        <v>1231.3800000000001</v>
      </c>
      <c r="N77" s="411">
        <v>0</v>
      </c>
      <c r="O77" s="411">
        <v>1365.96</v>
      </c>
      <c r="P77" s="411">
        <f t="shared" si="1"/>
        <v>1489.3900000000003</v>
      </c>
    </row>
    <row r="78" spans="1:16" s="291" customFormat="1" ht="31.5">
      <c r="A78" s="275" t="s">
        <v>405</v>
      </c>
      <c r="B78" s="158" t="s">
        <v>406</v>
      </c>
      <c r="C78" s="284">
        <v>4995622403</v>
      </c>
      <c r="D78" s="287" t="s">
        <v>505</v>
      </c>
      <c r="E78" s="281" t="s">
        <v>413</v>
      </c>
      <c r="F78" s="278">
        <v>322205</v>
      </c>
      <c r="G78" s="407" t="s">
        <v>1070</v>
      </c>
      <c r="H78" s="412">
        <v>1</v>
      </c>
      <c r="I78" s="409">
        <v>44</v>
      </c>
      <c r="J78" s="410">
        <v>782.11</v>
      </c>
      <c r="K78" s="411">
        <v>0</v>
      </c>
      <c r="L78" s="411">
        <v>0</v>
      </c>
      <c r="M78" s="411">
        <v>922.91</v>
      </c>
      <c r="N78" s="411">
        <v>0</v>
      </c>
      <c r="O78" s="411">
        <v>913.62</v>
      </c>
      <c r="P78" s="411">
        <f t="shared" si="1"/>
        <v>791.4</v>
      </c>
    </row>
    <row r="79" spans="1:16" s="291" customFormat="1" ht="31.5">
      <c r="A79" s="275" t="s">
        <v>405</v>
      </c>
      <c r="B79" s="158" t="s">
        <v>406</v>
      </c>
      <c r="C79" s="284">
        <v>86566539468</v>
      </c>
      <c r="D79" s="287" t="s">
        <v>506</v>
      </c>
      <c r="E79" s="281" t="s">
        <v>422</v>
      </c>
      <c r="F79" s="278">
        <v>411010</v>
      </c>
      <c r="G79" s="407" t="s">
        <v>1070</v>
      </c>
      <c r="H79" s="412">
        <v>1</v>
      </c>
      <c r="I79" s="409">
        <v>44</v>
      </c>
      <c r="J79" s="410">
        <v>893.47</v>
      </c>
      <c r="K79" s="411">
        <v>0</v>
      </c>
      <c r="L79" s="411">
        <v>0</v>
      </c>
      <c r="M79" s="411">
        <v>1087.67</v>
      </c>
      <c r="N79" s="411">
        <v>0</v>
      </c>
      <c r="O79" s="411">
        <v>889.19</v>
      </c>
      <c r="P79" s="411">
        <f t="shared" si="1"/>
        <v>1091.95</v>
      </c>
    </row>
    <row r="80" spans="1:16" s="291" customFormat="1" ht="31.5">
      <c r="A80" s="275" t="s">
        <v>405</v>
      </c>
      <c r="B80" s="158" t="s">
        <v>406</v>
      </c>
      <c r="C80" s="276">
        <v>3825030407</v>
      </c>
      <c r="D80" s="277" t="s">
        <v>507</v>
      </c>
      <c r="E80" s="281" t="s">
        <v>413</v>
      </c>
      <c r="F80" s="278">
        <v>515205</v>
      </c>
      <c r="G80" s="407" t="s">
        <v>1070</v>
      </c>
      <c r="H80" s="414">
        <v>1</v>
      </c>
      <c r="I80" s="415">
        <v>44</v>
      </c>
      <c r="J80" s="410">
        <v>1399.45</v>
      </c>
      <c r="K80" s="411">
        <v>0</v>
      </c>
      <c r="L80" s="411">
        <v>0</v>
      </c>
      <c r="M80" s="411">
        <v>828.86</v>
      </c>
      <c r="N80" s="411">
        <v>0</v>
      </c>
      <c r="O80" s="411">
        <v>261.01</v>
      </c>
      <c r="P80" s="411">
        <f t="shared" si="1"/>
        <v>1967.3</v>
      </c>
    </row>
    <row r="81" spans="1:16" s="291" customFormat="1" ht="31.5">
      <c r="A81" s="275" t="s">
        <v>405</v>
      </c>
      <c r="B81" s="158" t="s">
        <v>406</v>
      </c>
      <c r="C81" s="276">
        <v>6346714481</v>
      </c>
      <c r="D81" s="277" t="s">
        <v>508</v>
      </c>
      <c r="E81" s="168">
        <v>2</v>
      </c>
      <c r="F81" s="278">
        <v>322205</v>
      </c>
      <c r="G81" s="407" t="s">
        <v>1070</v>
      </c>
      <c r="H81" s="412">
        <v>1</v>
      </c>
      <c r="I81" s="409">
        <v>44</v>
      </c>
      <c r="J81" s="410">
        <v>1352.8</v>
      </c>
      <c r="K81" s="411">
        <v>0</v>
      </c>
      <c r="L81" s="411">
        <v>0</v>
      </c>
      <c r="M81" s="411">
        <v>985.76</v>
      </c>
      <c r="N81" s="411">
        <v>0</v>
      </c>
      <c r="O81" s="411">
        <v>263.54000000000002</v>
      </c>
      <c r="P81" s="411">
        <f t="shared" si="1"/>
        <v>2075.02</v>
      </c>
    </row>
    <row r="82" spans="1:16" s="291" customFormat="1" ht="31.5">
      <c r="A82" s="275" t="s">
        <v>405</v>
      </c>
      <c r="B82" s="158" t="s">
        <v>406</v>
      </c>
      <c r="C82" s="293">
        <v>10505042401</v>
      </c>
      <c r="D82" s="287" t="s">
        <v>509</v>
      </c>
      <c r="E82" s="281" t="s">
        <v>413</v>
      </c>
      <c r="F82" s="278">
        <v>322205</v>
      </c>
      <c r="G82" s="407" t="s">
        <v>1070</v>
      </c>
      <c r="H82" s="412">
        <v>1</v>
      </c>
      <c r="I82" s="409">
        <v>26</v>
      </c>
      <c r="J82" s="410">
        <v>873.24</v>
      </c>
      <c r="K82" s="411">
        <v>5563.38</v>
      </c>
      <c r="L82" s="411">
        <v>0</v>
      </c>
      <c r="M82" s="411">
        <v>6344.6</v>
      </c>
      <c r="N82" s="411">
        <v>0</v>
      </c>
      <c r="O82" s="411">
        <v>5781.59</v>
      </c>
      <c r="P82" s="411">
        <f t="shared" si="1"/>
        <v>1436.25</v>
      </c>
    </row>
    <row r="83" spans="1:16" s="291" customFormat="1" ht="31.5">
      <c r="A83" s="275" t="s">
        <v>405</v>
      </c>
      <c r="B83" s="158" t="s">
        <v>406</v>
      </c>
      <c r="C83" s="276">
        <v>7538262407</v>
      </c>
      <c r="D83" s="277" t="s">
        <v>510</v>
      </c>
      <c r="E83" s="281" t="s">
        <v>413</v>
      </c>
      <c r="F83" s="278">
        <v>223405</v>
      </c>
      <c r="G83" s="407" t="s">
        <v>1070</v>
      </c>
      <c r="H83" s="412">
        <v>1</v>
      </c>
      <c r="I83" s="409">
        <v>44</v>
      </c>
      <c r="J83" s="410">
        <v>1399.45</v>
      </c>
      <c r="K83" s="411">
        <v>0</v>
      </c>
      <c r="L83" s="411">
        <v>0</v>
      </c>
      <c r="M83" s="411">
        <v>1018.58</v>
      </c>
      <c r="N83" s="411">
        <v>0</v>
      </c>
      <c r="O83" s="411">
        <v>297.44</v>
      </c>
      <c r="P83" s="411">
        <f t="shared" si="1"/>
        <v>2120.59</v>
      </c>
    </row>
    <row r="84" spans="1:16" s="290" customFormat="1" ht="31.5">
      <c r="A84" s="275" t="s">
        <v>405</v>
      </c>
      <c r="B84" s="158" t="s">
        <v>406</v>
      </c>
      <c r="C84" s="276">
        <v>3360673484</v>
      </c>
      <c r="D84" s="277" t="s">
        <v>511</v>
      </c>
      <c r="E84" s="281" t="s">
        <v>413</v>
      </c>
      <c r="F84" s="278">
        <v>322205</v>
      </c>
      <c r="G84" s="407" t="s">
        <v>1070</v>
      </c>
      <c r="H84" s="412">
        <v>1</v>
      </c>
      <c r="I84" s="409">
        <v>12</v>
      </c>
      <c r="J84" s="410">
        <v>5400</v>
      </c>
      <c r="K84" s="411">
        <v>0</v>
      </c>
      <c r="L84" s="411">
        <v>0</v>
      </c>
      <c r="M84" s="411">
        <v>1038.48</v>
      </c>
      <c r="N84" s="411">
        <v>0</v>
      </c>
      <c r="O84" s="411">
        <v>1418.31</v>
      </c>
      <c r="P84" s="411">
        <f t="shared" si="1"/>
        <v>5020.17</v>
      </c>
    </row>
    <row r="85" spans="1:16" s="282" customFormat="1" ht="31.5">
      <c r="A85" s="275" t="s">
        <v>405</v>
      </c>
      <c r="B85" s="158" t="s">
        <v>406</v>
      </c>
      <c r="C85" s="276">
        <v>8493083488</v>
      </c>
      <c r="D85" s="277" t="s">
        <v>512</v>
      </c>
      <c r="E85" s="281" t="s">
        <v>413</v>
      </c>
      <c r="F85" s="278">
        <v>223232</v>
      </c>
      <c r="G85" s="407" t="s">
        <v>1070</v>
      </c>
      <c r="H85" s="412">
        <v>1</v>
      </c>
      <c r="I85" s="409">
        <v>12</v>
      </c>
      <c r="J85" s="410">
        <v>2181.6</v>
      </c>
      <c r="K85" s="411">
        <v>0</v>
      </c>
      <c r="L85" s="411">
        <v>0</v>
      </c>
      <c r="M85" s="411">
        <v>872.64</v>
      </c>
      <c r="N85" s="411">
        <v>0</v>
      </c>
      <c r="O85" s="411">
        <v>302.81</v>
      </c>
      <c r="P85" s="411">
        <f t="shared" si="1"/>
        <v>2751.43</v>
      </c>
    </row>
    <row r="86" spans="1:16" s="282" customFormat="1" ht="31.5">
      <c r="A86" s="275" t="s">
        <v>405</v>
      </c>
      <c r="B86" s="158" t="s">
        <v>406</v>
      </c>
      <c r="C86" s="276">
        <v>39140016404</v>
      </c>
      <c r="D86" s="277" t="s">
        <v>513</v>
      </c>
      <c r="E86" s="281" t="s">
        <v>409</v>
      </c>
      <c r="F86" s="278">
        <v>131205</v>
      </c>
      <c r="G86" s="407" t="s">
        <v>1070</v>
      </c>
      <c r="H86" s="412">
        <v>1</v>
      </c>
      <c r="I86" s="409">
        <v>44</v>
      </c>
      <c r="J86" s="410">
        <v>16800</v>
      </c>
      <c r="K86" s="411">
        <v>0</v>
      </c>
      <c r="L86" s="411">
        <v>0</v>
      </c>
      <c r="M86" s="411">
        <v>14650.47</v>
      </c>
      <c r="N86" s="411">
        <v>0</v>
      </c>
      <c r="O86" s="411">
        <v>8417.7099999999991</v>
      </c>
      <c r="P86" s="411">
        <f t="shared" si="1"/>
        <v>23032.760000000002</v>
      </c>
    </row>
    <row r="87" spans="1:16" s="282" customFormat="1" ht="31.5">
      <c r="A87" s="275" t="s">
        <v>405</v>
      </c>
      <c r="B87" s="158" t="s">
        <v>406</v>
      </c>
      <c r="C87" s="276">
        <v>10751312436</v>
      </c>
      <c r="D87" s="277" t="s">
        <v>515</v>
      </c>
      <c r="E87" s="281" t="s">
        <v>413</v>
      </c>
      <c r="F87" s="278">
        <v>223505</v>
      </c>
      <c r="G87" s="407" t="s">
        <v>1070</v>
      </c>
      <c r="H87" s="412">
        <v>1</v>
      </c>
      <c r="I87" s="409">
        <v>40</v>
      </c>
      <c r="J87" s="410">
        <v>2394.2600000000002</v>
      </c>
      <c r="K87" s="411">
        <v>0</v>
      </c>
      <c r="L87" s="411">
        <v>0</v>
      </c>
      <c r="M87" s="411">
        <v>587.33000000000004</v>
      </c>
      <c r="N87" s="411">
        <v>131.68</v>
      </c>
      <c r="O87" s="411">
        <v>252.68</v>
      </c>
      <c r="P87" s="411">
        <f t="shared" si="1"/>
        <v>2860.59</v>
      </c>
    </row>
    <row r="88" spans="1:16" s="282" customFormat="1" ht="31.5">
      <c r="A88" s="275" t="s">
        <v>405</v>
      </c>
      <c r="B88" s="158" t="s">
        <v>406</v>
      </c>
      <c r="C88" s="276">
        <v>72804416453</v>
      </c>
      <c r="D88" s="277" t="s">
        <v>516</v>
      </c>
      <c r="E88" s="281" t="s">
        <v>422</v>
      </c>
      <c r="F88" s="278">
        <v>514320</v>
      </c>
      <c r="G88" s="407" t="s">
        <v>1070</v>
      </c>
      <c r="H88" s="412">
        <v>1</v>
      </c>
      <c r="I88" s="409">
        <v>44</v>
      </c>
      <c r="J88" s="410">
        <v>1320</v>
      </c>
      <c r="K88" s="411">
        <v>0</v>
      </c>
      <c r="L88" s="411">
        <v>0</v>
      </c>
      <c r="M88" s="411">
        <v>452.86</v>
      </c>
      <c r="N88" s="411">
        <v>0</v>
      </c>
      <c r="O88" s="411">
        <v>166.15</v>
      </c>
      <c r="P88" s="411">
        <f t="shared" si="1"/>
        <v>1606.71</v>
      </c>
    </row>
    <row r="89" spans="1:16" s="282" customFormat="1" ht="31.5">
      <c r="A89" s="275" t="s">
        <v>405</v>
      </c>
      <c r="B89" s="158" t="s">
        <v>406</v>
      </c>
      <c r="C89" s="276">
        <v>46543214899</v>
      </c>
      <c r="D89" s="277" t="s">
        <v>517</v>
      </c>
      <c r="E89" s="281" t="s">
        <v>422</v>
      </c>
      <c r="F89" s="278">
        <v>422105</v>
      </c>
      <c r="G89" s="407" t="s">
        <v>1070</v>
      </c>
      <c r="H89" s="412">
        <v>2</v>
      </c>
      <c r="I89" s="409">
        <v>44</v>
      </c>
      <c r="J89" s="410">
        <v>1320</v>
      </c>
      <c r="K89" s="411">
        <v>0</v>
      </c>
      <c r="L89" s="411">
        <v>0</v>
      </c>
      <c r="M89" s="411">
        <v>291.47000000000003</v>
      </c>
      <c r="N89" s="411">
        <v>0</v>
      </c>
      <c r="O89" s="411">
        <v>230.83</v>
      </c>
      <c r="P89" s="411">
        <f t="shared" si="1"/>
        <v>1380.64</v>
      </c>
    </row>
    <row r="90" spans="1:16" s="291" customFormat="1" ht="31.5">
      <c r="A90" s="275" t="s">
        <v>405</v>
      </c>
      <c r="B90" s="158" t="s">
        <v>406</v>
      </c>
      <c r="C90" s="276">
        <v>2562493427</v>
      </c>
      <c r="D90" s="277" t="s">
        <v>518</v>
      </c>
      <c r="E90" s="281" t="s">
        <v>413</v>
      </c>
      <c r="F90" s="278">
        <v>324115</v>
      </c>
      <c r="G90" s="407" t="s">
        <v>1070</v>
      </c>
      <c r="H90" s="412">
        <v>1</v>
      </c>
      <c r="I90" s="409">
        <v>24</v>
      </c>
      <c r="J90" s="410">
        <v>2250.4499999999998</v>
      </c>
      <c r="K90" s="411">
        <v>0</v>
      </c>
      <c r="L90" s="411">
        <v>0</v>
      </c>
      <c r="M90" s="411">
        <v>1541.87</v>
      </c>
      <c r="N90" s="411">
        <v>0</v>
      </c>
      <c r="O90" s="411">
        <v>744.54</v>
      </c>
      <c r="P90" s="411">
        <f t="shared" si="1"/>
        <v>3047.7799999999997</v>
      </c>
    </row>
    <row r="91" spans="1:16" s="291" customFormat="1" ht="31.5">
      <c r="A91" s="275" t="s">
        <v>405</v>
      </c>
      <c r="B91" s="158" t="s">
        <v>406</v>
      </c>
      <c r="C91" s="276">
        <v>11233574477</v>
      </c>
      <c r="D91" s="277" t="s">
        <v>519</v>
      </c>
      <c r="E91" s="281" t="s">
        <v>413</v>
      </c>
      <c r="F91" s="278">
        <v>223232</v>
      </c>
      <c r="G91" s="407" t="s">
        <v>1070</v>
      </c>
      <c r="H91" s="412">
        <v>1</v>
      </c>
      <c r="I91" s="409">
        <v>12</v>
      </c>
      <c r="J91" s="410">
        <v>2181.6</v>
      </c>
      <c r="K91" s="411">
        <v>0</v>
      </c>
      <c r="L91" s="411">
        <v>0</v>
      </c>
      <c r="M91" s="411">
        <v>872.64</v>
      </c>
      <c r="N91" s="411">
        <v>0</v>
      </c>
      <c r="O91" s="411">
        <v>302.81</v>
      </c>
      <c r="P91" s="411">
        <f t="shared" si="1"/>
        <v>2751.43</v>
      </c>
    </row>
    <row r="92" spans="1:16" s="291" customFormat="1" ht="31.5">
      <c r="A92" s="275" t="s">
        <v>405</v>
      </c>
      <c r="B92" s="158" t="s">
        <v>406</v>
      </c>
      <c r="C92" s="276">
        <v>4492125485</v>
      </c>
      <c r="D92" s="277" t="s">
        <v>520</v>
      </c>
      <c r="E92" s="168">
        <v>2</v>
      </c>
      <c r="F92" s="278">
        <v>322205</v>
      </c>
      <c r="G92" s="407" t="s">
        <v>1070</v>
      </c>
      <c r="H92" s="414">
        <v>1</v>
      </c>
      <c r="I92" s="415">
        <v>44</v>
      </c>
      <c r="J92" s="410">
        <v>1399.45</v>
      </c>
      <c r="K92" s="411">
        <v>0</v>
      </c>
      <c r="L92" s="411">
        <v>0</v>
      </c>
      <c r="M92" s="411">
        <v>683.97</v>
      </c>
      <c r="N92" s="411">
        <v>0</v>
      </c>
      <c r="O92" s="411">
        <v>157.9</v>
      </c>
      <c r="P92" s="411">
        <f t="shared" si="1"/>
        <v>1925.52</v>
      </c>
    </row>
    <row r="93" spans="1:16" s="291" customFormat="1" ht="31.5">
      <c r="A93" s="275" t="s">
        <v>405</v>
      </c>
      <c r="B93" s="158" t="s">
        <v>406</v>
      </c>
      <c r="C93" s="276">
        <v>2546359460</v>
      </c>
      <c r="D93" s="277" t="s">
        <v>521</v>
      </c>
      <c r="E93" s="281" t="s">
        <v>422</v>
      </c>
      <c r="F93" s="278">
        <v>782320</v>
      </c>
      <c r="G93" s="407" t="s">
        <v>1070</v>
      </c>
      <c r="H93" s="412">
        <v>1</v>
      </c>
      <c r="I93" s="409">
        <v>44</v>
      </c>
      <c r="J93" s="410">
        <v>379.75</v>
      </c>
      <c r="K93" s="411">
        <v>2547.42</v>
      </c>
      <c r="L93" s="411">
        <v>0</v>
      </c>
      <c r="M93" s="411">
        <v>2329.1799999999998</v>
      </c>
      <c r="N93" s="411">
        <v>0</v>
      </c>
      <c r="O93" s="411">
        <v>2188.7199999999998</v>
      </c>
      <c r="P93" s="411">
        <f t="shared" si="1"/>
        <v>520.21</v>
      </c>
    </row>
    <row r="94" spans="1:16" s="291" customFormat="1" ht="31.5">
      <c r="A94" s="275" t="s">
        <v>405</v>
      </c>
      <c r="B94" s="158" t="s">
        <v>406</v>
      </c>
      <c r="C94" s="284">
        <v>6662742406</v>
      </c>
      <c r="D94" s="287" t="s">
        <v>522</v>
      </c>
      <c r="E94" s="281" t="s">
        <v>409</v>
      </c>
      <c r="F94" s="278">
        <v>225125</v>
      </c>
      <c r="G94" s="407" t="s">
        <v>1070</v>
      </c>
      <c r="H94" s="412">
        <v>1</v>
      </c>
      <c r="I94" s="409">
        <v>24</v>
      </c>
      <c r="J94" s="410">
        <v>9000</v>
      </c>
      <c r="K94" s="411">
        <v>0</v>
      </c>
      <c r="L94" s="411">
        <v>0</v>
      </c>
      <c r="M94" s="411">
        <v>5731.27</v>
      </c>
      <c r="N94" s="411">
        <v>0</v>
      </c>
      <c r="O94" s="411">
        <v>5250.87</v>
      </c>
      <c r="P94" s="411">
        <f t="shared" si="1"/>
        <v>9480.4000000000015</v>
      </c>
    </row>
    <row r="95" spans="1:16" s="291" customFormat="1" ht="31.5">
      <c r="A95" s="275" t="s">
        <v>405</v>
      </c>
      <c r="B95" s="158" t="s">
        <v>406</v>
      </c>
      <c r="C95" s="276">
        <v>6315436439</v>
      </c>
      <c r="D95" s="277" t="s">
        <v>523</v>
      </c>
      <c r="E95" s="281" t="s">
        <v>413</v>
      </c>
      <c r="F95" s="278">
        <v>322205</v>
      </c>
      <c r="G95" s="407" t="s">
        <v>1070</v>
      </c>
      <c r="H95" s="412">
        <v>1</v>
      </c>
      <c r="I95" s="409">
        <v>44</v>
      </c>
      <c r="J95" s="410">
        <v>1399.45</v>
      </c>
      <c r="K95" s="411">
        <v>0</v>
      </c>
      <c r="L95" s="411">
        <v>0</v>
      </c>
      <c r="M95" s="411">
        <v>973.64</v>
      </c>
      <c r="N95" s="411">
        <v>0</v>
      </c>
      <c r="O95" s="411">
        <v>267.51</v>
      </c>
      <c r="P95" s="411">
        <f t="shared" si="1"/>
        <v>2105.58</v>
      </c>
    </row>
    <row r="96" spans="1:16" s="291" customFormat="1" ht="31.5">
      <c r="A96" s="275" t="s">
        <v>405</v>
      </c>
      <c r="B96" s="158" t="s">
        <v>406</v>
      </c>
      <c r="C96" s="276">
        <v>10560715404</v>
      </c>
      <c r="D96" s="277" t="s">
        <v>524</v>
      </c>
      <c r="E96" s="281" t="s">
        <v>413</v>
      </c>
      <c r="F96" s="278">
        <v>223232</v>
      </c>
      <c r="G96" s="407" t="s">
        <v>1070</v>
      </c>
      <c r="H96" s="412">
        <v>1</v>
      </c>
      <c r="I96" s="409">
        <v>12</v>
      </c>
      <c r="J96" s="410">
        <v>1527.12</v>
      </c>
      <c r="K96" s="411">
        <v>0</v>
      </c>
      <c r="L96" s="411">
        <v>0</v>
      </c>
      <c r="M96" s="411">
        <v>1832.54</v>
      </c>
      <c r="N96" s="411">
        <v>0</v>
      </c>
      <c r="O96" s="411">
        <v>1410.49</v>
      </c>
      <c r="P96" s="411">
        <f t="shared" si="1"/>
        <v>1949.1699999999998</v>
      </c>
    </row>
    <row r="97" spans="1:16" s="291" customFormat="1" ht="31.5">
      <c r="A97" s="275" t="s">
        <v>405</v>
      </c>
      <c r="B97" s="158" t="s">
        <v>406</v>
      </c>
      <c r="C97" s="276">
        <v>11297041496</v>
      </c>
      <c r="D97" s="277" t="s">
        <v>525</v>
      </c>
      <c r="E97" s="281" t="s">
        <v>413</v>
      </c>
      <c r="F97" s="278">
        <v>223710</v>
      </c>
      <c r="G97" s="407" t="s">
        <v>1070</v>
      </c>
      <c r="H97" s="412">
        <v>1</v>
      </c>
      <c r="I97" s="409">
        <v>40</v>
      </c>
      <c r="J97" s="410">
        <v>2808</v>
      </c>
      <c r="K97" s="411">
        <v>0</v>
      </c>
      <c r="L97" s="411">
        <v>0</v>
      </c>
      <c r="M97" s="411">
        <v>264</v>
      </c>
      <c r="N97" s="411">
        <v>0</v>
      </c>
      <c r="O97" s="411">
        <v>360.25</v>
      </c>
      <c r="P97" s="411">
        <f t="shared" si="1"/>
        <v>2711.75</v>
      </c>
    </row>
    <row r="98" spans="1:16" s="291" customFormat="1" ht="31.5">
      <c r="A98" s="275" t="s">
        <v>405</v>
      </c>
      <c r="B98" s="158" t="s">
        <v>406</v>
      </c>
      <c r="C98" s="276">
        <v>70306823438</v>
      </c>
      <c r="D98" s="277" t="s">
        <v>527</v>
      </c>
      <c r="E98" s="281" t="s">
        <v>413</v>
      </c>
      <c r="F98" s="278">
        <v>223232</v>
      </c>
      <c r="G98" s="407" t="s">
        <v>1070</v>
      </c>
      <c r="H98" s="412">
        <v>1</v>
      </c>
      <c r="I98" s="409">
        <v>12</v>
      </c>
      <c r="J98" s="410">
        <v>1890.72</v>
      </c>
      <c r="K98" s="411">
        <v>0</v>
      </c>
      <c r="L98" s="411">
        <v>0</v>
      </c>
      <c r="M98" s="411">
        <v>1163.52</v>
      </c>
      <c r="N98" s="411">
        <v>0</v>
      </c>
      <c r="O98" s="411">
        <v>302.81</v>
      </c>
      <c r="P98" s="411">
        <f t="shared" si="1"/>
        <v>2751.43</v>
      </c>
    </row>
    <row r="99" spans="1:16" s="291" customFormat="1" ht="31.5">
      <c r="A99" s="275" t="s">
        <v>405</v>
      </c>
      <c r="B99" s="158" t="s">
        <v>406</v>
      </c>
      <c r="C99" s="276">
        <v>13635988480</v>
      </c>
      <c r="D99" s="277" t="s">
        <v>528</v>
      </c>
      <c r="E99" s="281" t="s">
        <v>422</v>
      </c>
      <c r="F99" s="278">
        <v>252545</v>
      </c>
      <c r="G99" s="407" t="s">
        <v>1070</v>
      </c>
      <c r="H99" s="412">
        <v>1</v>
      </c>
      <c r="I99" s="409">
        <v>44</v>
      </c>
      <c r="J99" s="410">
        <v>2793.25</v>
      </c>
      <c r="K99" s="411">
        <v>0</v>
      </c>
      <c r="L99" s="411">
        <v>0</v>
      </c>
      <c r="M99" s="411">
        <v>264</v>
      </c>
      <c r="N99" s="411">
        <v>0</v>
      </c>
      <c r="O99" s="411">
        <v>357.08</v>
      </c>
      <c r="P99" s="411">
        <f t="shared" si="1"/>
        <v>2700.17</v>
      </c>
    </row>
    <row r="100" spans="1:16" s="291" customFormat="1" ht="31.5">
      <c r="A100" s="275" t="s">
        <v>405</v>
      </c>
      <c r="B100" s="158" t="s">
        <v>406</v>
      </c>
      <c r="C100" s="276">
        <v>70811055485</v>
      </c>
      <c r="D100" s="277" t="s">
        <v>530</v>
      </c>
      <c r="E100" s="281" t="s">
        <v>413</v>
      </c>
      <c r="F100" s="278">
        <v>322205</v>
      </c>
      <c r="G100" s="407" t="s">
        <v>1070</v>
      </c>
      <c r="H100" s="412">
        <v>1</v>
      </c>
      <c r="I100" s="409">
        <v>44</v>
      </c>
      <c r="J100" s="410">
        <v>1166.21</v>
      </c>
      <c r="K100" s="411">
        <v>0</v>
      </c>
      <c r="L100" s="411">
        <v>0</v>
      </c>
      <c r="M100" s="411">
        <v>1020.71</v>
      </c>
      <c r="N100" s="411">
        <v>0</v>
      </c>
      <c r="O100" s="411">
        <v>252.48</v>
      </c>
      <c r="P100" s="411">
        <f t="shared" si="1"/>
        <v>1934.44</v>
      </c>
    </row>
    <row r="101" spans="1:16" s="291" customFormat="1" ht="31.5">
      <c r="A101" s="275" t="s">
        <v>405</v>
      </c>
      <c r="B101" s="158" t="s">
        <v>406</v>
      </c>
      <c r="C101" s="276">
        <v>98694910497</v>
      </c>
      <c r="D101" s="277" t="s">
        <v>531</v>
      </c>
      <c r="E101" s="281" t="s">
        <v>413</v>
      </c>
      <c r="F101" s="278">
        <v>322205</v>
      </c>
      <c r="G101" s="407" t="s">
        <v>1070</v>
      </c>
      <c r="H101" s="412">
        <v>1</v>
      </c>
      <c r="I101" s="409">
        <v>44</v>
      </c>
      <c r="J101" s="410">
        <v>1399.45</v>
      </c>
      <c r="K101" s="411">
        <v>0</v>
      </c>
      <c r="L101" s="411">
        <v>0</v>
      </c>
      <c r="M101" s="411">
        <v>957.28</v>
      </c>
      <c r="N101" s="411">
        <v>0</v>
      </c>
      <c r="O101" s="411">
        <v>264.26</v>
      </c>
      <c r="P101" s="411">
        <f t="shared" si="1"/>
        <v>2092.4700000000003</v>
      </c>
    </row>
    <row r="102" spans="1:16" s="290" customFormat="1" ht="31.5">
      <c r="A102" s="275" t="s">
        <v>405</v>
      </c>
      <c r="B102" s="158" t="s">
        <v>406</v>
      </c>
      <c r="C102" s="276">
        <v>70315023490</v>
      </c>
      <c r="D102" s="277" t="s">
        <v>532</v>
      </c>
      <c r="E102" s="281" t="s">
        <v>422</v>
      </c>
      <c r="F102" s="278">
        <v>517415</v>
      </c>
      <c r="G102" s="407" t="s">
        <v>1070</v>
      </c>
      <c r="H102" s="412">
        <v>1</v>
      </c>
      <c r="I102" s="409">
        <v>44</v>
      </c>
      <c r="J102" s="410">
        <v>616</v>
      </c>
      <c r="K102" s="411">
        <v>0</v>
      </c>
      <c r="L102" s="411">
        <v>0</v>
      </c>
      <c r="M102" s="411">
        <v>1397.87</v>
      </c>
      <c r="N102" s="411">
        <v>0</v>
      </c>
      <c r="O102" s="411">
        <v>1265.46</v>
      </c>
      <c r="P102" s="411">
        <f t="shared" si="1"/>
        <v>748.40999999999985</v>
      </c>
    </row>
    <row r="103" spans="1:16" s="290" customFormat="1" ht="31.5">
      <c r="A103" s="275" t="s">
        <v>405</v>
      </c>
      <c r="B103" s="158" t="s">
        <v>406</v>
      </c>
      <c r="C103" s="276">
        <v>1343233437</v>
      </c>
      <c r="D103" s="277" t="s">
        <v>533</v>
      </c>
      <c r="E103" s="281" t="s">
        <v>409</v>
      </c>
      <c r="F103" s="278">
        <v>131205</v>
      </c>
      <c r="G103" s="407" t="s">
        <v>1070</v>
      </c>
      <c r="H103" s="412">
        <v>1</v>
      </c>
      <c r="I103" s="409">
        <v>24</v>
      </c>
      <c r="J103" s="410">
        <v>8000</v>
      </c>
      <c r="K103" s="411">
        <v>0</v>
      </c>
      <c r="L103" s="411">
        <v>0</v>
      </c>
      <c r="M103" s="411">
        <v>1446.39</v>
      </c>
      <c r="N103" s="411">
        <v>0</v>
      </c>
      <c r="O103" s="411">
        <v>1575.6</v>
      </c>
      <c r="P103" s="411">
        <f t="shared" si="1"/>
        <v>7870.7899999999991</v>
      </c>
    </row>
    <row r="104" spans="1:16" s="290" customFormat="1" ht="31.5">
      <c r="A104" s="275" t="s">
        <v>405</v>
      </c>
      <c r="B104" s="158" t="s">
        <v>406</v>
      </c>
      <c r="C104" s="276">
        <v>3545645444</v>
      </c>
      <c r="D104" s="277" t="s">
        <v>534</v>
      </c>
      <c r="E104" s="281" t="s">
        <v>409</v>
      </c>
      <c r="F104" s="278">
        <v>225124</v>
      </c>
      <c r="G104" s="407" t="s">
        <v>1070</v>
      </c>
      <c r="H104" s="412">
        <v>1</v>
      </c>
      <c r="I104" s="409">
        <v>24</v>
      </c>
      <c r="J104" s="410">
        <v>8000</v>
      </c>
      <c r="K104" s="411">
        <v>0</v>
      </c>
      <c r="L104" s="411">
        <v>0</v>
      </c>
      <c r="M104" s="411">
        <v>1840.52</v>
      </c>
      <c r="N104" s="411">
        <v>0</v>
      </c>
      <c r="O104" s="411">
        <v>2308.56</v>
      </c>
      <c r="P104" s="411">
        <f t="shared" si="1"/>
        <v>7531.9600000000009</v>
      </c>
    </row>
    <row r="105" spans="1:16" s="290" customFormat="1" ht="31.5">
      <c r="A105" s="275" t="s">
        <v>405</v>
      </c>
      <c r="B105" s="158" t="s">
        <v>406</v>
      </c>
      <c r="C105" s="276">
        <v>2693094461</v>
      </c>
      <c r="D105" s="277" t="s">
        <v>535</v>
      </c>
      <c r="E105" s="281" t="s">
        <v>413</v>
      </c>
      <c r="F105" s="278">
        <v>223505</v>
      </c>
      <c r="G105" s="407" t="s">
        <v>1070</v>
      </c>
      <c r="H105" s="412">
        <v>1</v>
      </c>
      <c r="I105" s="409">
        <v>40</v>
      </c>
      <c r="J105" s="410">
        <v>3047.24</v>
      </c>
      <c r="K105" s="411">
        <v>0</v>
      </c>
      <c r="L105" s="411">
        <v>0</v>
      </c>
      <c r="M105" s="411">
        <v>675.67</v>
      </c>
      <c r="N105" s="411">
        <v>0</v>
      </c>
      <c r="O105" s="411">
        <v>355.31</v>
      </c>
      <c r="P105" s="411">
        <f t="shared" si="1"/>
        <v>3367.6</v>
      </c>
    </row>
    <row r="106" spans="1:16" s="290" customFormat="1" ht="31.5">
      <c r="A106" s="275" t="s">
        <v>405</v>
      </c>
      <c r="B106" s="158" t="s">
        <v>406</v>
      </c>
      <c r="C106" s="276">
        <v>43139019300</v>
      </c>
      <c r="D106" s="277" t="s">
        <v>536</v>
      </c>
      <c r="E106" s="281" t="s">
        <v>413</v>
      </c>
      <c r="F106" s="278">
        <v>223505</v>
      </c>
      <c r="G106" s="407" t="s">
        <v>1070</v>
      </c>
      <c r="H106" s="412">
        <v>1</v>
      </c>
      <c r="I106" s="409">
        <v>40</v>
      </c>
      <c r="J106" s="410">
        <v>2394.2600000000002</v>
      </c>
      <c r="K106" s="411">
        <v>0</v>
      </c>
      <c r="L106" s="411">
        <v>0</v>
      </c>
      <c r="M106" s="411">
        <v>1292.32</v>
      </c>
      <c r="N106" s="411">
        <v>129.47</v>
      </c>
      <c r="O106" s="411">
        <v>402.02</v>
      </c>
      <c r="P106" s="411">
        <f t="shared" si="1"/>
        <v>3414.0299999999997</v>
      </c>
    </row>
    <row r="107" spans="1:16" s="290" customFormat="1" ht="31.5">
      <c r="A107" s="275" t="s">
        <v>405</v>
      </c>
      <c r="B107" s="158" t="s">
        <v>406</v>
      </c>
      <c r="C107" s="276">
        <v>3321578492</v>
      </c>
      <c r="D107" s="277" t="s">
        <v>537</v>
      </c>
      <c r="E107" s="281" t="s">
        <v>422</v>
      </c>
      <c r="F107" s="278">
        <v>517415</v>
      </c>
      <c r="G107" s="407" t="s">
        <v>1070</v>
      </c>
      <c r="H107" s="412">
        <v>1</v>
      </c>
      <c r="I107" s="409">
        <v>44</v>
      </c>
      <c r="J107" s="410">
        <v>1056</v>
      </c>
      <c r="K107" s="411">
        <v>0</v>
      </c>
      <c r="L107" s="411">
        <v>0</v>
      </c>
      <c r="M107" s="411">
        <v>798.86</v>
      </c>
      <c r="N107" s="411">
        <v>0</v>
      </c>
      <c r="O107" s="411">
        <v>173.53</v>
      </c>
      <c r="P107" s="411">
        <f t="shared" si="1"/>
        <v>1681.3300000000002</v>
      </c>
    </row>
    <row r="108" spans="1:16" s="290" customFormat="1" ht="31.5">
      <c r="A108" s="275" t="s">
        <v>405</v>
      </c>
      <c r="B108" s="158" t="s">
        <v>406</v>
      </c>
      <c r="C108" s="276">
        <v>13787023445</v>
      </c>
      <c r="D108" s="277" t="s">
        <v>1018</v>
      </c>
      <c r="E108" s="281" t="s">
        <v>422</v>
      </c>
      <c r="F108" s="278">
        <v>317210</v>
      </c>
      <c r="G108" s="407" t="s">
        <v>1070</v>
      </c>
      <c r="H108" s="412">
        <v>1</v>
      </c>
      <c r="I108" s="409">
        <v>11</v>
      </c>
      <c r="J108" s="410">
        <v>1530.68</v>
      </c>
      <c r="K108" s="411">
        <v>0</v>
      </c>
      <c r="L108" s="411">
        <v>0</v>
      </c>
      <c r="M108" s="411">
        <v>477.98</v>
      </c>
      <c r="N108" s="411">
        <v>0</v>
      </c>
      <c r="O108" s="411">
        <v>283.42</v>
      </c>
      <c r="P108" s="411">
        <f t="shared" si="1"/>
        <v>1725.24</v>
      </c>
    </row>
    <row r="109" spans="1:16" s="290" customFormat="1" ht="31.5">
      <c r="A109" s="275" t="s">
        <v>405</v>
      </c>
      <c r="B109" s="158" t="s">
        <v>406</v>
      </c>
      <c r="C109" s="276">
        <v>76656071449</v>
      </c>
      <c r="D109" s="277" t="s">
        <v>539</v>
      </c>
      <c r="E109" s="281" t="s">
        <v>413</v>
      </c>
      <c r="F109" s="278">
        <v>514320</v>
      </c>
      <c r="G109" s="407" t="s">
        <v>1070</v>
      </c>
      <c r="H109" s="412">
        <v>1</v>
      </c>
      <c r="I109" s="409">
        <v>30</v>
      </c>
      <c r="J109" s="410">
        <v>0</v>
      </c>
      <c r="K109" s="411">
        <v>0</v>
      </c>
      <c r="L109" s="411">
        <v>0</v>
      </c>
      <c r="M109" s="411">
        <v>3473.99</v>
      </c>
      <c r="N109" s="411">
        <v>0</v>
      </c>
      <c r="O109" s="411">
        <v>325.19</v>
      </c>
      <c r="P109" s="413">
        <v>3148.8</v>
      </c>
    </row>
    <row r="110" spans="1:16" s="290" customFormat="1" ht="31.5">
      <c r="A110" s="275" t="s">
        <v>405</v>
      </c>
      <c r="B110" s="158" t="s">
        <v>406</v>
      </c>
      <c r="C110" s="276">
        <v>12870188404</v>
      </c>
      <c r="D110" s="277" t="s">
        <v>540</v>
      </c>
      <c r="E110" s="281" t="s">
        <v>409</v>
      </c>
      <c r="F110" s="278">
        <v>225124</v>
      </c>
      <c r="G110" s="407" t="s">
        <v>1070</v>
      </c>
      <c r="H110" s="412">
        <v>1</v>
      </c>
      <c r="I110" s="409">
        <v>44</v>
      </c>
      <c r="J110" s="410">
        <v>1320</v>
      </c>
      <c r="K110" s="411">
        <v>0</v>
      </c>
      <c r="L110" s="411">
        <v>0</v>
      </c>
      <c r="M110" s="411">
        <v>796.25</v>
      </c>
      <c r="N110" s="411">
        <v>0</v>
      </c>
      <c r="O110" s="411">
        <v>276.26</v>
      </c>
      <c r="P110" s="411">
        <f t="shared" si="1"/>
        <v>1839.99</v>
      </c>
    </row>
    <row r="111" spans="1:16" s="290" customFormat="1" ht="31.5">
      <c r="A111" s="275" t="s">
        <v>405</v>
      </c>
      <c r="B111" s="158" t="s">
        <v>406</v>
      </c>
      <c r="C111" s="276">
        <v>70799239488</v>
      </c>
      <c r="D111" s="277" t="s">
        <v>1005</v>
      </c>
      <c r="E111" s="281" t="s">
        <v>422</v>
      </c>
      <c r="F111" s="278">
        <v>515215</v>
      </c>
      <c r="G111" s="407" t="s">
        <v>1070</v>
      </c>
      <c r="H111" s="412">
        <v>1</v>
      </c>
      <c r="I111" s="409">
        <v>24</v>
      </c>
      <c r="J111" s="410">
        <v>9000</v>
      </c>
      <c r="K111" s="411">
        <v>0</v>
      </c>
      <c r="L111" s="411">
        <v>0</v>
      </c>
      <c r="M111" s="411">
        <v>2031.29</v>
      </c>
      <c r="N111" s="411">
        <v>0</v>
      </c>
      <c r="O111" s="411">
        <v>2012.44</v>
      </c>
      <c r="P111" s="411">
        <f t="shared" si="1"/>
        <v>9018.85</v>
      </c>
    </row>
    <row r="112" spans="1:16" s="290" customFormat="1" ht="31.5">
      <c r="A112" s="275" t="s">
        <v>405</v>
      </c>
      <c r="B112" s="158" t="s">
        <v>406</v>
      </c>
      <c r="C112" s="276">
        <v>4326493445</v>
      </c>
      <c r="D112" s="277" t="s">
        <v>541</v>
      </c>
      <c r="E112" s="281" t="s">
        <v>413</v>
      </c>
      <c r="F112" s="278">
        <v>223505</v>
      </c>
      <c r="G112" s="407" t="s">
        <v>1070</v>
      </c>
      <c r="H112" s="412">
        <v>1</v>
      </c>
      <c r="I112" s="409">
        <v>44</v>
      </c>
      <c r="J112" s="410">
        <v>1320</v>
      </c>
      <c r="K112" s="411">
        <v>0</v>
      </c>
      <c r="L112" s="411">
        <v>0</v>
      </c>
      <c r="M112" s="411">
        <v>264</v>
      </c>
      <c r="N112" s="411">
        <v>0</v>
      </c>
      <c r="O112" s="411">
        <v>228.36</v>
      </c>
      <c r="P112" s="411">
        <f t="shared" si="1"/>
        <v>1355.6399999999999</v>
      </c>
    </row>
    <row r="113" spans="1:16" s="290" customFormat="1" ht="31.5">
      <c r="A113" s="275" t="s">
        <v>405</v>
      </c>
      <c r="B113" s="158" t="s">
        <v>406</v>
      </c>
      <c r="C113" s="276">
        <v>8066304420</v>
      </c>
      <c r="D113" s="277" t="s">
        <v>542</v>
      </c>
      <c r="E113" s="281" t="s">
        <v>409</v>
      </c>
      <c r="F113" s="278">
        <v>225125</v>
      </c>
      <c r="G113" s="407" t="s">
        <v>1070</v>
      </c>
      <c r="H113" s="412">
        <v>1</v>
      </c>
      <c r="I113" s="409">
        <v>40</v>
      </c>
      <c r="J113" s="410">
        <v>2394.2600000000002</v>
      </c>
      <c r="K113" s="411">
        <v>0</v>
      </c>
      <c r="L113" s="411">
        <v>0</v>
      </c>
      <c r="M113" s="411">
        <v>895.44</v>
      </c>
      <c r="N113" s="411">
        <v>131.68</v>
      </c>
      <c r="O113" s="411">
        <v>319.43</v>
      </c>
      <c r="P113" s="411">
        <f t="shared" si="1"/>
        <v>3101.9500000000003</v>
      </c>
    </row>
    <row r="114" spans="1:16" s="290" customFormat="1" ht="31.5">
      <c r="A114" s="275" t="s">
        <v>405</v>
      </c>
      <c r="B114" s="158" t="s">
        <v>406</v>
      </c>
      <c r="C114" s="276">
        <v>5859303416</v>
      </c>
      <c r="D114" s="277" t="s">
        <v>543</v>
      </c>
      <c r="E114" s="281" t="s">
        <v>409</v>
      </c>
      <c r="F114" s="278">
        <v>225124</v>
      </c>
      <c r="G114" s="407" t="s">
        <v>1070</v>
      </c>
      <c r="H114" s="412">
        <v>1</v>
      </c>
      <c r="I114" s="409">
        <v>24</v>
      </c>
      <c r="J114" s="410">
        <v>2933.33</v>
      </c>
      <c r="K114" s="411">
        <v>0</v>
      </c>
      <c r="L114" s="411">
        <v>0</v>
      </c>
      <c r="M114" s="411">
        <v>5734.69</v>
      </c>
      <c r="N114" s="411">
        <v>0</v>
      </c>
      <c r="O114" s="411">
        <v>2142.5300000000002</v>
      </c>
      <c r="P114" s="411">
        <f t="shared" si="1"/>
        <v>6525.49</v>
      </c>
    </row>
    <row r="115" spans="1:16" s="290" customFormat="1" ht="31.5">
      <c r="A115" s="275" t="s">
        <v>405</v>
      </c>
      <c r="B115" s="158" t="s">
        <v>406</v>
      </c>
      <c r="C115" s="276">
        <v>90002172453</v>
      </c>
      <c r="D115" s="277" t="s">
        <v>544</v>
      </c>
      <c r="E115" s="281" t="s">
        <v>422</v>
      </c>
      <c r="F115" s="278">
        <v>513425</v>
      </c>
      <c r="G115" s="407" t="s">
        <v>1070</v>
      </c>
      <c r="H115" s="412">
        <v>1</v>
      </c>
      <c r="I115" s="409">
        <v>44</v>
      </c>
      <c r="J115" s="410">
        <v>1144</v>
      </c>
      <c r="K115" s="411">
        <v>0</v>
      </c>
      <c r="L115" s="411">
        <v>0</v>
      </c>
      <c r="M115" s="411">
        <v>517.52</v>
      </c>
      <c r="N115" s="411">
        <v>0</v>
      </c>
      <c r="O115" s="411">
        <v>493.65</v>
      </c>
      <c r="P115" s="411">
        <f t="shared" si="1"/>
        <v>1167.8699999999999</v>
      </c>
    </row>
    <row r="116" spans="1:16" s="290" customFormat="1" ht="31.5">
      <c r="A116" s="275" t="s">
        <v>405</v>
      </c>
      <c r="B116" s="158" t="s">
        <v>406</v>
      </c>
      <c r="C116" s="276">
        <v>10806712422</v>
      </c>
      <c r="D116" s="277" t="s">
        <v>1016</v>
      </c>
      <c r="E116" s="294">
        <v>2</v>
      </c>
      <c r="F116" s="278">
        <v>322205</v>
      </c>
      <c r="G116" s="407" t="s">
        <v>1070</v>
      </c>
      <c r="H116" s="412">
        <v>1</v>
      </c>
      <c r="I116" s="409">
        <v>44</v>
      </c>
      <c r="J116" s="410">
        <v>0</v>
      </c>
      <c r="K116" s="411">
        <v>0</v>
      </c>
      <c r="L116" s="411">
        <v>0</v>
      </c>
      <c r="M116" s="411">
        <v>513.82000000000005</v>
      </c>
      <c r="N116" s="411">
        <v>0</v>
      </c>
      <c r="O116" s="411">
        <v>143.79</v>
      </c>
      <c r="P116" s="413">
        <v>370.03</v>
      </c>
    </row>
    <row r="117" spans="1:16" s="290" customFormat="1" ht="31.5">
      <c r="A117" s="275" t="s">
        <v>405</v>
      </c>
      <c r="B117" s="158" t="s">
        <v>406</v>
      </c>
      <c r="C117" s="276">
        <v>5410341465</v>
      </c>
      <c r="D117" s="277" t="s">
        <v>545</v>
      </c>
      <c r="E117" s="295" t="s">
        <v>413</v>
      </c>
      <c r="F117" s="278">
        <v>322205</v>
      </c>
      <c r="G117" s="407" t="s">
        <v>1070</v>
      </c>
      <c r="H117" s="412">
        <v>1</v>
      </c>
      <c r="I117" s="409">
        <v>44</v>
      </c>
      <c r="J117" s="410">
        <v>1399.45</v>
      </c>
      <c r="K117" s="411">
        <v>0</v>
      </c>
      <c r="L117" s="411">
        <v>0</v>
      </c>
      <c r="M117" s="411">
        <v>539.88</v>
      </c>
      <c r="N117" s="411">
        <v>0</v>
      </c>
      <c r="O117" s="411">
        <v>259.72000000000003</v>
      </c>
      <c r="P117" s="411">
        <f t="shared" si="1"/>
        <v>1679.61</v>
      </c>
    </row>
    <row r="118" spans="1:16" s="290" customFormat="1" ht="31.5">
      <c r="A118" s="275" t="s">
        <v>405</v>
      </c>
      <c r="B118" s="158" t="s">
        <v>406</v>
      </c>
      <c r="C118" s="276">
        <v>66049890463</v>
      </c>
      <c r="D118" s="277" t="s">
        <v>546</v>
      </c>
      <c r="E118" s="281" t="s">
        <v>422</v>
      </c>
      <c r="F118" s="278">
        <v>322205</v>
      </c>
      <c r="G118" s="407" t="s">
        <v>1070</v>
      </c>
      <c r="H118" s="412">
        <v>1</v>
      </c>
      <c r="I118" s="409">
        <v>44</v>
      </c>
      <c r="J118" s="410">
        <v>880</v>
      </c>
      <c r="K118" s="411">
        <v>0</v>
      </c>
      <c r="L118" s="411">
        <v>0</v>
      </c>
      <c r="M118" s="411">
        <v>1139.25</v>
      </c>
      <c r="N118" s="411">
        <v>0</v>
      </c>
      <c r="O118" s="411">
        <v>963.94</v>
      </c>
      <c r="P118" s="411">
        <f t="shared" si="1"/>
        <v>1055.31</v>
      </c>
    </row>
    <row r="119" spans="1:16" s="290" customFormat="1" ht="31.5">
      <c r="A119" s="275" t="s">
        <v>405</v>
      </c>
      <c r="B119" s="158" t="s">
        <v>406</v>
      </c>
      <c r="C119" s="276">
        <v>3303704481</v>
      </c>
      <c r="D119" s="277" t="s">
        <v>547</v>
      </c>
      <c r="E119" s="281" t="s">
        <v>413</v>
      </c>
      <c r="F119" s="278">
        <v>514320</v>
      </c>
      <c r="G119" s="407" t="s">
        <v>1070</v>
      </c>
      <c r="H119" s="412">
        <v>1</v>
      </c>
      <c r="I119" s="409">
        <v>44</v>
      </c>
      <c r="J119" s="410">
        <v>1320</v>
      </c>
      <c r="K119" s="411">
        <v>0</v>
      </c>
      <c r="L119" s="411">
        <v>0</v>
      </c>
      <c r="M119" s="411">
        <v>576.48</v>
      </c>
      <c r="N119" s="411">
        <v>0</v>
      </c>
      <c r="O119" s="411">
        <v>256.48</v>
      </c>
      <c r="P119" s="411">
        <f t="shared" si="1"/>
        <v>1640</v>
      </c>
    </row>
    <row r="120" spans="1:16" s="290" customFormat="1" ht="31.5">
      <c r="A120" s="275" t="s">
        <v>405</v>
      </c>
      <c r="B120" s="158" t="s">
        <v>406</v>
      </c>
      <c r="C120" s="284">
        <v>40791564487</v>
      </c>
      <c r="D120" s="287" t="s">
        <v>548</v>
      </c>
      <c r="E120" s="281" t="s">
        <v>413</v>
      </c>
      <c r="F120" s="278">
        <v>514320</v>
      </c>
      <c r="G120" s="407" t="s">
        <v>1070</v>
      </c>
      <c r="H120" s="412">
        <v>2</v>
      </c>
      <c r="I120" s="409">
        <v>40</v>
      </c>
      <c r="J120" s="410">
        <v>4353.2</v>
      </c>
      <c r="K120" s="411">
        <v>0</v>
      </c>
      <c r="L120" s="411">
        <v>0</v>
      </c>
      <c r="M120" s="411">
        <v>844</v>
      </c>
      <c r="N120" s="411">
        <v>0</v>
      </c>
      <c r="O120" s="411">
        <v>747.18</v>
      </c>
      <c r="P120" s="411">
        <f t="shared" si="1"/>
        <v>4450.0199999999995</v>
      </c>
    </row>
    <row r="121" spans="1:16" s="290" customFormat="1" ht="31.5">
      <c r="A121" s="275" t="s">
        <v>405</v>
      </c>
      <c r="B121" s="158" t="s">
        <v>406</v>
      </c>
      <c r="C121" s="276">
        <v>50022440410</v>
      </c>
      <c r="D121" s="277" t="s">
        <v>549</v>
      </c>
      <c r="E121" s="281" t="s">
        <v>413</v>
      </c>
      <c r="F121" s="278">
        <v>223505</v>
      </c>
      <c r="G121" s="407" t="s">
        <v>1070</v>
      </c>
      <c r="H121" s="412">
        <v>1</v>
      </c>
      <c r="I121" s="409">
        <v>44</v>
      </c>
      <c r="J121" s="410">
        <v>419.83</v>
      </c>
      <c r="K121" s="411">
        <v>0</v>
      </c>
      <c r="L121" s="411">
        <v>0</v>
      </c>
      <c r="M121" s="411">
        <v>1662.5</v>
      </c>
      <c r="N121" s="411">
        <v>0</v>
      </c>
      <c r="O121" s="411">
        <v>1210.24</v>
      </c>
      <c r="P121" s="411">
        <f t="shared" si="1"/>
        <v>872.08999999999992</v>
      </c>
    </row>
    <row r="122" spans="1:16" s="290" customFormat="1" ht="31.5">
      <c r="A122" s="275" t="s">
        <v>405</v>
      </c>
      <c r="B122" s="158" t="s">
        <v>406</v>
      </c>
      <c r="C122" s="276">
        <v>5810369480</v>
      </c>
      <c r="D122" s="277" t="s">
        <v>550</v>
      </c>
      <c r="E122" s="281" t="s">
        <v>413</v>
      </c>
      <c r="F122" s="278">
        <v>322205</v>
      </c>
      <c r="G122" s="407" t="s">
        <v>1070</v>
      </c>
      <c r="H122" s="412">
        <v>1</v>
      </c>
      <c r="I122" s="409">
        <v>44</v>
      </c>
      <c r="J122" s="410">
        <v>1399.45</v>
      </c>
      <c r="K122" s="411">
        <v>0</v>
      </c>
      <c r="L122" s="411">
        <v>0</v>
      </c>
      <c r="M122" s="411">
        <v>657.66</v>
      </c>
      <c r="N122" s="411">
        <v>0</v>
      </c>
      <c r="O122" s="411">
        <v>185.48</v>
      </c>
      <c r="P122" s="411">
        <f t="shared" si="1"/>
        <v>1871.63</v>
      </c>
    </row>
    <row r="123" spans="1:16" s="290" customFormat="1" ht="31.5">
      <c r="A123" s="275" t="s">
        <v>405</v>
      </c>
      <c r="B123" s="158" t="s">
        <v>406</v>
      </c>
      <c r="C123" s="284">
        <v>97586390487</v>
      </c>
      <c r="D123" s="287" t="s">
        <v>551</v>
      </c>
      <c r="E123" s="281" t="s">
        <v>413</v>
      </c>
      <c r="F123" s="278">
        <v>322205</v>
      </c>
      <c r="G123" s="407" t="s">
        <v>1070</v>
      </c>
      <c r="H123" s="412">
        <v>1</v>
      </c>
      <c r="I123" s="409">
        <v>44</v>
      </c>
      <c r="J123" s="410">
        <v>1399.45</v>
      </c>
      <c r="K123" s="411">
        <v>0</v>
      </c>
      <c r="L123" s="411">
        <v>0</v>
      </c>
      <c r="M123" s="411">
        <v>976.84</v>
      </c>
      <c r="N123" s="411">
        <v>0</v>
      </c>
      <c r="O123" s="411">
        <v>182.88</v>
      </c>
      <c r="P123" s="411">
        <f t="shared" si="1"/>
        <v>2193.41</v>
      </c>
    </row>
    <row r="124" spans="1:16" s="290" customFormat="1" ht="31.5">
      <c r="A124" s="275" t="s">
        <v>405</v>
      </c>
      <c r="B124" s="158" t="s">
        <v>406</v>
      </c>
      <c r="C124" s="276">
        <v>8232311436</v>
      </c>
      <c r="D124" s="277" t="s">
        <v>552</v>
      </c>
      <c r="E124" s="281" t="s">
        <v>413</v>
      </c>
      <c r="F124" s="278">
        <v>322205</v>
      </c>
      <c r="G124" s="407" t="s">
        <v>1070</v>
      </c>
      <c r="H124" s="412">
        <v>1</v>
      </c>
      <c r="I124" s="409">
        <v>26</v>
      </c>
      <c r="J124" s="410">
        <v>3243.46</v>
      </c>
      <c r="K124" s="411">
        <v>0</v>
      </c>
      <c r="L124" s="411">
        <v>0</v>
      </c>
      <c r="M124" s="411">
        <v>1652.49</v>
      </c>
      <c r="N124" s="411">
        <v>0</v>
      </c>
      <c r="O124" s="411">
        <v>1469.55</v>
      </c>
      <c r="P124" s="411">
        <f t="shared" si="1"/>
        <v>3426.3999999999996</v>
      </c>
    </row>
    <row r="125" spans="1:16" s="290" customFormat="1" ht="31.5">
      <c r="A125" s="275" t="s">
        <v>405</v>
      </c>
      <c r="B125" s="158" t="s">
        <v>406</v>
      </c>
      <c r="C125" s="276">
        <v>11186896400</v>
      </c>
      <c r="D125" s="277" t="s">
        <v>553</v>
      </c>
      <c r="E125" s="281" t="s">
        <v>422</v>
      </c>
      <c r="F125" s="278">
        <v>223405</v>
      </c>
      <c r="G125" s="407" t="s">
        <v>1070</v>
      </c>
      <c r="H125" s="412">
        <v>2</v>
      </c>
      <c r="I125" s="409">
        <v>44</v>
      </c>
      <c r="J125" s="410">
        <v>1320</v>
      </c>
      <c r="K125" s="411">
        <v>0</v>
      </c>
      <c r="L125" s="411">
        <v>0</v>
      </c>
      <c r="M125" s="411">
        <v>418.53</v>
      </c>
      <c r="N125" s="411">
        <v>0</v>
      </c>
      <c r="O125" s="411">
        <v>242.26</v>
      </c>
      <c r="P125" s="411">
        <f t="shared" si="1"/>
        <v>1496.27</v>
      </c>
    </row>
    <row r="126" spans="1:16" s="290" customFormat="1" ht="31.5">
      <c r="A126" s="275" t="s">
        <v>405</v>
      </c>
      <c r="B126" s="158" t="s">
        <v>406</v>
      </c>
      <c r="C126" s="284">
        <v>86334050400</v>
      </c>
      <c r="D126" s="287" t="s">
        <v>554</v>
      </c>
      <c r="E126" s="281" t="s">
        <v>413</v>
      </c>
      <c r="F126" s="278">
        <v>422105</v>
      </c>
      <c r="G126" s="407" t="s">
        <v>1070</v>
      </c>
      <c r="H126" s="412">
        <v>2</v>
      </c>
      <c r="I126" s="409">
        <v>44</v>
      </c>
      <c r="J126" s="410">
        <v>1332.95</v>
      </c>
      <c r="K126" s="411">
        <v>0</v>
      </c>
      <c r="L126" s="411">
        <v>0</v>
      </c>
      <c r="M126" s="411">
        <v>470.28</v>
      </c>
      <c r="N126" s="411">
        <v>0</v>
      </c>
      <c r="O126" s="411">
        <v>382.43</v>
      </c>
      <c r="P126" s="411">
        <f t="shared" si="1"/>
        <v>1420.8</v>
      </c>
    </row>
    <row r="127" spans="1:16" s="290" customFormat="1" ht="31.5">
      <c r="A127" s="275" t="s">
        <v>405</v>
      </c>
      <c r="B127" s="158" t="s">
        <v>406</v>
      </c>
      <c r="C127" s="276">
        <v>8942423426</v>
      </c>
      <c r="D127" s="277" t="s">
        <v>556</v>
      </c>
      <c r="E127" s="281" t="s">
        <v>422</v>
      </c>
      <c r="F127" s="278">
        <v>322430</v>
      </c>
      <c r="G127" s="407" t="s">
        <v>1070</v>
      </c>
      <c r="H127" s="412">
        <v>2</v>
      </c>
      <c r="I127" s="409">
        <v>44</v>
      </c>
      <c r="J127" s="410">
        <v>3337</v>
      </c>
      <c r="K127" s="411">
        <v>0</v>
      </c>
      <c r="L127" s="411">
        <v>0</v>
      </c>
      <c r="M127" s="411">
        <v>587.67999999999995</v>
      </c>
      <c r="N127" s="411">
        <v>0</v>
      </c>
      <c r="O127" s="411">
        <v>834.76</v>
      </c>
      <c r="P127" s="411">
        <f t="shared" si="1"/>
        <v>3089.92</v>
      </c>
    </row>
    <row r="128" spans="1:16" s="290" customFormat="1" ht="31.5">
      <c r="A128" s="275" t="s">
        <v>405</v>
      </c>
      <c r="B128" s="158" t="s">
        <v>406</v>
      </c>
      <c r="C128" s="284">
        <v>7807917466</v>
      </c>
      <c r="D128" s="287" t="s">
        <v>557</v>
      </c>
      <c r="E128" s="281" t="s">
        <v>422</v>
      </c>
      <c r="F128" s="279">
        <v>410105</v>
      </c>
      <c r="G128" s="407" t="s">
        <v>1070</v>
      </c>
      <c r="H128" s="412">
        <v>2</v>
      </c>
      <c r="I128" s="409">
        <v>44</v>
      </c>
      <c r="J128" s="410">
        <v>1320</v>
      </c>
      <c r="K128" s="411">
        <v>0</v>
      </c>
      <c r="L128" s="411">
        <v>0</v>
      </c>
      <c r="M128" s="411">
        <v>466.6</v>
      </c>
      <c r="N128" s="411">
        <v>0</v>
      </c>
      <c r="O128" s="411">
        <v>246.59</v>
      </c>
      <c r="P128" s="411">
        <f t="shared" si="1"/>
        <v>1540.01</v>
      </c>
    </row>
    <row r="129" spans="1:241" s="290" customFormat="1" ht="31.5">
      <c r="A129" s="275" t="s">
        <v>405</v>
      </c>
      <c r="B129" s="158" t="s">
        <v>406</v>
      </c>
      <c r="C129" s="284">
        <v>9851817457</v>
      </c>
      <c r="D129" s="287" t="s">
        <v>558</v>
      </c>
      <c r="E129" s="281" t="s">
        <v>422</v>
      </c>
      <c r="F129" s="278">
        <v>422105</v>
      </c>
      <c r="G129" s="407" t="s">
        <v>1070</v>
      </c>
      <c r="H129" s="412">
        <v>1</v>
      </c>
      <c r="I129" s="409">
        <v>44</v>
      </c>
      <c r="J129" s="410">
        <v>1627.5</v>
      </c>
      <c r="K129" s="411">
        <v>0</v>
      </c>
      <c r="L129" s="411">
        <v>0</v>
      </c>
      <c r="M129" s="411">
        <v>510.03</v>
      </c>
      <c r="N129" s="411">
        <v>0</v>
      </c>
      <c r="O129" s="411">
        <v>205.12</v>
      </c>
      <c r="P129" s="411">
        <f t="shared" si="1"/>
        <v>1932.4099999999999</v>
      </c>
    </row>
    <row r="130" spans="1:241" s="290" customFormat="1" ht="31.5">
      <c r="A130" s="275" t="s">
        <v>405</v>
      </c>
      <c r="B130" s="158" t="s">
        <v>406</v>
      </c>
      <c r="C130" s="284">
        <v>3566360465</v>
      </c>
      <c r="D130" s="287" t="s">
        <v>559</v>
      </c>
      <c r="E130" s="281" t="s">
        <v>409</v>
      </c>
      <c r="F130" s="278">
        <v>782320</v>
      </c>
      <c r="G130" s="407" t="s">
        <v>1070</v>
      </c>
      <c r="H130" s="412">
        <v>1</v>
      </c>
      <c r="I130" s="409">
        <v>24</v>
      </c>
      <c r="J130" s="410">
        <v>8000</v>
      </c>
      <c r="K130" s="411">
        <v>0</v>
      </c>
      <c r="L130" s="411">
        <v>0</v>
      </c>
      <c r="M130" s="411">
        <v>3901.12</v>
      </c>
      <c r="N130" s="411">
        <v>0</v>
      </c>
      <c r="O130" s="411">
        <v>3622.19</v>
      </c>
      <c r="P130" s="411">
        <f t="shared" si="1"/>
        <v>8278.9299999999985</v>
      </c>
    </row>
    <row r="131" spans="1:241" s="290" customFormat="1" ht="31.5">
      <c r="A131" s="275" t="s">
        <v>405</v>
      </c>
      <c r="B131" s="158" t="s">
        <v>406</v>
      </c>
      <c r="C131" s="286">
        <v>8548399414</v>
      </c>
      <c r="D131" s="287" t="s">
        <v>560</v>
      </c>
      <c r="E131" s="281" t="s">
        <v>422</v>
      </c>
      <c r="F131" s="278">
        <v>225125</v>
      </c>
      <c r="G131" s="407" t="s">
        <v>1070</v>
      </c>
      <c r="H131" s="412">
        <v>1</v>
      </c>
      <c r="I131" s="409">
        <v>44</v>
      </c>
      <c r="J131" s="410">
        <v>308</v>
      </c>
      <c r="K131" s="411">
        <v>2114.44</v>
      </c>
      <c r="L131" s="411">
        <v>0</v>
      </c>
      <c r="M131" s="411">
        <v>1989.17</v>
      </c>
      <c r="N131" s="411">
        <v>0</v>
      </c>
      <c r="O131" s="411">
        <v>1832.67</v>
      </c>
      <c r="P131" s="411">
        <f t="shared" si="1"/>
        <v>464.5</v>
      </c>
    </row>
    <row r="132" spans="1:241" s="290" customFormat="1" ht="31.5">
      <c r="A132" s="275" t="s">
        <v>405</v>
      </c>
      <c r="B132" s="158" t="s">
        <v>406</v>
      </c>
      <c r="C132" s="286">
        <v>1347872426</v>
      </c>
      <c r="D132" s="287" t="s">
        <v>561</v>
      </c>
      <c r="E132" s="281" t="s">
        <v>409</v>
      </c>
      <c r="F132" s="278">
        <v>422105</v>
      </c>
      <c r="G132" s="407" t="s">
        <v>1070</v>
      </c>
      <c r="H132" s="412">
        <v>1</v>
      </c>
      <c r="I132" s="409">
        <v>44</v>
      </c>
      <c r="J132" s="410">
        <v>0</v>
      </c>
      <c r="K132" s="411">
        <v>0</v>
      </c>
      <c r="L132" s="411">
        <v>0</v>
      </c>
      <c r="M132" s="411">
        <v>8264</v>
      </c>
      <c r="N132" s="411">
        <v>0</v>
      </c>
      <c r="O132" s="411">
        <v>1242.44</v>
      </c>
      <c r="P132" s="411">
        <f t="shared" si="1"/>
        <v>7021.5599999999995</v>
      </c>
    </row>
    <row r="133" spans="1:241" s="290" customFormat="1" ht="31.5">
      <c r="A133" s="275" t="s">
        <v>405</v>
      </c>
      <c r="B133" s="158" t="s">
        <v>406</v>
      </c>
      <c r="C133" s="276">
        <v>6824335436</v>
      </c>
      <c r="D133" s="277" t="s">
        <v>562</v>
      </c>
      <c r="E133" s="281" t="s">
        <v>422</v>
      </c>
      <c r="F133" s="278">
        <v>225125</v>
      </c>
      <c r="G133" s="407" t="s">
        <v>1070</v>
      </c>
      <c r="H133" s="412">
        <v>2</v>
      </c>
      <c r="I133" s="409">
        <v>44</v>
      </c>
      <c r="J133" s="410">
        <v>2327.71</v>
      </c>
      <c r="K133" s="411">
        <v>0</v>
      </c>
      <c r="L133" s="411">
        <v>0</v>
      </c>
      <c r="M133" s="411">
        <v>729.54</v>
      </c>
      <c r="N133" s="411">
        <v>0</v>
      </c>
      <c r="O133" s="411">
        <v>357.08</v>
      </c>
      <c r="P133" s="411">
        <f t="shared" si="1"/>
        <v>2700.17</v>
      </c>
      <c r="AG133" s="296"/>
      <c r="AH133" s="296"/>
      <c r="AI133" s="296"/>
      <c r="AJ133" s="296"/>
      <c r="AK133" s="296"/>
      <c r="AL133" s="296"/>
      <c r="AM133" s="296"/>
      <c r="AN133" s="296"/>
      <c r="AO133" s="296"/>
      <c r="AP133" s="296"/>
      <c r="AQ133" s="296"/>
      <c r="AR133" s="296"/>
      <c r="AS133" s="296"/>
      <c r="AT133" s="296"/>
      <c r="AU133" s="296"/>
      <c r="AV133" s="296"/>
      <c r="AW133" s="296"/>
      <c r="AX133" s="296"/>
      <c r="AY133" s="296"/>
      <c r="AZ133" s="296"/>
      <c r="BA133" s="296"/>
      <c r="BB133" s="296"/>
      <c r="BC133" s="296"/>
      <c r="BD133" s="296"/>
      <c r="BE133" s="296"/>
      <c r="BF133" s="296"/>
      <c r="BG133" s="296"/>
      <c r="BH133" s="296"/>
      <c r="BI133" s="296"/>
      <c r="BJ133" s="296"/>
      <c r="BK133" s="296"/>
      <c r="BL133" s="296"/>
      <c r="BM133" s="296"/>
      <c r="BN133" s="296"/>
      <c r="BO133" s="296"/>
      <c r="BP133" s="296"/>
      <c r="BQ133" s="296"/>
      <c r="BR133" s="296"/>
      <c r="BS133" s="296"/>
      <c r="BT133" s="296"/>
      <c r="BU133" s="296"/>
      <c r="BV133" s="296"/>
      <c r="BW133" s="296"/>
      <c r="BX133" s="296"/>
      <c r="BY133" s="296"/>
      <c r="BZ133" s="296"/>
      <c r="CA133" s="296"/>
      <c r="CB133" s="296"/>
      <c r="CC133" s="296"/>
      <c r="CD133" s="296"/>
      <c r="CE133" s="296"/>
      <c r="CF133" s="296"/>
      <c r="CG133" s="296"/>
      <c r="CH133" s="296"/>
      <c r="CI133" s="296"/>
      <c r="CJ133" s="296"/>
      <c r="CK133" s="296"/>
      <c r="CL133" s="296"/>
      <c r="CM133" s="296"/>
      <c r="CN133" s="296"/>
      <c r="CO133" s="296"/>
      <c r="CP133" s="296"/>
      <c r="CQ133" s="296"/>
      <c r="CR133" s="296"/>
      <c r="CS133" s="296"/>
      <c r="CT133" s="296"/>
      <c r="CU133" s="296"/>
      <c r="CV133" s="296"/>
      <c r="CW133" s="296"/>
      <c r="CX133" s="296"/>
      <c r="CY133" s="296"/>
      <c r="CZ133" s="296"/>
      <c r="DA133" s="296"/>
      <c r="DB133" s="296"/>
      <c r="DC133" s="296"/>
      <c r="DD133" s="296"/>
      <c r="DE133" s="296"/>
      <c r="DF133" s="296"/>
      <c r="DG133" s="296"/>
      <c r="DH133" s="296"/>
      <c r="DI133" s="296"/>
      <c r="DJ133" s="296"/>
      <c r="DK133" s="296"/>
      <c r="DL133" s="296"/>
      <c r="DM133" s="296"/>
      <c r="DN133" s="296"/>
      <c r="DO133" s="296"/>
      <c r="DP133" s="296"/>
      <c r="DQ133" s="296"/>
      <c r="DR133" s="296"/>
      <c r="DS133" s="296"/>
      <c r="DT133" s="296"/>
      <c r="DU133" s="296"/>
      <c r="DV133" s="296"/>
      <c r="DW133" s="296"/>
      <c r="DX133" s="296"/>
      <c r="DY133" s="296"/>
      <c r="DZ133" s="296"/>
      <c r="EA133" s="296"/>
      <c r="EB133" s="296"/>
      <c r="EC133" s="296"/>
      <c r="ED133" s="296"/>
      <c r="EE133" s="296"/>
      <c r="EF133" s="296"/>
      <c r="EG133" s="296"/>
      <c r="EH133" s="296"/>
      <c r="EI133" s="296"/>
      <c r="EJ133" s="296"/>
      <c r="EK133" s="296"/>
      <c r="EL133" s="296"/>
      <c r="EM133" s="296"/>
      <c r="EN133" s="296"/>
      <c r="EO133" s="296"/>
      <c r="EP133" s="296"/>
      <c r="EQ133" s="296"/>
      <c r="ER133" s="296"/>
      <c r="ES133" s="296"/>
      <c r="ET133" s="296"/>
      <c r="EU133" s="296"/>
      <c r="EV133" s="296"/>
      <c r="EW133" s="296"/>
      <c r="EX133" s="296"/>
      <c r="EY133" s="296"/>
      <c r="EZ133" s="296"/>
      <c r="FA133" s="296"/>
      <c r="FB133" s="296"/>
      <c r="FC133" s="296"/>
      <c r="FD133" s="296"/>
      <c r="FE133" s="296"/>
      <c r="FF133" s="296"/>
      <c r="FG133" s="296"/>
      <c r="FH133" s="296"/>
      <c r="FI133" s="296"/>
      <c r="FJ133" s="296"/>
      <c r="FK133" s="296"/>
      <c r="FL133" s="296"/>
      <c r="FM133" s="296"/>
      <c r="FN133" s="296"/>
      <c r="FO133" s="296"/>
      <c r="FP133" s="296"/>
      <c r="FQ133" s="296"/>
      <c r="FR133" s="296"/>
      <c r="FS133" s="296"/>
      <c r="FT133" s="296"/>
      <c r="FU133" s="296"/>
      <c r="FV133" s="296"/>
      <c r="FW133" s="296"/>
      <c r="FX133" s="296"/>
      <c r="FY133" s="296"/>
      <c r="FZ133" s="296"/>
      <c r="GA133" s="296"/>
      <c r="GB133" s="296"/>
      <c r="GC133" s="296"/>
      <c r="GD133" s="296"/>
      <c r="GE133" s="296"/>
      <c r="GF133" s="296"/>
      <c r="GG133" s="296"/>
      <c r="GH133" s="296"/>
      <c r="GI133" s="296"/>
      <c r="GJ133" s="296"/>
      <c r="GK133" s="296"/>
      <c r="GL133" s="296"/>
      <c r="GM133" s="296"/>
      <c r="GN133" s="296"/>
      <c r="GO133" s="296"/>
      <c r="GP133" s="296"/>
      <c r="GQ133" s="296"/>
      <c r="GR133" s="296"/>
      <c r="GS133" s="296"/>
      <c r="GT133" s="296"/>
      <c r="GU133" s="296"/>
      <c r="GV133" s="296"/>
      <c r="GW133" s="296"/>
      <c r="GX133" s="296"/>
      <c r="GY133" s="296"/>
      <c r="GZ133" s="296"/>
      <c r="HA133" s="296"/>
      <c r="HB133" s="296"/>
      <c r="HC133" s="296"/>
      <c r="HD133" s="296"/>
      <c r="HE133" s="296"/>
      <c r="HF133" s="296"/>
      <c r="HG133" s="296"/>
      <c r="HH133" s="296"/>
      <c r="HI133" s="296"/>
      <c r="HJ133" s="296"/>
      <c r="HK133" s="296"/>
      <c r="HL133" s="296"/>
      <c r="HM133" s="296"/>
      <c r="HN133" s="296"/>
      <c r="HO133" s="296"/>
      <c r="HP133" s="296"/>
      <c r="HQ133" s="296"/>
      <c r="HR133" s="296"/>
      <c r="HS133" s="296"/>
      <c r="HT133" s="296"/>
      <c r="HU133" s="296"/>
      <c r="HV133" s="296"/>
      <c r="HW133" s="296"/>
      <c r="HX133" s="296"/>
      <c r="HY133" s="296"/>
      <c r="HZ133" s="296"/>
      <c r="IA133" s="296"/>
      <c r="IB133" s="296"/>
      <c r="IC133" s="296"/>
      <c r="ID133" s="296"/>
      <c r="IE133" s="296"/>
      <c r="IF133" s="296"/>
      <c r="IG133" s="296"/>
    </row>
    <row r="134" spans="1:241" s="290" customFormat="1" ht="31.5">
      <c r="A134" s="275" t="s">
        <v>405</v>
      </c>
      <c r="B134" s="158" t="s">
        <v>406</v>
      </c>
      <c r="C134" s="276">
        <v>71249717485</v>
      </c>
      <c r="D134" s="277" t="s">
        <v>1017</v>
      </c>
      <c r="E134" s="168">
        <v>2</v>
      </c>
      <c r="F134" s="278">
        <v>514320</v>
      </c>
      <c r="G134" s="407" t="s">
        <v>1070</v>
      </c>
      <c r="H134" s="412">
        <v>1</v>
      </c>
      <c r="I134" s="409">
        <v>44</v>
      </c>
      <c r="J134" s="410">
        <v>1320</v>
      </c>
      <c r="K134" s="411">
        <v>0</v>
      </c>
      <c r="L134" s="411">
        <v>0</v>
      </c>
      <c r="M134" s="411">
        <v>264</v>
      </c>
      <c r="N134" s="411">
        <v>0</v>
      </c>
      <c r="O134" s="411">
        <v>228.36</v>
      </c>
      <c r="P134" s="411">
        <f t="shared" si="1"/>
        <v>1355.6399999999999</v>
      </c>
    </row>
    <row r="135" spans="1:241" s="290" customFormat="1" ht="31.5">
      <c r="A135" s="275" t="s">
        <v>405</v>
      </c>
      <c r="B135" s="158" t="s">
        <v>406</v>
      </c>
      <c r="C135" s="276">
        <v>3828368476</v>
      </c>
      <c r="D135" s="277" t="s">
        <v>564</v>
      </c>
      <c r="E135" s="281" t="s">
        <v>422</v>
      </c>
      <c r="F135" s="278">
        <v>414105</v>
      </c>
      <c r="G135" s="407" t="s">
        <v>1070</v>
      </c>
      <c r="H135" s="412">
        <v>1</v>
      </c>
      <c r="I135" s="409">
        <v>44</v>
      </c>
      <c r="J135" s="410">
        <v>1100</v>
      </c>
      <c r="K135" s="411">
        <v>0</v>
      </c>
      <c r="L135" s="411">
        <v>0</v>
      </c>
      <c r="M135" s="411">
        <v>768.48</v>
      </c>
      <c r="N135" s="411">
        <v>0</v>
      </c>
      <c r="O135" s="411">
        <v>497.95</v>
      </c>
      <c r="P135" s="411">
        <f t="shared" si="1"/>
        <v>1370.53</v>
      </c>
    </row>
    <row r="136" spans="1:241" s="290" customFormat="1" ht="31.5">
      <c r="A136" s="275" t="s">
        <v>405</v>
      </c>
      <c r="B136" s="158" t="s">
        <v>406</v>
      </c>
      <c r="C136" s="276">
        <v>2021469441</v>
      </c>
      <c r="D136" s="277" t="s">
        <v>565</v>
      </c>
      <c r="E136" s="281" t="s">
        <v>413</v>
      </c>
      <c r="F136" s="278">
        <v>514320</v>
      </c>
      <c r="G136" s="407" t="s">
        <v>1070</v>
      </c>
      <c r="H136" s="412">
        <v>1</v>
      </c>
      <c r="I136" s="409">
        <v>12</v>
      </c>
      <c r="J136" s="410">
        <v>945.36</v>
      </c>
      <c r="K136" s="411">
        <v>3479.42</v>
      </c>
      <c r="L136" s="411">
        <v>0</v>
      </c>
      <c r="M136" s="411">
        <v>2685.79</v>
      </c>
      <c r="N136" s="411">
        <v>0</v>
      </c>
      <c r="O136" s="411">
        <v>2422.85</v>
      </c>
      <c r="P136" s="411">
        <f t="shared" si="1"/>
        <v>1208.3000000000002</v>
      </c>
    </row>
    <row r="137" spans="1:241" s="290" customFormat="1" ht="31.5">
      <c r="A137" s="275" t="s">
        <v>405</v>
      </c>
      <c r="B137" s="158" t="s">
        <v>406</v>
      </c>
      <c r="C137" s="276">
        <v>66715300410</v>
      </c>
      <c r="D137" s="277" t="s">
        <v>566</v>
      </c>
      <c r="E137" s="281" t="s">
        <v>413</v>
      </c>
      <c r="F137" s="278">
        <v>422105</v>
      </c>
      <c r="G137" s="407" t="s">
        <v>1070</v>
      </c>
      <c r="H137" s="412">
        <v>1</v>
      </c>
      <c r="I137" s="409">
        <v>44</v>
      </c>
      <c r="J137" s="410">
        <v>979.61</v>
      </c>
      <c r="K137" s="411">
        <v>0</v>
      </c>
      <c r="L137" s="411">
        <v>0</v>
      </c>
      <c r="M137" s="411">
        <v>1467.69</v>
      </c>
      <c r="N137" s="411">
        <v>0</v>
      </c>
      <c r="O137" s="411">
        <v>892.38</v>
      </c>
      <c r="P137" s="411">
        <f t="shared" si="1"/>
        <v>1554.92</v>
      </c>
    </row>
    <row r="138" spans="1:241" s="290" customFormat="1" ht="31.5">
      <c r="A138" s="275" t="s">
        <v>405</v>
      </c>
      <c r="B138" s="158" t="s">
        <v>406</v>
      </c>
      <c r="C138" s="284">
        <v>1196453438</v>
      </c>
      <c r="D138" s="287" t="s">
        <v>567</v>
      </c>
      <c r="E138" s="281" t="s">
        <v>413</v>
      </c>
      <c r="F138" s="279">
        <v>223232</v>
      </c>
      <c r="G138" s="407" t="s">
        <v>1070</v>
      </c>
      <c r="H138" s="412">
        <v>1</v>
      </c>
      <c r="I138" s="409">
        <v>44</v>
      </c>
      <c r="J138" s="410">
        <v>979.61</v>
      </c>
      <c r="K138" s="411">
        <v>0</v>
      </c>
      <c r="L138" s="411">
        <v>0</v>
      </c>
      <c r="M138" s="411">
        <v>1625.95</v>
      </c>
      <c r="N138" s="411">
        <v>0</v>
      </c>
      <c r="O138" s="411">
        <v>933.67</v>
      </c>
      <c r="P138" s="411">
        <f t="shared" si="1"/>
        <v>1671.8899999999999</v>
      </c>
    </row>
    <row r="139" spans="1:241" s="290" customFormat="1" ht="31.5">
      <c r="A139" s="275" t="s">
        <v>405</v>
      </c>
      <c r="B139" s="158" t="s">
        <v>406</v>
      </c>
      <c r="C139" s="276">
        <v>71197891471</v>
      </c>
      <c r="D139" s="277" t="s">
        <v>568</v>
      </c>
      <c r="E139" s="281" t="s">
        <v>422</v>
      </c>
      <c r="F139" s="278">
        <v>322205</v>
      </c>
      <c r="G139" s="407" t="s">
        <v>1070</v>
      </c>
      <c r="H139" s="412">
        <v>1</v>
      </c>
      <c r="I139" s="409">
        <v>44</v>
      </c>
      <c r="J139" s="410">
        <v>1356.25</v>
      </c>
      <c r="K139" s="411">
        <v>0</v>
      </c>
      <c r="L139" s="411">
        <v>0</v>
      </c>
      <c r="M139" s="411">
        <v>819.91</v>
      </c>
      <c r="N139" s="411">
        <v>0</v>
      </c>
      <c r="O139" s="411">
        <v>631.88</v>
      </c>
      <c r="P139" s="411">
        <f t="shared" si="1"/>
        <v>1544.2799999999997</v>
      </c>
    </row>
    <row r="140" spans="1:241" s="290" customFormat="1" ht="31.5">
      <c r="A140" s="275" t="s">
        <v>405</v>
      </c>
      <c r="B140" s="158" t="s">
        <v>406</v>
      </c>
      <c r="C140" s="286">
        <v>4532109450</v>
      </c>
      <c r="D140" s="287" t="s">
        <v>569</v>
      </c>
      <c r="E140" s="281" t="s">
        <v>422</v>
      </c>
      <c r="F140" s="278">
        <v>322205</v>
      </c>
      <c r="G140" s="407" t="s">
        <v>1070</v>
      </c>
      <c r="H140" s="412">
        <v>1</v>
      </c>
      <c r="I140" s="409">
        <v>44</v>
      </c>
      <c r="J140" s="410">
        <v>1627.5</v>
      </c>
      <c r="K140" s="411">
        <v>0</v>
      </c>
      <c r="L140" s="411">
        <v>0</v>
      </c>
      <c r="M140" s="411">
        <v>313.20999999999998</v>
      </c>
      <c r="N140" s="411">
        <v>0</v>
      </c>
      <c r="O140" s="411">
        <v>187.41</v>
      </c>
      <c r="P140" s="411">
        <f t="shared" si="1"/>
        <v>1753.3</v>
      </c>
    </row>
    <row r="141" spans="1:241" s="290" customFormat="1" ht="31.5">
      <c r="A141" s="275" t="s">
        <v>405</v>
      </c>
      <c r="B141" s="158" t="s">
        <v>406</v>
      </c>
      <c r="C141" s="276">
        <v>4498061462</v>
      </c>
      <c r="D141" s="277" t="s">
        <v>570</v>
      </c>
      <c r="E141" s="281" t="s">
        <v>422</v>
      </c>
      <c r="F141" s="278">
        <v>517415</v>
      </c>
      <c r="G141" s="407" t="s">
        <v>1070</v>
      </c>
      <c r="H141" s="412">
        <v>1</v>
      </c>
      <c r="I141" s="409">
        <v>44</v>
      </c>
      <c r="J141" s="410">
        <v>1320</v>
      </c>
      <c r="K141" s="411">
        <v>0</v>
      </c>
      <c r="L141" s="411">
        <v>0</v>
      </c>
      <c r="M141" s="411">
        <v>446</v>
      </c>
      <c r="N141" s="411">
        <v>0</v>
      </c>
      <c r="O141" s="411">
        <v>244.74</v>
      </c>
      <c r="P141" s="411">
        <f t="shared" si="1"/>
        <v>1521.26</v>
      </c>
    </row>
    <row r="142" spans="1:241" s="290" customFormat="1" ht="31.5">
      <c r="A142" s="275" t="s">
        <v>405</v>
      </c>
      <c r="B142" s="158" t="s">
        <v>406</v>
      </c>
      <c r="C142" s="276">
        <v>66757312468</v>
      </c>
      <c r="D142" s="277" t="s">
        <v>571</v>
      </c>
      <c r="E142" s="281" t="s">
        <v>422</v>
      </c>
      <c r="F142" s="278">
        <v>782320</v>
      </c>
      <c r="G142" s="407" t="s">
        <v>1070</v>
      </c>
      <c r="H142" s="412">
        <v>1</v>
      </c>
      <c r="I142" s="409">
        <v>44</v>
      </c>
      <c r="J142" s="410">
        <v>1399.45</v>
      </c>
      <c r="K142" s="411">
        <v>0</v>
      </c>
      <c r="L142" s="411">
        <v>0</v>
      </c>
      <c r="M142" s="411">
        <v>1016.37</v>
      </c>
      <c r="N142" s="411">
        <v>0</v>
      </c>
      <c r="O142" s="411">
        <v>270.10000000000002</v>
      </c>
      <c r="P142" s="411">
        <f t="shared" si="1"/>
        <v>2145.7200000000003</v>
      </c>
    </row>
    <row r="143" spans="1:241" s="290" customFormat="1" ht="31.5">
      <c r="A143" s="275" t="s">
        <v>405</v>
      </c>
      <c r="B143" s="158" t="s">
        <v>406</v>
      </c>
      <c r="C143" s="284">
        <v>3672267406</v>
      </c>
      <c r="D143" s="287" t="s">
        <v>572</v>
      </c>
      <c r="E143" s="281" t="s">
        <v>413</v>
      </c>
      <c r="F143" s="278">
        <v>782320</v>
      </c>
      <c r="G143" s="407" t="s">
        <v>1070</v>
      </c>
      <c r="H143" s="412">
        <v>1</v>
      </c>
      <c r="I143" s="409">
        <v>40</v>
      </c>
      <c r="J143" s="410">
        <v>3047.24</v>
      </c>
      <c r="K143" s="411">
        <v>0</v>
      </c>
      <c r="L143" s="411">
        <v>0</v>
      </c>
      <c r="M143" s="411">
        <v>771.75</v>
      </c>
      <c r="N143" s="411">
        <v>0</v>
      </c>
      <c r="O143" s="411">
        <v>355.31</v>
      </c>
      <c r="P143" s="411">
        <f t="shared" si="1"/>
        <v>3463.68</v>
      </c>
    </row>
    <row r="144" spans="1:241" s="290" customFormat="1" ht="31.5">
      <c r="A144" s="275" t="s">
        <v>405</v>
      </c>
      <c r="B144" s="158" t="s">
        <v>406</v>
      </c>
      <c r="C144" s="284">
        <v>11167536428</v>
      </c>
      <c r="D144" s="287" t="s">
        <v>573</v>
      </c>
      <c r="E144" s="281" t="s">
        <v>413</v>
      </c>
      <c r="F144" s="278">
        <v>513425</v>
      </c>
      <c r="G144" s="407" t="s">
        <v>1070</v>
      </c>
      <c r="H144" s="412">
        <v>2</v>
      </c>
      <c r="I144" s="409">
        <v>44</v>
      </c>
      <c r="J144" s="410">
        <v>9802.44</v>
      </c>
      <c r="K144" s="411">
        <v>0</v>
      </c>
      <c r="L144" s="411">
        <v>0</v>
      </c>
      <c r="M144" s="411">
        <v>1857.2</v>
      </c>
      <c r="N144" s="411">
        <v>0</v>
      </c>
      <c r="O144" s="411">
        <v>3876.15</v>
      </c>
      <c r="P144" s="411">
        <f t="shared" si="1"/>
        <v>7783.4900000000016</v>
      </c>
    </row>
    <row r="145" spans="1:241" s="290" customFormat="1" ht="31.5">
      <c r="A145" s="275" t="s">
        <v>405</v>
      </c>
      <c r="B145" s="158" t="s">
        <v>406</v>
      </c>
      <c r="C145" s="276">
        <v>68422253453</v>
      </c>
      <c r="D145" s="277" t="s">
        <v>574</v>
      </c>
      <c r="E145" s="281" t="s">
        <v>422</v>
      </c>
      <c r="F145" s="278">
        <v>322205</v>
      </c>
      <c r="G145" s="407" t="s">
        <v>1070</v>
      </c>
      <c r="H145" s="412">
        <v>1</v>
      </c>
      <c r="I145" s="409">
        <v>24</v>
      </c>
      <c r="J145" s="410">
        <v>0</v>
      </c>
      <c r="K145" s="411">
        <v>3955.7</v>
      </c>
      <c r="L145" s="411">
        <v>0</v>
      </c>
      <c r="M145" s="411">
        <v>4845.9799999999996</v>
      </c>
      <c r="N145" s="411">
        <v>0</v>
      </c>
      <c r="O145" s="411">
        <v>4787.6499999999996</v>
      </c>
      <c r="P145" s="411">
        <f t="shared" si="1"/>
        <v>58.329999999999927</v>
      </c>
    </row>
    <row r="146" spans="1:241" s="290" customFormat="1" ht="31.5">
      <c r="A146" s="275" t="s">
        <v>405</v>
      </c>
      <c r="B146" s="158" t="s">
        <v>406</v>
      </c>
      <c r="C146" s="276">
        <v>61848670400</v>
      </c>
      <c r="D146" s="277" t="s">
        <v>575</v>
      </c>
      <c r="E146" s="281" t="s">
        <v>413</v>
      </c>
      <c r="F146" s="278">
        <v>223505</v>
      </c>
      <c r="G146" s="407" t="s">
        <v>1070</v>
      </c>
      <c r="H146" s="412">
        <v>1</v>
      </c>
      <c r="I146" s="409">
        <v>44</v>
      </c>
      <c r="J146" s="410">
        <v>2411.1999999999998</v>
      </c>
      <c r="K146" s="411">
        <v>0</v>
      </c>
      <c r="L146" s="411">
        <v>0</v>
      </c>
      <c r="M146" s="411">
        <v>1286.46</v>
      </c>
      <c r="N146" s="411">
        <v>0</v>
      </c>
      <c r="O146" s="411">
        <v>475.9</v>
      </c>
      <c r="P146" s="411">
        <f t="shared" si="1"/>
        <v>3221.7599999999998</v>
      </c>
    </row>
    <row r="147" spans="1:241" s="290" customFormat="1" ht="31.5">
      <c r="A147" s="275" t="s">
        <v>405</v>
      </c>
      <c r="B147" s="158" t="s">
        <v>406</v>
      </c>
      <c r="C147" s="276">
        <v>82203210400</v>
      </c>
      <c r="D147" s="277" t="s">
        <v>576</v>
      </c>
      <c r="E147" s="281" t="s">
        <v>413</v>
      </c>
      <c r="F147" s="279">
        <v>131205</v>
      </c>
      <c r="G147" s="407" t="s">
        <v>1070</v>
      </c>
      <c r="H147" s="412">
        <v>1</v>
      </c>
      <c r="I147" s="409">
        <v>44</v>
      </c>
      <c r="J147" s="410">
        <v>1320</v>
      </c>
      <c r="K147" s="411">
        <v>0</v>
      </c>
      <c r="L147" s="411">
        <v>0</v>
      </c>
      <c r="M147" s="411">
        <v>555.88</v>
      </c>
      <c r="N147" s="411">
        <v>0</v>
      </c>
      <c r="O147" s="411">
        <v>175.42</v>
      </c>
      <c r="P147" s="411">
        <f t="shared" ref="P147:P164" si="2">J147+M147+N147-O147</f>
        <v>1700.46</v>
      </c>
      <c r="AG147" s="296"/>
      <c r="AH147" s="296"/>
      <c r="AI147" s="296"/>
      <c r="AJ147" s="296"/>
      <c r="AK147" s="296"/>
      <c r="AL147" s="296"/>
      <c r="AM147" s="296"/>
      <c r="AN147" s="296"/>
      <c r="AO147" s="296"/>
      <c r="AP147" s="296"/>
      <c r="AQ147" s="296"/>
      <c r="AR147" s="296"/>
      <c r="AS147" s="296"/>
      <c r="AT147" s="296"/>
      <c r="AU147" s="296"/>
      <c r="AV147" s="296"/>
      <c r="AW147" s="296"/>
      <c r="AX147" s="296"/>
      <c r="AY147" s="296"/>
      <c r="AZ147" s="296"/>
      <c r="BA147" s="296"/>
      <c r="BB147" s="296"/>
      <c r="BC147" s="296"/>
      <c r="BD147" s="296"/>
      <c r="BE147" s="296"/>
      <c r="BF147" s="296"/>
      <c r="BG147" s="296"/>
      <c r="BH147" s="296"/>
      <c r="BI147" s="296"/>
      <c r="BJ147" s="296"/>
      <c r="BK147" s="296"/>
      <c r="BL147" s="296"/>
      <c r="BM147" s="296"/>
      <c r="BN147" s="296"/>
      <c r="BO147" s="296"/>
      <c r="BP147" s="296"/>
      <c r="BQ147" s="296"/>
      <c r="BR147" s="296"/>
      <c r="BS147" s="296"/>
      <c r="BT147" s="296"/>
      <c r="BU147" s="296"/>
      <c r="BV147" s="296"/>
      <c r="BW147" s="296"/>
      <c r="BX147" s="296"/>
      <c r="BY147" s="296"/>
      <c r="BZ147" s="296"/>
      <c r="CA147" s="296"/>
      <c r="CB147" s="296"/>
      <c r="CC147" s="296"/>
      <c r="CD147" s="296"/>
      <c r="CE147" s="296"/>
      <c r="CF147" s="296"/>
      <c r="CG147" s="296"/>
      <c r="CH147" s="296"/>
      <c r="CI147" s="296"/>
      <c r="CJ147" s="296"/>
      <c r="CK147" s="296"/>
      <c r="CL147" s="296"/>
      <c r="CM147" s="296"/>
      <c r="CN147" s="296"/>
      <c r="CO147" s="296"/>
      <c r="CP147" s="296"/>
      <c r="CQ147" s="296"/>
      <c r="CR147" s="296"/>
      <c r="CS147" s="296"/>
      <c r="CT147" s="296"/>
      <c r="CU147" s="296"/>
      <c r="CV147" s="296"/>
      <c r="CW147" s="296"/>
      <c r="CX147" s="296"/>
      <c r="CY147" s="296"/>
      <c r="CZ147" s="296"/>
      <c r="DA147" s="296"/>
      <c r="DB147" s="296"/>
      <c r="DC147" s="296"/>
      <c r="DD147" s="296"/>
      <c r="DE147" s="296"/>
      <c r="DF147" s="296"/>
      <c r="DG147" s="296"/>
      <c r="DH147" s="296"/>
      <c r="DI147" s="296"/>
      <c r="DJ147" s="296"/>
      <c r="DK147" s="296"/>
      <c r="DL147" s="296"/>
      <c r="DM147" s="296"/>
      <c r="DN147" s="296"/>
      <c r="DO147" s="296"/>
      <c r="DP147" s="296"/>
      <c r="DQ147" s="296"/>
      <c r="DR147" s="296"/>
      <c r="DS147" s="296"/>
      <c r="DT147" s="296"/>
      <c r="DU147" s="296"/>
      <c r="DV147" s="296"/>
      <c r="DW147" s="296"/>
      <c r="DX147" s="296"/>
      <c r="DY147" s="296"/>
      <c r="DZ147" s="296"/>
      <c r="EA147" s="296"/>
      <c r="EB147" s="296"/>
      <c r="EC147" s="296"/>
      <c r="ED147" s="296"/>
      <c r="EE147" s="296"/>
      <c r="EF147" s="296"/>
      <c r="EG147" s="296"/>
      <c r="EH147" s="296"/>
      <c r="EI147" s="296"/>
      <c r="EJ147" s="296"/>
      <c r="EK147" s="296"/>
      <c r="EL147" s="296"/>
      <c r="EM147" s="296"/>
      <c r="EN147" s="296"/>
      <c r="EO147" s="296"/>
      <c r="EP147" s="296"/>
      <c r="EQ147" s="296"/>
      <c r="ER147" s="296"/>
      <c r="ES147" s="296"/>
      <c r="ET147" s="296"/>
      <c r="EU147" s="296"/>
      <c r="EV147" s="296"/>
      <c r="EW147" s="296"/>
      <c r="EX147" s="296"/>
      <c r="EY147" s="296"/>
      <c r="EZ147" s="296"/>
      <c r="FA147" s="296"/>
      <c r="FB147" s="296"/>
      <c r="FC147" s="296"/>
      <c r="FD147" s="296"/>
      <c r="FE147" s="296"/>
      <c r="FF147" s="296"/>
      <c r="FG147" s="296"/>
      <c r="FH147" s="296"/>
      <c r="FI147" s="296"/>
      <c r="FJ147" s="296"/>
      <c r="FK147" s="296"/>
      <c r="FL147" s="296"/>
      <c r="FM147" s="296"/>
      <c r="FN147" s="296"/>
      <c r="FO147" s="296"/>
      <c r="FP147" s="296"/>
      <c r="FQ147" s="296"/>
      <c r="FR147" s="296"/>
      <c r="FS147" s="296"/>
      <c r="FT147" s="296"/>
      <c r="FU147" s="296"/>
      <c r="FV147" s="296"/>
      <c r="FW147" s="296"/>
      <c r="FX147" s="296"/>
      <c r="FY147" s="296"/>
      <c r="FZ147" s="296"/>
      <c r="GA147" s="296"/>
      <c r="GB147" s="296"/>
      <c r="GC147" s="296"/>
      <c r="GD147" s="296"/>
      <c r="GE147" s="296"/>
      <c r="GF147" s="296"/>
      <c r="GG147" s="296"/>
      <c r="GH147" s="296"/>
      <c r="GI147" s="296"/>
      <c r="GJ147" s="296"/>
      <c r="GK147" s="296"/>
      <c r="GL147" s="296"/>
      <c r="GM147" s="296"/>
      <c r="GN147" s="296"/>
      <c r="GO147" s="296"/>
      <c r="GP147" s="296"/>
      <c r="GQ147" s="296"/>
      <c r="GR147" s="296"/>
      <c r="GS147" s="296"/>
      <c r="GT147" s="296"/>
      <c r="GU147" s="296"/>
      <c r="GV147" s="296"/>
      <c r="GW147" s="296"/>
      <c r="GX147" s="296"/>
      <c r="GY147" s="296"/>
      <c r="GZ147" s="296"/>
      <c r="HA147" s="296"/>
      <c r="HB147" s="296"/>
      <c r="HC147" s="296"/>
      <c r="HD147" s="296"/>
      <c r="HE147" s="296"/>
      <c r="HF147" s="296"/>
      <c r="HG147" s="296"/>
      <c r="HH147" s="296"/>
      <c r="HI147" s="296"/>
      <c r="HJ147" s="296"/>
      <c r="HK147" s="296"/>
      <c r="HL147" s="296"/>
      <c r="HM147" s="296"/>
      <c r="HN147" s="296"/>
      <c r="HO147" s="296"/>
      <c r="HP147" s="296"/>
      <c r="HQ147" s="296"/>
      <c r="HR147" s="296"/>
      <c r="HS147" s="296"/>
      <c r="HT147" s="296"/>
      <c r="HU147" s="296"/>
      <c r="HV147" s="296"/>
      <c r="HW147" s="296"/>
      <c r="HX147" s="296"/>
      <c r="HY147" s="296"/>
      <c r="HZ147" s="296"/>
      <c r="IA147" s="296"/>
      <c r="IB147" s="296"/>
      <c r="IC147" s="296"/>
      <c r="ID147" s="296"/>
      <c r="IE147" s="296"/>
      <c r="IF147" s="296"/>
      <c r="IG147" s="296"/>
    </row>
    <row r="148" spans="1:241" s="290" customFormat="1" ht="31.5">
      <c r="A148" s="275" t="s">
        <v>405</v>
      </c>
      <c r="B148" s="158" t="s">
        <v>406</v>
      </c>
      <c r="C148" s="276">
        <v>3313952402</v>
      </c>
      <c r="D148" s="277" t="s">
        <v>577</v>
      </c>
      <c r="E148" s="168">
        <v>3</v>
      </c>
      <c r="F148" s="279">
        <v>324115</v>
      </c>
      <c r="G148" s="407" t="s">
        <v>1070</v>
      </c>
      <c r="H148" s="412">
        <v>1</v>
      </c>
      <c r="I148" s="409">
        <v>44</v>
      </c>
      <c r="J148" s="410">
        <v>264</v>
      </c>
      <c r="K148" s="411">
        <v>2155.58</v>
      </c>
      <c r="L148" s="411">
        <v>0</v>
      </c>
      <c r="M148" s="411">
        <v>2087.69</v>
      </c>
      <c r="N148" s="411">
        <v>0</v>
      </c>
      <c r="O148" s="411">
        <v>1937.83</v>
      </c>
      <c r="P148" s="411">
        <f t="shared" si="2"/>
        <v>413.86000000000013</v>
      </c>
    </row>
    <row r="149" spans="1:241" s="290" customFormat="1" ht="31.5">
      <c r="A149" s="275" t="s">
        <v>405</v>
      </c>
      <c r="B149" s="158" t="s">
        <v>406</v>
      </c>
      <c r="C149" s="276">
        <v>2498966480</v>
      </c>
      <c r="D149" s="277" t="s">
        <v>578</v>
      </c>
      <c r="E149" s="281" t="s">
        <v>422</v>
      </c>
      <c r="F149" s="278">
        <v>324115</v>
      </c>
      <c r="G149" s="407" t="s">
        <v>1070</v>
      </c>
      <c r="H149" s="412">
        <v>1</v>
      </c>
      <c r="I149" s="409">
        <v>26</v>
      </c>
      <c r="J149" s="410">
        <v>3742.45</v>
      </c>
      <c r="K149" s="411">
        <v>0</v>
      </c>
      <c r="L149" s="411">
        <v>0</v>
      </c>
      <c r="M149" s="411">
        <v>559.05999999999995</v>
      </c>
      <c r="N149" s="411">
        <v>0</v>
      </c>
      <c r="O149" s="411">
        <v>585.14</v>
      </c>
      <c r="P149" s="411">
        <f t="shared" si="2"/>
        <v>3716.3700000000003</v>
      </c>
    </row>
    <row r="150" spans="1:241" s="290" customFormat="1" ht="31.5">
      <c r="A150" s="275" t="s">
        <v>405</v>
      </c>
      <c r="B150" s="158" t="s">
        <v>406</v>
      </c>
      <c r="C150" s="276">
        <v>5170780400</v>
      </c>
      <c r="D150" s="277" t="s">
        <v>579</v>
      </c>
      <c r="E150" s="281" t="s">
        <v>413</v>
      </c>
      <c r="F150" s="278">
        <v>422105</v>
      </c>
      <c r="G150" s="407" t="s">
        <v>1070</v>
      </c>
      <c r="H150" s="412">
        <v>1</v>
      </c>
      <c r="I150" s="409">
        <v>40</v>
      </c>
      <c r="J150" s="410">
        <v>2394.2600000000002</v>
      </c>
      <c r="K150" s="411">
        <v>0</v>
      </c>
      <c r="L150" s="411">
        <v>0</v>
      </c>
      <c r="M150" s="411">
        <v>617.97</v>
      </c>
      <c r="N150" s="411">
        <v>131.68</v>
      </c>
      <c r="O150" s="411">
        <v>252.68</v>
      </c>
      <c r="P150" s="411">
        <f t="shared" si="2"/>
        <v>2891.2300000000005</v>
      </c>
    </row>
    <row r="151" spans="1:241" s="290" customFormat="1" ht="31.5">
      <c r="A151" s="275" t="s">
        <v>405</v>
      </c>
      <c r="B151" s="158" t="s">
        <v>406</v>
      </c>
      <c r="C151" s="276">
        <v>50934384487</v>
      </c>
      <c r="D151" s="277" t="s">
        <v>580</v>
      </c>
      <c r="E151" s="281" t="s">
        <v>413</v>
      </c>
      <c r="F151" s="278">
        <v>513425</v>
      </c>
      <c r="G151" s="407" t="s">
        <v>1070</v>
      </c>
      <c r="H151" s="412">
        <v>1</v>
      </c>
      <c r="I151" s="409">
        <v>24</v>
      </c>
      <c r="J151" s="410">
        <v>8000</v>
      </c>
      <c r="K151" s="411">
        <v>0</v>
      </c>
      <c r="L151" s="411">
        <v>0</v>
      </c>
      <c r="M151" s="411">
        <v>7297.63</v>
      </c>
      <c r="N151" s="411">
        <v>0</v>
      </c>
      <c r="O151" s="411">
        <v>4660.51</v>
      </c>
      <c r="P151" s="411">
        <f t="shared" si="2"/>
        <v>10637.12</v>
      </c>
    </row>
    <row r="152" spans="1:241" s="290" customFormat="1" ht="31.5">
      <c r="A152" s="275" t="s">
        <v>405</v>
      </c>
      <c r="B152" s="158" t="s">
        <v>406</v>
      </c>
      <c r="C152" s="276">
        <v>6789214402</v>
      </c>
      <c r="D152" s="277" t="s">
        <v>581</v>
      </c>
      <c r="E152" s="281" t="s">
        <v>409</v>
      </c>
      <c r="F152" s="278">
        <v>223405</v>
      </c>
      <c r="G152" s="407" t="s">
        <v>1070</v>
      </c>
      <c r="H152" s="412">
        <v>1</v>
      </c>
      <c r="I152" s="409">
        <v>24</v>
      </c>
      <c r="J152" s="410">
        <v>8000</v>
      </c>
      <c r="K152" s="411">
        <v>0</v>
      </c>
      <c r="L152" s="411">
        <v>0</v>
      </c>
      <c r="M152" s="411">
        <v>1446.39</v>
      </c>
      <c r="N152" s="411">
        <v>0</v>
      </c>
      <c r="O152" s="411">
        <v>2356.59</v>
      </c>
      <c r="P152" s="411">
        <f t="shared" si="2"/>
        <v>7089.7999999999993</v>
      </c>
    </row>
    <row r="153" spans="1:241" s="290" customFormat="1" ht="31.5">
      <c r="A153" s="275" t="s">
        <v>405</v>
      </c>
      <c r="B153" s="158" t="s">
        <v>406</v>
      </c>
      <c r="C153" s="276">
        <v>8969938419</v>
      </c>
      <c r="D153" s="277" t="s">
        <v>582</v>
      </c>
      <c r="E153" s="281" t="s">
        <v>409</v>
      </c>
      <c r="F153" s="278">
        <v>223505</v>
      </c>
      <c r="G153" s="407" t="s">
        <v>1070</v>
      </c>
      <c r="H153" s="412">
        <v>1</v>
      </c>
      <c r="I153" s="409">
        <v>44</v>
      </c>
      <c r="J153" s="410">
        <v>1340.21</v>
      </c>
      <c r="K153" s="411">
        <v>0</v>
      </c>
      <c r="L153" s="411">
        <v>0</v>
      </c>
      <c r="M153" s="411">
        <v>444.84</v>
      </c>
      <c r="N153" s="411">
        <v>0</v>
      </c>
      <c r="O153" s="411">
        <v>167.65</v>
      </c>
      <c r="P153" s="411">
        <f t="shared" si="2"/>
        <v>1617.3999999999999</v>
      </c>
    </row>
    <row r="154" spans="1:241" s="290" customFormat="1" ht="31.5">
      <c r="A154" s="275" t="s">
        <v>405</v>
      </c>
      <c r="B154" s="158" t="s">
        <v>406</v>
      </c>
      <c r="C154" s="284">
        <v>6525990440</v>
      </c>
      <c r="D154" s="287" t="s">
        <v>583</v>
      </c>
      <c r="E154" s="281" t="s">
        <v>413</v>
      </c>
      <c r="F154" s="278">
        <v>225125</v>
      </c>
      <c r="G154" s="407" t="s">
        <v>1070</v>
      </c>
      <c r="H154" s="412">
        <v>1</v>
      </c>
      <c r="I154" s="409">
        <v>26</v>
      </c>
      <c r="J154" s="410">
        <v>3742.45</v>
      </c>
      <c r="K154" s="411">
        <v>0</v>
      </c>
      <c r="L154" s="411">
        <v>0</v>
      </c>
      <c r="M154" s="411">
        <v>1185.49</v>
      </c>
      <c r="N154" s="411">
        <v>0</v>
      </c>
      <c r="O154" s="411">
        <v>872.79</v>
      </c>
      <c r="P154" s="411">
        <f t="shared" si="2"/>
        <v>4055.1499999999996</v>
      </c>
    </row>
    <row r="155" spans="1:241" s="290" customFormat="1" ht="31.5">
      <c r="A155" s="275" t="s">
        <v>405</v>
      </c>
      <c r="B155" s="158" t="s">
        <v>406</v>
      </c>
      <c r="C155" s="276">
        <v>10593808460</v>
      </c>
      <c r="D155" s="277" t="s">
        <v>584</v>
      </c>
      <c r="E155" s="281" t="s">
        <v>413</v>
      </c>
      <c r="F155" s="278">
        <v>225124</v>
      </c>
      <c r="G155" s="407" t="s">
        <v>1070</v>
      </c>
      <c r="H155" s="412">
        <v>1</v>
      </c>
      <c r="I155" s="409">
        <v>40</v>
      </c>
      <c r="J155" s="410">
        <v>2394.2600000000002</v>
      </c>
      <c r="K155" s="411">
        <v>0</v>
      </c>
      <c r="L155" s="411">
        <v>0</v>
      </c>
      <c r="M155" s="411">
        <v>1230.54</v>
      </c>
      <c r="N155" s="411">
        <v>0</v>
      </c>
      <c r="O155" s="411">
        <v>344.42</v>
      </c>
      <c r="P155" s="411">
        <f t="shared" si="2"/>
        <v>3280.38</v>
      </c>
    </row>
    <row r="156" spans="1:241" s="290" customFormat="1" ht="31.5">
      <c r="A156" s="275" t="s">
        <v>405</v>
      </c>
      <c r="B156" s="158" t="s">
        <v>406</v>
      </c>
      <c r="C156" s="284">
        <v>9794893420</v>
      </c>
      <c r="D156" s="287" t="s">
        <v>585</v>
      </c>
      <c r="E156" s="281" t="s">
        <v>413</v>
      </c>
      <c r="F156" s="278">
        <v>515205</v>
      </c>
      <c r="G156" s="407" t="s">
        <v>1070</v>
      </c>
      <c r="H156" s="412">
        <v>1</v>
      </c>
      <c r="I156" s="409">
        <v>44</v>
      </c>
      <c r="J156" s="410">
        <v>1320</v>
      </c>
      <c r="K156" s="411">
        <v>0</v>
      </c>
      <c r="L156" s="411">
        <v>0</v>
      </c>
      <c r="M156" s="411">
        <v>264</v>
      </c>
      <c r="N156" s="411">
        <v>0</v>
      </c>
      <c r="O156" s="411">
        <v>228.36</v>
      </c>
      <c r="P156" s="411">
        <f t="shared" si="2"/>
        <v>1355.6399999999999</v>
      </c>
    </row>
    <row r="157" spans="1:241" s="290" customFormat="1" ht="31.5">
      <c r="A157" s="275" t="s">
        <v>405</v>
      </c>
      <c r="B157" s="158" t="s">
        <v>406</v>
      </c>
      <c r="C157" s="284">
        <v>70776361430</v>
      </c>
      <c r="D157" s="287" t="s">
        <v>586</v>
      </c>
      <c r="E157" s="281" t="s">
        <v>422</v>
      </c>
      <c r="F157" s="278">
        <v>223405</v>
      </c>
      <c r="G157" s="407" t="s">
        <v>1070</v>
      </c>
      <c r="H157" s="412">
        <v>1</v>
      </c>
      <c r="I157" s="409">
        <v>44</v>
      </c>
      <c r="J157" s="410">
        <v>396</v>
      </c>
      <c r="K157" s="411">
        <v>2107.11</v>
      </c>
      <c r="L157" s="411">
        <v>0</v>
      </c>
      <c r="M157" s="411">
        <v>1836.83</v>
      </c>
      <c r="N157" s="411">
        <v>0</v>
      </c>
      <c r="O157" s="411">
        <v>1664.03</v>
      </c>
      <c r="P157" s="411">
        <f t="shared" si="2"/>
        <v>568.79999999999995</v>
      </c>
    </row>
    <row r="158" spans="1:241" s="290" customFormat="1" ht="31.5">
      <c r="A158" s="275" t="s">
        <v>405</v>
      </c>
      <c r="B158" s="158" t="s">
        <v>406</v>
      </c>
      <c r="C158" s="284">
        <v>6440151444</v>
      </c>
      <c r="D158" s="287" t="s">
        <v>587</v>
      </c>
      <c r="E158" s="281" t="s">
        <v>422</v>
      </c>
      <c r="F158" s="278">
        <v>223505</v>
      </c>
      <c r="G158" s="407" t="s">
        <v>1070</v>
      </c>
      <c r="H158" s="412">
        <v>1</v>
      </c>
      <c r="I158" s="409">
        <v>44</v>
      </c>
      <c r="J158" s="410">
        <v>1320</v>
      </c>
      <c r="K158" s="411">
        <v>0</v>
      </c>
      <c r="L158" s="411">
        <v>0</v>
      </c>
      <c r="M158" s="411">
        <v>323.82</v>
      </c>
      <c r="N158" s="411">
        <v>0</v>
      </c>
      <c r="O158" s="411">
        <v>228.36</v>
      </c>
      <c r="P158" s="411">
        <f t="shared" si="2"/>
        <v>1415.46</v>
      </c>
    </row>
    <row r="159" spans="1:241" s="290" customFormat="1" ht="31.5">
      <c r="A159" s="275" t="s">
        <v>405</v>
      </c>
      <c r="B159" s="158" t="s">
        <v>406</v>
      </c>
      <c r="C159" s="276">
        <v>6440151444</v>
      </c>
      <c r="D159" s="277" t="s">
        <v>588</v>
      </c>
      <c r="E159" s="281" t="s">
        <v>422</v>
      </c>
      <c r="F159" s="278">
        <v>515215</v>
      </c>
      <c r="G159" s="407" t="s">
        <v>1070</v>
      </c>
      <c r="H159" s="412">
        <v>2</v>
      </c>
      <c r="I159" s="409">
        <v>44</v>
      </c>
      <c r="J159" s="410">
        <v>1787.68</v>
      </c>
      <c r="K159" s="411">
        <v>0</v>
      </c>
      <c r="L159" s="411">
        <v>0</v>
      </c>
      <c r="M159" s="411">
        <v>264</v>
      </c>
      <c r="N159" s="411">
        <v>0</v>
      </c>
      <c r="O159" s="411">
        <v>307.86</v>
      </c>
      <c r="P159" s="411">
        <f t="shared" si="2"/>
        <v>1743.8200000000002</v>
      </c>
    </row>
    <row r="160" spans="1:241" s="290" customFormat="1" ht="31.5">
      <c r="A160" s="275" t="s">
        <v>405</v>
      </c>
      <c r="B160" s="158" t="s">
        <v>406</v>
      </c>
      <c r="C160" s="276">
        <v>4454849420</v>
      </c>
      <c r="D160" s="277" t="s">
        <v>589</v>
      </c>
      <c r="E160" s="281" t="s">
        <v>422</v>
      </c>
      <c r="F160" s="278">
        <v>422105</v>
      </c>
      <c r="G160" s="407" t="s">
        <v>1070</v>
      </c>
      <c r="H160" s="414">
        <v>1</v>
      </c>
      <c r="I160" s="415">
        <v>44</v>
      </c>
      <c r="J160" s="410">
        <v>1399.45</v>
      </c>
      <c r="K160" s="411">
        <v>0</v>
      </c>
      <c r="L160" s="411">
        <v>0</v>
      </c>
      <c r="M160" s="411">
        <v>996.99</v>
      </c>
      <c r="N160" s="411">
        <v>0</v>
      </c>
      <c r="O160" s="411">
        <v>272.7</v>
      </c>
      <c r="P160" s="411">
        <f t="shared" si="2"/>
        <v>2123.7400000000002</v>
      </c>
    </row>
    <row r="161" spans="1:16" s="290" customFormat="1" ht="31.5">
      <c r="A161" s="275" t="s">
        <v>405</v>
      </c>
      <c r="B161" s="158" t="s">
        <v>406</v>
      </c>
      <c r="C161" s="281" t="s">
        <v>591</v>
      </c>
      <c r="D161" s="297" t="s">
        <v>592</v>
      </c>
      <c r="E161" s="168">
        <v>2</v>
      </c>
      <c r="F161" s="278">
        <v>422105</v>
      </c>
      <c r="G161" s="407" t="s">
        <v>1070</v>
      </c>
      <c r="H161" s="414">
        <v>1</v>
      </c>
      <c r="I161" s="415">
        <v>44</v>
      </c>
      <c r="J161" s="410">
        <v>419.84</v>
      </c>
      <c r="K161" s="411">
        <v>2057.2199999999998</v>
      </c>
      <c r="L161" s="411">
        <v>0</v>
      </c>
      <c r="M161" s="411">
        <v>2155.38</v>
      </c>
      <c r="N161" s="411">
        <v>0</v>
      </c>
      <c r="O161" s="411">
        <v>1659.25</v>
      </c>
      <c r="P161" s="411">
        <f t="shared" si="2"/>
        <v>915.97000000000025</v>
      </c>
    </row>
    <row r="162" spans="1:16" s="290" customFormat="1" ht="31.5">
      <c r="A162" s="275" t="s">
        <v>405</v>
      </c>
      <c r="B162" s="158" t="s">
        <v>406</v>
      </c>
      <c r="C162" s="281" t="s">
        <v>593</v>
      </c>
      <c r="D162" s="297" t="s">
        <v>594</v>
      </c>
      <c r="E162" s="168">
        <v>2</v>
      </c>
      <c r="F162" s="278">
        <v>514310</v>
      </c>
      <c r="G162" s="407" t="s">
        <v>1070</v>
      </c>
      <c r="H162" s="412">
        <v>1</v>
      </c>
      <c r="I162" s="409">
        <v>40</v>
      </c>
      <c r="J162" s="410">
        <v>1276.94</v>
      </c>
      <c r="K162" s="411">
        <v>0</v>
      </c>
      <c r="L162" s="411">
        <v>0</v>
      </c>
      <c r="M162" s="411">
        <v>140.80000000000001</v>
      </c>
      <c r="N162" s="411">
        <v>0</v>
      </c>
      <c r="O162" s="411">
        <v>109.7</v>
      </c>
      <c r="P162" s="411">
        <f t="shared" si="2"/>
        <v>1308.04</v>
      </c>
    </row>
    <row r="163" spans="1:16" s="290" customFormat="1" ht="31.5">
      <c r="A163" s="275" t="s">
        <v>405</v>
      </c>
      <c r="B163" s="158" t="s">
        <v>406</v>
      </c>
      <c r="C163" s="281" t="s">
        <v>595</v>
      </c>
      <c r="D163" s="297" t="s">
        <v>596</v>
      </c>
      <c r="E163" s="168">
        <v>2</v>
      </c>
      <c r="F163" s="278">
        <v>322205</v>
      </c>
      <c r="G163" s="407" t="s">
        <v>1070</v>
      </c>
      <c r="H163" s="414">
        <v>1</v>
      </c>
      <c r="I163" s="415">
        <v>26</v>
      </c>
      <c r="J163" s="410">
        <v>2869.21</v>
      </c>
      <c r="K163" s="411">
        <v>0</v>
      </c>
      <c r="L163" s="411">
        <v>0</v>
      </c>
      <c r="M163" s="411">
        <v>2708.25</v>
      </c>
      <c r="N163" s="411">
        <v>0</v>
      </c>
      <c r="O163" s="411">
        <v>1042.21</v>
      </c>
      <c r="P163" s="411">
        <f t="shared" si="2"/>
        <v>4535.25</v>
      </c>
    </row>
    <row r="164" spans="1:16" s="290" customFormat="1" ht="31.5">
      <c r="A164" s="275" t="s">
        <v>405</v>
      </c>
      <c r="B164" s="158" t="s">
        <v>406</v>
      </c>
      <c r="C164" s="281" t="s">
        <v>597</v>
      </c>
      <c r="D164" s="297" t="s">
        <v>598</v>
      </c>
      <c r="E164" s="168">
        <v>2</v>
      </c>
      <c r="F164" s="278">
        <v>322205</v>
      </c>
      <c r="G164" s="407" t="s">
        <v>1070</v>
      </c>
      <c r="H164" s="414">
        <v>1</v>
      </c>
      <c r="I164" s="415">
        <v>44</v>
      </c>
      <c r="J164" s="410">
        <v>1399.45</v>
      </c>
      <c r="K164" s="411">
        <v>0</v>
      </c>
      <c r="L164" s="411">
        <v>0</v>
      </c>
      <c r="M164" s="411">
        <v>1015.41</v>
      </c>
      <c r="N164" s="411">
        <v>0</v>
      </c>
      <c r="O164" s="411">
        <v>274.32</v>
      </c>
      <c r="P164" s="411">
        <f t="shared" si="2"/>
        <v>2140.54</v>
      </c>
    </row>
    <row r="165" spans="1:16">
      <c r="L165" s="419"/>
    </row>
    <row r="166" spans="1:16">
      <c r="O166" s="420"/>
      <c r="P166" s="420"/>
    </row>
    <row r="167" spans="1:16">
      <c r="O167" s="421"/>
      <c r="P167" s="421"/>
    </row>
    <row r="168" spans="1:16">
      <c r="O168" s="421"/>
      <c r="P168" s="421"/>
    </row>
    <row r="174" spans="1:16">
      <c r="A174" s="274"/>
      <c r="B174" s="274"/>
      <c r="C174" s="274"/>
      <c r="D174" s="274"/>
      <c r="E174" s="274"/>
    </row>
    <row r="175" spans="1:16">
      <c r="A175" s="274"/>
      <c r="B175" s="274"/>
      <c r="C175" s="274"/>
      <c r="D175" s="274"/>
      <c r="E175" s="274"/>
    </row>
    <row r="176" spans="1:16">
      <c r="A176" s="274"/>
      <c r="B176" s="274"/>
      <c r="C176" s="274"/>
      <c r="D176" s="274"/>
      <c r="E176" s="274"/>
      <c r="F176" s="274"/>
    </row>
    <row r="177" spans="1:6">
      <c r="A177" s="274"/>
      <c r="B177" s="274"/>
      <c r="C177" s="274"/>
      <c r="D177" s="274"/>
      <c r="E177" s="274"/>
      <c r="F177" s="274"/>
    </row>
    <row r="178" spans="1:6">
      <c r="A178" s="274"/>
      <c r="B178" s="274"/>
      <c r="C178" s="274"/>
      <c r="D178" s="274"/>
      <c r="E178" s="274"/>
      <c r="F178" s="274"/>
    </row>
    <row r="179" spans="1:6">
      <c r="A179" s="274"/>
      <c r="B179" s="274"/>
      <c r="C179" s="274"/>
      <c r="D179" s="274"/>
      <c r="E179" s="274"/>
      <c r="F179" s="274"/>
    </row>
    <row r="180" spans="1:6">
      <c r="A180" s="274"/>
      <c r="B180" s="274"/>
      <c r="C180" s="274"/>
      <c r="D180" s="274"/>
      <c r="E180" s="274"/>
      <c r="F180" s="274"/>
    </row>
    <row r="181" spans="1:6">
      <c r="A181" s="274"/>
      <c r="B181" s="274"/>
      <c r="C181" s="274"/>
      <c r="D181" s="274"/>
      <c r="E181" s="274"/>
      <c r="F181" s="274"/>
    </row>
    <row r="182" spans="1:6">
      <c r="A182" s="274"/>
      <c r="B182" s="274"/>
      <c r="C182" s="274"/>
      <c r="D182" s="274"/>
      <c r="E182" s="274"/>
      <c r="F182" s="274"/>
    </row>
    <row r="183" spans="1:6">
      <c r="A183" s="274"/>
      <c r="B183" s="274"/>
      <c r="C183" s="274"/>
      <c r="D183" s="274"/>
      <c r="E183" s="274"/>
      <c r="F183" s="274"/>
    </row>
    <row r="184" spans="1:6">
      <c r="A184" s="274"/>
      <c r="B184" s="274"/>
      <c r="C184" s="274"/>
      <c r="D184" s="274"/>
      <c r="E184" s="274"/>
      <c r="F184" s="274"/>
    </row>
    <row r="185" spans="1:6">
      <c r="A185" s="274"/>
      <c r="B185" s="274"/>
      <c r="C185" s="274"/>
      <c r="D185" s="274"/>
      <c r="E185" s="274"/>
      <c r="F185" s="274"/>
    </row>
    <row r="186" spans="1:6">
      <c r="A186" s="274"/>
      <c r="B186" s="274"/>
      <c r="C186" s="274"/>
      <c r="D186" s="274"/>
      <c r="E186" s="274"/>
      <c r="F186" s="274"/>
    </row>
    <row r="187" spans="1:6">
      <c r="A187" s="274"/>
      <c r="B187" s="274"/>
      <c r="C187" s="274"/>
      <c r="D187" s="274"/>
      <c r="E187" s="274"/>
      <c r="F187" s="274"/>
    </row>
    <row r="188" spans="1:6">
      <c r="A188" s="274"/>
      <c r="B188" s="274"/>
      <c r="C188" s="274"/>
      <c r="D188" s="274"/>
      <c r="E188" s="274"/>
      <c r="F188" s="274"/>
    </row>
    <row r="189" spans="1:6">
      <c r="A189" s="274"/>
      <c r="B189" s="274"/>
      <c r="C189" s="274"/>
      <c r="D189" s="274"/>
      <c r="E189" s="274"/>
      <c r="F189" s="274"/>
    </row>
    <row r="190" spans="1:6">
      <c r="A190" s="274"/>
      <c r="B190" s="274"/>
      <c r="C190" s="274"/>
      <c r="D190" s="274"/>
      <c r="E190" s="274"/>
      <c r="F190" s="274"/>
    </row>
    <row r="191" spans="1:6">
      <c r="A191" s="274"/>
      <c r="B191" s="274"/>
      <c r="C191" s="274"/>
      <c r="D191" s="274"/>
      <c r="E191" s="274"/>
      <c r="F191" s="274"/>
    </row>
    <row r="192" spans="1:6">
      <c r="F192" s="274"/>
    </row>
    <row r="193" spans="6:6">
      <c r="F193" s="274"/>
    </row>
  </sheetData>
  <protectedRanges>
    <protectedRange sqref="B2:B22" name="Intervalo2_1_1_1_1_1"/>
    <protectedRange sqref="D8:D9" name="Intervalo1_2_1_2_1_1_1"/>
    <protectedRange sqref="B23:B164" name="Intervalo2_1_1_1_1_1_21"/>
    <protectedRange sqref="I7:I8" name="Intervalo1_2_1_1_1_1_1_1_1"/>
  </protectedRanges>
  <printOptions horizontalCentered="1" verticalCentered="1"/>
  <pageMargins left="0.31496062992125984" right="0.31496062992125984" top="0.59055118110236227" bottom="0.59055118110236227" header="0" footer="0"/>
  <pageSetup paperSize="9" scale="3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B253"/>
  <sheetViews>
    <sheetView topLeftCell="A151" zoomScale="60" zoomScaleNormal="60" workbookViewId="0">
      <selection activeCell="AB164" sqref="A1:AB164"/>
    </sheetView>
  </sheetViews>
  <sheetFormatPr defaultColWidth="9.140625" defaultRowHeight="21"/>
  <cols>
    <col min="1" max="1" width="26.5703125" style="434" customWidth="1"/>
    <col min="2" max="2" width="47.85546875" style="434" bestFit="1" customWidth="1"/>
    <col min="3" max="3" width="22.7109375" style="434" bestFit="1" customWidth="1"/>
    <col min="4" max="4" width="41.140625" style="434" bestFit="1" customWidth="1"/>
    <col min="5" max="6" width="15.7109375" style="273" bestFit="1" customWidth="1"/>
    <col min="7" max="7" width="19" style="427" bestFit="1" customWidth="1"/>
    <col min="8" max="8" width="12.5703125" style="427" customWidth="1"/>
    <col min="9" max="9" width="14.28515625" style="428" bestFit="1" customWidth="1"/>
    <col min="10" max="10" width="11" style="427" bestFit="1" customWidth="1"/>
    <col min="11" max="11" width="18.42578125" style="427" customWidth="1"/>
    <col min="12" max="12" width="22" style="428" customWidth="1"/>
    <col min="13" max="13" width="17.85546875" style="427" customWidth="1"/>
    <col min="14" max="14" width="16.28515625" style="427" customWidth="1"/>
    <col min="15" max="15" width="16.5703125" style="427" customWidth="1"/>
    <col min="16" max="16" width="14.85546875" style="427" customWidth="1"/>
    <col min="17" max="17" width="18.7109375" style="427" customWidth="1"/>
    <col min="18" max="18" width="17.42578125" style="439" customWidth="1"/>
    <col min="19" max="19" width="15.7109375" style="439" customWidth="1"/>
    <col min="20" max="20" width="17.28515625" style="439" customWidth="1"/>
    <col min="21" max="21" width="18.5703125" style="439" customWidth="1"/>
    <col min="22" max="22" width="18" style="439" customWidth="1"/>
    <col min="23" max="23" width="19.42578125" style="439" customWidth="1"/>
    <col min="24" max="24" width="15.5703125" style="439" customWidth="1"/>
    <col min="25" max="25" width="16.28515625" style="439" customWidth="1"/>
    <col min="26" max="26" width="14.42578125" style="439" customWidth="1"/>
    <col min="27" max="27" width="15.42578125" style="439" customWidth="1"/>
    <col min="28" max="28" width="15.5703125" style="440" customWidth="1"/>
    <col min="29" max="239" width="9.140625" style="434"/>
    <col min="240" max="240" width="6.5703125" style="434" customWidth="1"/>
    <col min="241" max="241" width="79.5703125" style="434" customWidth="1"/>
    <col min="242" max="242" width="23.5703125" style="434" customWidth="1"/>
    <col min="243" max="243" width="27.85546875" style="434" customWidth="1"/>
    <col min="244" max="244" width="22.28515625" style="434" customWidth="1"/>
    <col min="245" max="245" width="23.5703125" style="434" customWidth="1"/>
    <col min="246" max="246" width="39" style="434" customWidth="1"/>
    <col min="247" max="247" width="36.42578125" style="434" customWidth="1"/>
    <col min="248" max="248" width="8" style="434" customWidth="1"/>
    <col min="249" max="249" width="15.5703125" style="434" customWidth="1"/>
    <col min="250" max="250" width="17.28515625" style="434" customWidth="1"/>
    <col min="251" max="251" width="18.85546875" style="434" customWidth="1"/>
    <col min="252" max="252" width="81" style="434" customWidth="1"/>
    <col min="253" max="253" width="14.85546875" style="434" customWidth="1"/>
    <col min="254" max="254" width="15.7109375" style="434" customWidth="1"/>
    <col min="255" max="255" width="17.5703125" style="434" customWidth="1"/>
    <col min="256" max="256" width="18.42578125" style="434" customWidth="1"/>
    <col min="257" max="257" width="16.5703125" style="434" customWidth="1"/>
    <col min="258" max="258" width="17.7109375" style="434" customWidth="1"/>
    <col min="259" max="259" width="17.85546875" style="434" customWidth="1"/>
    <col min="260" max="260" width="18.42578125" style="434" customWidth="1"/>
    <col min="261" max="261" width="15.42578125" style="434" customWidth="1"/>
    <col min="262" max="262" width="14.5703125" style="434" customWidth="1"/>
    <col min="263" max="263" width="15" style="434" customWidth="1"/>
    <col min="264" max="264" width="6.7109375" style="434" customWidth="1"/>
    <col min="265" max="265" width="14.28515625" style="434" customWidth="1"/>
    <col min="266" max="266" width="17.5703125" style="434" customWidth="1"/>
    <col min="267" max="267" width="27.7109375" style="434" customWidth="1"/>
    <col min="268" max="270" width="9.140625" style="434"/>
    <col min="271" max="271" width="14.85546875" style="434" customWidth="1"/>
    <col min="272" max="272" width="13.85546875" style="434" customWidth="1"/>
    <col min="273" max="495" width="9.140625" style="434"/>
    <col min="496" max="496" width="6.5703125" style="434" customWidth="1"/>
    <col min="497" max="497" width="79.5703125" style="434" customWidth="1"/>
    <col min="498" max="498" width="23.5703125" style="434" customWidth="1"/>
    <col min="499" max="499" width="27.85546875" style="434" customWidth="1"/>
    <col min="500" max="500" width="22.28515625" style="434" customWidth="1"/>
    <col min="501" max="501" width="23.5703125" style="434" customWidth="1"/>
    <col min="502" max="502" width="39" style="434" customWidth="1"/>
    <col min="503" max="503" width="36.42578125" style="434" customWidth="1"/>
    <col min="504" max="504" width="8" style="434" customWidth="1"/>
    <col min="505" max="505" width="15.5703125" style="434" customWidth="1"/>
    <col min="506" max="506" width="17.28515625" style="434" customWidth="1"/>
    <col min="507" max="507" width="18.85546875" style="434" customWidth="1"/>
    <col min="508" max="508" width="81" style="434" customWidth="1"/>
    <col min="509" max="509" width="14.85546875" style="434" customWidth="1"/>
    <col min="510" max="510" width="15.7109375" style="434" customWidth="1"/>
    <col min="511" max="511" width="17.5703125" style="434" customWidth="1"/>
    <col min="512" max="512" width="18.42578125" style="434" customWidth="1"/>
    <col min="513" max="513" width="16.5703125" style="434" customWidth="1"/>
    <col min="514" max="514" width="17.7109375" style="434" customWidth="1"/>
    <col min="515" max="515" width="17.85546875" style="434" customWidth="1"/>
    <col min="516" max="516" width="18.42578125" style="434" customWidth="1"/>
    <col min="517" max="517" width="15.42578125" style="434" customWidth="1"/>
    <col min="518" max="518" width="14.5703125" style="434" customWidth="1"/>
    <col min="519" max="519" width="15" style="434" customWidth="1"/>
    <col min="520" max="520" width="6.7109375" style="434" customWidth="1"/>
    <col min="521" max="521" width="14.28515625" style="434" customWidth="1"/>
    <col min="522" max="522" width="17.5703125" style="434" customWidth="1"/>
    <col min="523" max="523" width="27.7109375" style="434" customWidth="1"/>
    <col min="524" max="526" width="9.140625" style="434"/>
    <col min="527" max="527" width="14.85546875" style="434" customWidth="1"/>
    <col min="528" max="528" width="13.85546875" style="434" customWidth="1"/>
    <col min="529" max="751" width="9.140625" style="434"/>
    <col min="752" max="752" width="6.5703125" style="434" customWidth="1"/>
    <col min="753" max="753" width="79.5703125" style="434" customWidth="1"/>
    <col min="754" max="754" width="23.5703125" style="434" customWidth="1"/>
    <col min="755" max="755" width="27.85546875" style="434" customWidth="1"/>
    <col min="756" max="756" width="22.28515625" style="434" customWidth="1"/>
    <col min="757" max="757" width="23.5703125" style="434" customWidth="1"/>
    <col min="758" max="758" width="39" style="434" customWidth="1"/>
    <col min="759" max="759" width="36.42578125" style="434" customWidth="1"/>
    <col min="760" max="760" width="8" style="434" customWidth="1"/>
    <col min="761" max="761" width="15.5703125" style="434" customWidth="1"/>
    <col min="762" max="762" width="17.28515625" style="434" customWidth="1"/>
    <col min="763" max="763" width="18.85546875" style="434" customWidth="1"/>
    <col min="764" max="764" width="81" style="434" customWidth="1"/>
    <col min="765" max="765" width="14.85546875" style="434" customWidth="1"/>
    <col min="766" max="766" width="15.7109375" style="434" customWidth="1"/>
    <col min="767" max="767" width="17.5703125" style="434" customWidth="1"/>
    <col min="768" max="768" width="18.42578125" style="434" customWidth="1"/>
    <col min="769" max="769" width="16.5703125" style="434" customWidth="1"/>
    <col min="770" max="770" width="17.7109375" style="434" customWidth="1"/>
    <col min="771" max="771" width="17.85546875" style="434" customWidth="1"/>
    <col min="772" max="772" width="18.42578125" style="434" customWidth="1"/>
    <col min="773" max="773" width="15.42578125" style="434" customWidth="1"/>
    <col min="774" max="774" width="14.5703125" style="434" customWidth="1"/>
    <col min="775" max="775" width="15" style="434" customWidth="1"/>
    <col min="776" max="776" width="6.7109375" style="434" customWidth="1"/>
    <col min="777" max="777" width="14.28515625" style="434" customWidth="1"/>
    <col min="778" max="778" width="17.5703125" style="434" customWidth="1"/>
    <col min="779" max="779" width="27.7109375" style="434" customWidth="1"/>
    <col min="780" max="782" width="9.140625" style="434"/>
    <col min="783" max="783" width="14.85546875" style="434" customWidth="1"/>
    <col min="784" max="784" width="13.85546875" style="434" customWidth="1"/>
    <col min="785" max="1007" width="9.140625" style="434"/>
    <col min="1008" max="1008" width="6.5703125" style="434" customWidth="1"/>
    <col min="1009" max="1009" width="79.5703125" style="434" customWidth="1"/>
    <col min="1010" max="1010" width="23.5703125" style="434" customWidth="1"/>
    <col min="1011" max="1011" width="27.85546875" style="434" customWidth="1"/>
    <col min="1012" max="1012" width="22.28515625" style="434" customWidth="1"/>
    <col min="1013" max="1013" width="23.5703125" style="434" customWidth="1"/>
    <col min="1014" max="1014" width="39" style="434" customWidth="1"/>
    <col min="1015" max="1015" width="36.42578125" style="434" customWidth="1"/>
    <col min="1016" max="1016" width="8" style="434" customWidth="1"/>
    <col min="1017" max="1017" width="15.5703125" style="434" customWidth="1"/>
    <col min="1018" max="1018" width="17.28515625" style="434" customWidth="1"/>
    <col min="1019" max="1019" width="18.85546875" style="434" customWidth="1"/>
    <col min="1020" max="1020" width="81" style="434" customWidth="1"/>
    <col min="1021" max="1021" width="14.85546875" style="434" customWidth="1"/>
    <col min="1022" max="1022" width="15.7109375" style="434" customWidth="1"/>
    <col min="1023" max="1023" width="17.5703125" style="434" customWidth="1"/>
    <col min="1024" max="1024" width="18.42578125" style="434" customWidth="1"/>
    <col min="1025" max="1025" width="16.5703125" style="434" customWidth="1"/>
    <col min="1026" max="1026" width="17.7109375" style="434" customWidth="1"/>
    <col min="1027" max="1027" width="17.85546875" style="434" customWidth="1"/>
    <col min="1028" max="1028" width="18.42578125" style="434" customWidth="1"/>
    <col min="1029" max="1029" width="15.42578125" style="434" customWidth="1"/>
    <col min="1030" max="1030" width="14.5703125" style="434" customWidth="1"/>
    <col min="1031" max="1031" width="15" style="434" customWidth="1"/>
    <col min="1032" max="1032" width="6.7109375" style="434" customWidth="1"/>
    <col min="1033" max="1033" width="14.28515625" style="434" customWidth="1"/>
    <col min="1034" max="1034" width="17.5703125" style="434" customWidth="1"/>
    <col min="1035" max="1035" width="27.7109375" style="434" customWidth="1"/>
    <col min="1036" max="1038" width="9.140625" style="434"/>
    <col min="1039" max="1039" width="14.85546875" style="434" customWidth="1"/>
    <col min="1040" max="1040" width="13.85546875" style="434" customWidth="1"/>
    <col min="1041" max="1263" width="9.140625" style="434"/>
    <col min="1264" max="1264" width="6.5703125" style="434" customWidth="1"/>
    <col min="1265" max="1265" width="79.5703125" style="434" customWidth="1"/>
    <col min="1266" max="1266" width="23.5703125" style="434" customWidth="1"/>
    <col min="1267" max="1267" width="27.85546875" style="434" customWidth="1"/>
    <col min="1268" max="1268" width="22.28515625" style="434" customWidth="1"/>
    <col min="1269" max="1269" width="23.5703125" style="434" customWidth="1"/>
    <col min="1270" max="1270" width="39" style="434" customWidth="1"/>
    <col min="1271" max="1271" width="36.42578125" style="434" customWidth="1"/>
    <col min="1272" max="1272" width="8" style="434" customWidth="1"/>
    <col min="1273" max="1273" width="15.5703125" style="434" customWidth="1"/>
    <col min="1274" max="1274" width="17.28515625" style="434" customWidth="1"/>
    <col min="1275" max="1275" width="18.85546875" style="434" customWidth="1"/>
    <col min="1276" max="1276" width="81" style="434" customWidth="1"/>
    <col min="1277" max="1277" width="14.85546875" style="434" customWidth="1"/>
    <col min="1278" max="1278" width="15.7109375" style="434" customWidth="1"/>
    <col min="1279" max="1279" width="17.5703125" style="434" customWidth="1"/>
    <col min="1280" max="1280" width="18.42578125" style="434" customWidth="1"/>
    <col min="1281" max="1281" width="16.5703125" style="434" customWidth="1"/>
    <col min="1282" max="1282" width="17.7109375" style="434" customWidth="1"/>
    <col min="1283" max="1283" width="17.85546875" style="434" customWidth="1"/>
    <col min="1284" max="1284" width="18.42578125" style="434" customWidth="1"/>
    <col min="1285" max="1285" width="15.42578125" style="434" customWidth="1"/>
    <col min="1286" max="1286" width="14.5703125" style="434" customWidth="1"/>
    <col min="1287" max="1287" width="15" style="434" customWidth="1"/>
    <col min="1288" max="1288" width="6.7109375" style="434" customWidth="1"/>
    <col min="1289" max="1289" width="14.28515625" style="434" customWidth="1"/>
    <col min="1290" max="1290" width="17.5703125" style="434" customWidth="1"/>
    <col min="1291" max="1291" width="27.7109375" style="434" customWidth="1"/>
    <col min="1292" max="1294" width="9.140625" style="434"/>
    <col min="1295" max="1295" width="14.85546875" style="434" customWidth="1"/>
    <col min="1296" max="1296" width="13.85546875" style="434" customWidth="1"/>
    <col min="1297" max="1519" width="9.140625" style="434"/>
    <col min="1520" max="1520" width="6.5703125" style="434" customWidth="1"/>
    <col min="1521" max="1521" width="79.5703125" style="434" customWidth="1"/>
    <col min="1522" max="1522" width="23.5703125" style="434" customWidth="1"/>
    <col min="1523" max="1523" width="27.85546875" style="434" customWidth="1"/>
    <col min="1524" max="1524" width="22.28515625" style="434" customWidth="1"/>
    <col min="1525" max="1525" width="23.5703125" style="434" customWidth="1"/>
    <col min="1526" max="1526" width="39" style="434" customWidth="1"/>
    <col min="1527" max="1527" width="36.42578125" style="434" customWidth="1"/>
    <col min="1528" max="1528" width="8" style="434" customWidth="1"/>
    <col min="1529" max="1529" width="15.5703125" style="434" customWidth="1"/>
    <col min="1530" max="1530" width="17.28515625" style="434" customWidth="1"/>
    <col min="1531" max="1531" width="18.85546875" style="434" customWidth="1"/>
    <col min="1532" max="1532" width="81" style="434" customWidth="1"/>
    <col min="1533" max="1533" width="14.85546875" style="434" customWidth="1"/>
    <col min="1534" max="1534" width="15.7109375" style="434" customWidth="1"/>
    <col min="1535" max="1535" width="17.5703125" style="434" customWidth="1"/>
    <col min="1536" max="1536" width="18.42578125" style="434" customWidth="1"/>
    <col min="1537" max="1537" width="16.5703125" style="434" customWidth="1"/>
    <col min="1538" max="1538" width="17.7109375" style="434" customWidth="1"/>
    <col min="1539" max="1539" width="17.85546875" style="434" customWidth="1"/>
    <col min="1540" max="1540" width="18.42578125" style="434" customWidth="1"/>
    <col min="1541" max="1541" width="15.42578125" style="434" customWidth="1"/>
    <col min="1542" max="1542" width="14.5703125" style="434" customWidth="1"/>
    <col min="1543" max="1543" width="15" style="434" customWidth="1"/>
    <col min="1544" max="1544" width="6.7109375" style="434" customWidth="1"/>
    <col min="1545" max="1545" width="14.28515625" style="434" customWidth="1"/>
    <col min="1546" max="1546" width="17.5703125" style="434" customWidth="1"/>
    <col min="1547" max="1547" width="27.7109375" style="434" customWidth="1"/>
    <col min="1548" max="1550" width="9.140625" style="434"/>
    <col min="1551" max="1551" width="14.85546875" style="434" customWidth="1"/>
    <col min="1552" max="1552" width="13.85546875" style="434" customWidth="1"/>
    <col min="1553" max="1775" width="9.140625" style="434"/>
    <col min="1776" max="1776" width="6.5703125" style="434" customWidth="1"/>
    <col min="1777" max="1777" width="79.5703125" style="434" customWidth="1"/>
    <col min="1778" max="1778" width="23.5703125" style="434" customWidth="1"/>
    <col min="1779" max="1779" width="27.85546875" style="434" customWidth="1"/>
    <col min="1780" max="1780" width="22.28515625" style="434" customWidth="1"/>
    <col min="1781" max="1781" width="23.5703125" style="434" customWidth="1"/>
    <col min="1782" max="1782" width="39" style="434" customWidth="1"/>
    <col min="1783" max="1783" width="36.42578125" style="434" customWidth="1"/>
    <col min="1784" max="1784" width="8" style="434" customWidth="1"/>
    <col min="1785" max="1785" width="15.5703125" style="434" customWidth="1"/>
    <col min="1786" max="1786" width="17.28515625" style="434" customWidth="1"/>
    <col min="1787" max="1787" width="18.85546875" style="434" customWidth="1"/>
    <col min="1788" max="1788" width="81" style="434" customWidth="1"/>
    <col min="1789" max="1789" width="14.85546875" style="434" customWidth="1"/>
    <col min="1790" max="1790" width="15.7109375" style="434" customWidth="1"/>
    <col min="1791" max="1791" width="17.5703125" style="434" customWidth="1"/>
    <col min="1792" max="1792" width="18.42578125" style="434" customWidth="1"/>
    <col min="1793" max="1793" width="16.5703125" style="434" customWidth="1"/>
    <col min="1794" max="1794" width="17.7109375" style="434" customWidth="1"/>
    <col min="1795" max="1795" width="17.85546875" style="434" customWidth="1"/>
    <col min="1796" max="1796" width="18.42578125" style="434" customWidth="1"/>
    <col min="1797" max="1797" width="15.42578125" style="434" customWidth="1"/>
    <col min="1798" max="1798" width="14.5703125" style="434" customWidth="1"/>
    <col min="1799" max="1799" width="15" style="434" customWidth="1"/>
    <col min="1800" max="1800" width="6.7109375" style="434" customWidth="1"/>
    <col min="1801" max="1801" width="14.28515625" style="434" customWidth="1"/>
    <col min="1802" max="1802" width="17.5703125" style="434" customWidth="1"/>
    <col min="1803" max="1803" width="27.7109375" style="434" customWidth="1"/>
    <col min="1804" max="1806" width="9.140625" style="434"/>
    <col min="1807" max="1807" width="14.85546875" style="434" customWidth="1"/>
    <col min="1808" max="1808" width="13.85546875" style="434" customWidth="1"/>
    <col min="1809" max="2031" width="9.140625" style="434"/>
    <col min="2032" max="2032" width="6.5703125" style="434" customWidth="1"/>
    <col min="2033" max="2033" width="79.5703125" style="434" customWidth="1"/>
    <col min="2034" max="2034" width="23.5703125" style="434" customWidth="1"/>
    <col min="2035" max="2035" width="27.85546875" style="434" customWidth="1"/>
    <col min="2036" max="2036" width="22.28515625" style="434" customWidth="1"/>
    <col min="2037" max="2037" width="23.5703125" style="434" customWidth="1"/>
    <col min="2038" max="2038" width="39" style="434" customWidth="1"/>
    <col min="2039" max="2039" width="36.42578125" style="434" customWidth="1"/>
    <col min="2040" max="2040" width="8" style="434" customWidth="1"/>
    <col min="2041" max="2041" width="15.5703125" style="434" customWidth="1"/>
    <col min="2042" max="2042" width="17.28515625" style="434" customWidth="1"/>
    <col min="2043" max="2043" width="18.85546875" style="434" customWidth="1"/>
    <col min="2044" max="2044" width="81" style="434" customWidth="1"/>
    <col min="2045" max="2045" width="14.85546875" style="434" customWidth="1"/>
    <col min="2046" max="2046" width="15.7109375" style="434" customWidth="1"/>
    <col min="2047" max="2047" width="17.5703125" style="434" customWidth="1"/>
    <col min="2048" max="2048" width="18.42578125" style="434" customWidth="1"/>
    <col min="2049" max="2049" width="16.5703125" style="434" customWidth="1"/>
    <col min="2050" max="2050" width="17.7109375" style="434" customWidth="1"/>
    <col min="2051" max="2051" width="17.85546875" style="434" customWidth="1"/>
    <col min="2052" max="2052" width="18.42578125" style="434" customWidth="1"/>
    <col min="2053" max="2053" width="15.42578125" style="434" customWidth="1"/>
    <col min="2054" max="2054" width="14.5703125" style="434" customWidth="1"/>
    <col min="2055" max="2055" width="15" style="434" customWidth="1"/>
    <col min="2056" max="2056" width="6.7109375" style="434" customWidth="1"/>
    <col min="2057" max="2057" width="14.28515625" style="434" customWidth="1"/>
    <col min="2058" max="2058" width="17.5703125" style="434" customWidth="1"/>
    <col min="2059" max="2059" width="27.7109375" style="434" customWidth="1"/>
    <col min="2060" max="2062" width="9.140625" style="434"/>
    <col min="2063" max="2063" width="14.85546875" style="434" customWidth="1"/>
    <col min="2064" max="2064" width="13.85546875" style="434" customWidth="1"/>
    <col min="2065" max="2287" width="9.140625" style="434"/>
    <col min="2288" max="2288" width="6.5703125" style="434" customWidth="1"/>
    <col min="2289" max="2289" width="79.5703125" style="434" customWidth="1"/>
    <col min="2290" max="2290" width="23.5703125" style="434" customWidth="1"/>
    <col min="2291" max="2291" width="27.85546875" style="434" customWidth="1"/>
    <col min="2292" max="2292" width="22.28515625" style="434" customWidth="1"/>
    <col min="2293" max="2293" width="23.5703125" style="434" customWidth="1"/>
    <col min="2294" max="2294" width="39" style="434" customWidth="1"/>
    <col min="2295" max="2295" width="36.42578125" style="434" customWidth="1"/>
    <col min="2296" max="2296" width="8" style="434" customWidth="1"/>
    <col min="2297" max="2297" width="15.5703125" style="434" customWidth="1"/>
    <col min="2298" max="2298" width="17.28515625" style="434" customWidth="1"/>
    <col min="2299" max="2299" width="18.85546875" style="434" customWidth="1"/>
    <col min="2300" max="2300" width="81" style="434" customWidth="1"/>
    <col min="2301" max="2301" width="14.85546875" style="434" customWidth="1"/>
    <col min="2302" max="2302" width="15.7109375" style="434" customWidth="1"/>
    <col min="2303" max="2303" width="17.5703125" style="434" customWidth="1"/>
    <col min="2304" max="2304" width="18.42578125" style="434" customWidth="1"/>
    <col min="2305" max="2305" width="16.5703125" style="434" customWidth="1"/>
    <col min="2306" max="2306" width="17.7109375" style="434" customWidth="1"/>
    <col min="2307" max="2307" width="17.85546875" style="434" customWidth="1"/>
    <col min="2308" max="2308" width="18.42578125" style="434" customWidth="1"/>
    <col min="2309" max="2309" width="15.42578125" style="434" customWidth="1"/>
    <col min="2310" max="2310" width="14.5703125" style="434" customWidth="1"/>
    <col min="2311" max="2311" width="15" style="434" customWidth="1"/>
    <col min="2312" max="2312" width="6.7109375" style="434" customWidth="1"/>
    <col min="2313" max="2313" width="14.28515625" style="434" customWidth="1"/>
    <col min="2314" max="2314" width="17.5703125" style="434" customWidth="1"/>
    <col min="2315" max="2315" width="27.7109375" style="434" customWidth="1"/>
    <col min="2316" max="2318" width="9.140625" style="434"/>
    <col min="2319" max="2319" width="14.85546875" style="434" customWidth="1"/>
    <col min="2320" max="2320" width="13.85546875" style="434" customWidth="1"/>
    <col min="2321" max="2543" width="9.140625" style="434"/>
    <col min="2544" max="2544" width="6.5703125" style="434" customWidth="1"/>
    <col min="2545" max="2545" width="79.5703125" style="434" customWidth="1"/>
    <col min="2546" max="2546" width="23.5703125" style="434" customWidth="1"/>
    <col min="2547" max="2547" width="27.85546875" style="434" customWidth="1"/>
    <col min="2548" max="2548" width="22.28515625" style="434" customWidth="1"/>
    <col min="2549" max="2549" width="23.5703125" style="434" customWidth="1"/>
    <col min="2550" max="2550" width="39" style="434" customWidth="1"/>
    <col min="2551" max="2551" width="36.42578125" style="434" customWidth="1"/>
    <col min="2552" max="2552" width="8" style="434" customWidth="1"/>
    <col min="2553" max="2553" width="15.5703125" style="434" customWidth="1"/>
    <col min="2554" max="2554" width="17.28515625" style="434" customWidth="1"/>
    <col min="2555" max="2555" width="18.85546875" style="434" customWidth="1"/>
    <col min="2556" max="2556" width="81" style="434" customWidth="1"/>
    <col min="2557" max="2557" width="14.85546875" style="434" customWidth="1"/>
    <col min="2558" max="2558" width="15.7109375" style="434" customWidth="1"/>
    <col min="2559" max="2559" width="17.5703125" style="434" customWidth="1"/>
    <col min="2560" max="2560" width="18.42578125" style="434" customWidth="1"/>
    <col min="2561" max="2561" width="16.5703125" style="434" customWidth="1"/>
    <col min="2562" max="2562" width="17.7109375" style="434" customWidth="1"/>
    <col min="2563" max="2563" width="17.85546875" style="434" customWidth="1"/>
    <col min="2564" max="2564" width="18.42578125" style="434" customWidth="1"/>
    <col min="2565" max="2565" width="15.42578125" style="434" customWidth="1"/>
    <col min="2566" max="2566" width="14.5703125" style="434" customWidth="1"/>
    <col min="2567" max="2567" width="15" style="434" customWidth="1"/>
    <col min="2568" max="2568" width="6.7109375" style="434" customWidth="1"/>
    <col min="2569" max="2569" width="14.28515625" style="434" customWidth="1"/>
    <col min="2570" max="2570" width="17.5703125" style="434" customWidth="1"/>
    <col min="2571" max="2571" width="27.7109375" style="434" customWidth="1"/>
    <col min="2572" max="2574" width="9.140625" style="434"/>
    <col min="2575" max="2575" width="14.85546875" style="434" customWidth="1"/>
    <col min="2576" max="2576" width="13.85546875" style="434" customWidth="1"/>
    <col min="2577" max="2799" width="9.140625" style="434"/>
    <col min="2800" max="2800" width="6.5703125" style="434" customWidth="1"/>
    <col min="2801" max="2801" width="79.5703125" style="434" customWidth="1"/>
    <col min="2802" max="2802" width="23.5703125" style="434" customWidth="1"/>
    <col min="2803" max="2803" width="27.85546875" style="434" customWidth="1"/>
    <col min="2804" max="2804" width="22.28515625" style="434" customWidth="1"/>
    <col min="2805" max="2805" width="23.5703125" style="434" customWidth="1"/>
    <col min="2806" max="2806" width="39" style="434" customWidth="1"/>
    <col min="2807" max="2807" width="36.42578125" style="434" customWidth="1"/>
    <col min="2808" max="2808" width="8" style="434" customWidth="1"/>
    <col min="2809" max="2809" width="15.5703125" style="434" customWidth="1"/>
    <col min="2810" max="2810" width="17.28515625" style="434" customWidth="1"/>
    <col min="2811" max="2811" width="18.85546875" style="434" customWidth="1"/>
    <col min="2812" max="2812" width="81" style="434" customWidth="1"/>
    <col min="2813" max="2813" width="14.85546875" style="434" customWidth="1"/>
    <col min="2814" max="2814" width="15.7109375" style="434" customWidth="1"/>
    <col min="2815" max="2815" width="17.5703125" style="434" customWidth="1"/>
    <col min="2816" max="2816" width="18.42578125" style="434" customWidth="1"/>
    <col min="2817" max="2817" width="16.5703125" style="434" customWidth="1"/>
    <col min="2818" max="2818" width="17.7109375" style="434" customWidth="1"/>
    <col min="2819" max="2819" width="17.85546875" style="434" customWidth="1"/>
    <col min="2820" max="2820" width="18.42578125" style="434" customWidth="1"/>
    <col min="2821" max="2821" width="15.42578125" style="434" customWidth="1"/>
    <col min="2822" max="2822" width="14.5703125" style="434" customWidth="1"/>
    <col min="2823" max="2823" width="15" style="434" customWidth="1"/>
    <col min="2824" max="2824" width="6.7109375" style="434" customWidth="1"/>
    <col min="2825" max="2825" width="14.28515625" style="434" customWidth="1"/>
    <col min="2826" max="2826" width="17.5703125" style="434" customWidth="1"/>
    <col min="2827" max="2827" width="27.7109375" style="434" customWidth="1"/>
    <col min="2828" max="2830" width="9.140625" style="434"/>
    <col min="2831" max="2831" width="14.85546875" style="434" customWidth="1"/>
    <col min="2832" max="2832" width="13.85546875" style="434" customWidth="1"/>
    <col min="2833" max="3055" width="9.140625" style="434"/>
    <col min="3056" max="3056" width="6.5703125" style="434" customWidth="1"/>
    <col min="3057" max="3057" width="79.5703125" style="434" customWidth="1"/>
    <col min="3058" max="3058" width="23.5703125" style="434" customWidth="1"/>
    <col min="3059" max="3059" width="27.85546875" style="434" customWidth="1"/>
    <col min="3060" max="3060" width="22.28515625" style="434" customWidth="1"/>
    <col min="3061" max="3061" width="23.5703125" style="434" customWidth="1"/>
    <col min="3062" max="3062" width="39" style="434" customWidth="1"/>
    <col min="3063" max="3063" width="36.42578125" style="434" customWidth="1"/>
    <col min="3064" max="3064" width="8" style="434" customWidth="1"/>
    <col min="3065" max="3065" width="15.5703125" style="434" customWidth="1"/>
    <col min="3066" max="3066" width="17.28515625" style="434" customWidth="1"/>
    <col min="3067" max="3067" width="18.85546875" style="434" customWidth="1"/>
    <col min="3068" max="3068" width="81" style="434" customWidth="1"/>
    <col min="3069" max="3069" width="14.85546875" style="434" customWidth="1"/>
    <col min="3070" max="3070" width="15.7109375" style="434" customWidth="1"/>
    <col min="3071" max="3071" width="17.5703125" style="434" customWidth="1"/>
    <col min="3072" max="3072" width="18.42578125" style="434" customWidth="1"/>
    <col min="3073" max="3073" width="16.5703125" style="434" customWidth="1"/>
    <col min="3074" max="3074" width="17.7109375" style="434" customWidth="1"/>
    <col min="3075" max="3075" width="17.85546875" style="434" customWidth="1"/>
    <col min="3076" max="3076" width="18.42578125" style="434" customWidth="1"/>
    <col min="3077" max="3077" width="15.42578125" style="434" customWidth="1"/>
    <col min="3078" max="3078" width="14.5703125" style="434" customWidth="1"/>
    <col min="3079" max="3079" width="15" style="434" customWidth="1"/>
    <col min="3080" max="3080" width="6.7109375" style="434" customWidth="1"/>
    <col min="3081" max="3081" width="14.28515625" style="434" customWidth="1"/>
    <col min="3082" max="3082" width="17.5703125" style="434" customWidth="1"/>
    <col min="3083" max="3083" width="27.7109375" style="434" customWidth="1"/>
    <col min="3084" max="3086" width="9.140625" style="434"/>
    <col min="3087" max="3087" width="14.85546875" style="434" customWidth="1"/>
    <col min="3088" max="3088" width="13.85546875" style="434" customWidth="1"/>
    <col min="3089" max="3311" width="9.140625" style="434"/>
    <col min="3312" max="3312" width="6.5703125" style="434" customWidth="1"/>
    <col min="3313" max="3313" width="79.5703125" style="434" customWidth="1"/>
    <col min="3314" max="3314" width="23.5703125" style="434" customWidth="1"/>
    <col min="3315" max="3315" width="27.85546875" style="434" customWidth="1"/>
    <col min="3316" max="3316" width="22.28515625" style="434" customWidth="1"/>
    <col min="3317" max="3317" width="23.5703125" style="434" customWidth="1"/>
    <col min="3318" max="3318" width="39" style="434" customWidth="1"/>
    <col min="3319" max="3319" width="36.42578125" style="434" customWidth="1"/>
    <col min="3320" max="3320" width="8" style="434" customWidth="1"/>
    <col min="3321" max="3321" width="15.5703125" style="434" customWidth="1"/>
    <col min="3322" max="3322" width="17.28515625" style="434" customWidth="1"/>
    <col min="3323" max="3323" width="18.85546875" style="434" customWidth="1"/>
    <col min="3324" max="3324" width="81" style="434" customWidth="1"/>
    <col min="3325" max="3325" width="14.85546875" style="434" customWidth="1"/>
    <col min="3326" max="3326" width="15.7109375" style="434" customWidth="1"/>
    <col min="3327" max="3327" width="17.5703125" style="434" customWidth="1"/>
    <col min="3328" max="3328" width="18.42578125" style="434" customWidth="1"/>
    <col min="3329" max="3329" width="16.5703125" style="434" customWidth="1"/>
    <col min="3330" max="3330" width="17.7109375" style="434" customWidth="1"/>
    <col min="3331" max="3331" width="17.85546875" style="434" customWidth="1"/>
    <col min="3332" max="3332" width="18.42578125" style="434" customWidth="1"/>
    <col min="3333" max="3333" width="15.42578125" style="434" customWidth="1"/>
    <col min="3334" max="3334" width="14.5703125" style="434" customWidth="1"/>
    <col min="3335" max="3335" width="15" style="434" customWidth="1"/>
    <col min="3336" max="3336" width="6.7109375" style="434" customWidth="1"/>
    <col min="3337" max="3337" width="14.28515625" style="434" customWidth="1"/>
    <col min="3338" max="3338" width="17.5703125" style="434" customWidth="1"/>
    <col min="3339" max="3339" width="27.7109375" style="434" customWidth="1"/>
    <col min="3340" max="3342" width="9.140625" style="434"/>
    <col min="3343" max="3343" width="14.85546875" style="434" customWidth="1"/>
    <col min="3344" max="3344" width="13.85546875" style="434" customWidth="1"/>
    <col min="3345" max="3567" width="9.140625" style="434"/>
    <col min="3568" max="3568" width="6.5703125" style="434" customWidth="1"/>
    <col min="3569" max="3569" width="79.5703125" style="434" customWidth="1"/>
    <col min="3570" max="3570" width="23.5703125" style="434" customWidth="1"/>
    <col min="3571" max="3571" width="27.85546875" style="434" customWidth="1"/>
    <col min="3572" max="3572" width="22.28515625" style="434" customWidth="1"/>
    <col min="3573" max="3573" width="23.5703125" style="434" customWidth="1"/>
    <col min="3574" max="3574" width="39" style="434" customWidth="1"/>
    <col min="3575" max="3575" width="36.42578125" style="434" customWidth="1"/>
    <col min="3576" max="3576" width="8" style="434" customWidth="1"/>
    <col min="3577" max="3577" width="15.5703125" style="434" customWidth="1"/>
    <col min="3578" max="3578" width="17.28515625" style="434" customWidth="1"/>
    <col min="3579" max="3579" width="18.85546875" style="434" customWidth="1"/>
    <col min="3580" max="3580" width="81" style="434" customWidth="1"/>
    <col min="3581" max="3581" width="14.85546875" style="434" customWidth="1"/>
    <col min="3582" max="3582" width="15.7109375" style="434" customWidth="1"/>
    <col min="3583" max="3583" width="17.5703125" style="434" customWidth="1"/>
    <col min="3584" max="3584" width="18.42578125" style="434" customWidth="1"/>
    <col min="3585" max="3585" width="16.5703125" style="434" customWidth="1"/>
    <col min="3586" max="3586" width="17.7109375" style="434" customWidth="1"/>
    <col min="3587" max="3587" width="17.85546875" style="434" customWidth="1"/>
    <col min="3588" max="3588" width="18.42578125" style="434" customWidth="1"/>
    <col min="3589" max="3589" width="15.42578125" style="434" customWidth="1"/>
    <col min="3590" max="3590" width="14.5703125" style="434" customWidth="1"/>
    <col min="3591" max="3591" width="15" style="434" customWidth="1"/>
    <col min="3592" max="3592" width="6.7109375" style="434" customWidth="1"/>
    <col min="3593" max="3593" width="14.28515625" style="434" customWidth="1"/>
    <col min="3594" max="3594" width="17.5703125" style="434" customWidth="1"/>
    <col min="3595" max="3595" width="27.7109375" style="434" customWidth="1"/>
    <col min="3596" max="3598" width="9.140625" style="434"/>
    <col min="3599" max="3599" width="14.85546875" style="434" customWidth="1"/>
    <col min="3600" max="3600" width="13.85546875" style="434" customWidth="1"/>
    <col min="3601" max="3823" width="9.140625" style="434"/>
    <col min="3824" max="3824" width="6.5703125" style="434" customWidth="1"/>
    <col min="3825" max="3825" width="79.5703125" style="434" customWidth="1"/>
    <col min="3826" max="3826" width="23.5703125" style="434" customWidth="1"/>
    <col min="3827" max="3827" width="27.85546875" style="434" customWidth="1"/>
    <col min="3828" max="3828" width="22.28515625" style="434" customWidth="1"/>
    <col min="3829" max="3829" width="23.5703125" style="434" customWidth="1"/>
    <col min="3830" max="3830" width="39" style="434" customWidth="1"/>
    <col min="3831" max="3831" width="36.42578125" style="434" customWidth="1"/>
    <col min="3832" max="3832" width="8" style="434" customWidth="1"/>
    <col min="3833" max="3833" width="15.5703125" style="434" customWidth="1"/>
    <col min="3834" max="3834" width="17.28515625" style="434" customWidth="1"/>
    <col min="3835" max="3835" width="18.85546875" style="434" customWidth="1"/>
    <col min="3836" max="3836" width="81" style="434" customWidth="1"/>
    <col min="3837" max="3837" width="14.85546875" style="434" customWidth="1"/>
    <col min="3838" max="3838" width="15.7109375" style="434" customWidth="1"/>
    <col min="3839" max="3839" width="17.5703125" style="434" customWidth="1"/>
    <col min="3840" max="3840" width="18.42578125" style="434" customWidth="1"/>
    <col min="3841" max="3841" width="16.5703125" style="434" customWidth="1"/>
    <col min="3842" max="3842" width="17.7109375" style="434" customWidth="1"/>
    <col min="3843" max="3843" width="17.85546875" style="434" customWidth="1"/>
    <col min="3844" max="3844" width="18.42578125" style="434" customWidth="1"/>
    <col min="3845" max="3845" width="15.42578125" style="434" customWidth="1"/>
    <col min="3846" max="3846" width="14.5703125" style="434" customWidth="1"/>
    <col min="3847" max="3847" width="15" style="434" customWidth="1"/>
    <col min="3848" max="3848" width="6.7109375" style="434" customWidth="1"/>
    <col min="3849" max="3849" width="14.28515625" style="434" customWidth="1"/>
    <col min="3850" max="3850" width="17.5703125" style="434" customWidth="1"/>
    <col min="3851" max="3851" width="27.7109375" style="434" customWidth="1"/>
    <col min="3852" max="3854" width="9.140625" style="434"/>
    <col min="3855" max="3855" width="14.85546875" style="434" customWidth="1"/>
    <col min="3856" max="3856" width="13.85546875" style="434" customWidth="1"/>
    <col min="3857" max="4079" width="9.140625" style="434"/>
    <col min="4080" max="4080" width="6.5703125" style="434" customWidth="1"/>
    <col min="4081" max="4081" width="79.5703125" style="434" customWidth="1"/>
    <col min="4082" max="4082" width="23.5703125" style="434" customWidth="1"/>
    <col min="4083" max="4083" width="27.85546875" style="434" customWidth="1"/>
    <col min="4084" max="4084" width="22.28515625" style="434" customWidth="1"/>
    <col min="4085" max="4085" width="23.5703125" style="434" customWidth="1"/>
    <col min="4086" max="4086" width="39" style="434" customWidth="1"/>
    <col min="4087" max="4087" width="36.42578125" style="434" customWidth="1"/>
    <col min="4088" max="4088" width="8" style="434" customWidth="1"/>
    <col min="4089" max="4089" width="15.5703125" style="434" customWidth="1"/>
    <col min="4090" max="4090" width="17.28515625" style="434" customWidth="1"/>
    <col min="4091" max="4091" width="18.85546875" style="434" customWidth="1"/>
    <col min="4092" max="4092" width="81" style="434" customWidth="1"/>
    <col min="4093" max="4093" width="14.85546875" style="434" customWidth="1"/>
    <col min="4094" max="4094" width="15.7109375" style="434" customWidth="1"/>
    <col min="4095" max="4095" width="17.5703125" style="434" customWidth="1"/>
    <col min="4096" max="4096" width="18.42578125" style="434" customWidth="1"/>
    <col min="4097" max="4097" width="16.5703125" style="434" customWidth="1"/>
    <col min="4098" max="4098" width="17.7109375" style="434" customWidth="1"/>
    <col min="4099" max="4099" width="17.85546875" style="434" customWidth="1"/>
    <col min="4100" max="4100" width="18.42578125" style="434" customWidth="1"/>
    <col min="4101" max="4101" width="15.42578125" style="434" customWidth="1"/>
    <col min="4102" max="4102" width="14.5703125" style="434" customWidth="1"/>
    <col min="4103" max="4103" width="15" style="434" customWidth="1"/>
    <col min="4104" max="4104" width="6.7109375" style="434" customWidth="1"/>
    <col min="4105" max="4105" width="14.28515625" style="434" customWidth="1"/>
    <col min="4106" max="4106" width="17.5703125" style="434" customWidth="1"/>
    <col min="4107" max="4107" width="27.7109375" style="434" customWidth="1"/>
    <col min="4108" max="4110" width="9.140625" style="434"/>
    <col min="4111" max="4111" width="14.85546875" style="434" customWidth="1"/>
    <col min="4112" max="4112" width="13.85546875" style="434" customWidth="1"/>
    <col min="4113" max="4335" width="9.140625" style="434"/>
    <col min="4336" max="4336" width="6.5703125" style="434" customWidth="1"/>
    <col min="4337" max="4337" width="79.5703125" style="434" customWidth="1"/>
    <col min="4338" max="4338" width="23.5703125" style="434" customWidth="1"/>
    <col min="4339" max="4339" width="27.85546875" style="434" customWidth="1"/>
    <col min="4340" max="4340" width="22.28515625" style="434" customWidth="1"/>
    <col min="4341" max="4341" width="23.5703125" style="434" customWidth="1"/>
    <col min="4342" max="4342" width="39" style="434" customWidth="1"/>
    <col min="4343" max="4343" width="36.42578125" style="434" customWidth="1"/>
    <col min="4344" max="4344" width="8" style="434" customWidth="1"/>
    <col min="4345" max="4345" width="15.5703125" style="434" customWidth="1"/>
    <col min="4346" max="4346" width="17.28515625" style="434" customWidth="1"/>
    <col min="4347" max="4347" width="18.85546875" style="434" customWidth="1"/>
    <col min="4348" max="4348" width="81" style="434" customWidth="1"/>
    <col min="4349" max="4349" width="14.85546875" style="434" customWidth="1"/>
    <col min="4350" max="4350" width="15.7109375" style="434" customWidth="1"/>
    <col min="4351" max="4351" width="17.5703125" style="434" customWidth="1"/>
    <col min="4352" max="4352" width="18.42578125" style="434" customWidth="1"/>
    <col min="4353" max="4353" width="16.5703125" style="434" customWidth="1"/>
    <col min="4354" max="4354" width="17.7109375" style="434" customWidth="1"/>
    <col min="4355" max="4355" width="17.85546875" style="434" customWidth="1"/>
    <col min="4356" max="4356" width="18.42578125" style="434" customWidth="1"/>
    <col min="4357" max="4357" width="15.42578125" style="434" customWidth="1"/>
    <col min="4358" max="4358" width="14.5703125" style="434" customWidth="1"/>
    <col min="4359" max="4359" width="15" style="434" customWidth="1"/>
    <col min="4360" max="4360" width="6.7109375" style="434" customWidth="1"/>
    <col min="4361" max="4361" width="14.28515625" style="434" customWidth="1"/>
    <col min="4362" max="4362" width="17.5703125" style="434" customWidth="1"/>
    <col min="4363" max="4363" width="27.7109375" style="434" customWidth="1"/>
    <col min="4364" max="4366" width="9.140625" style="434"/>
    <col min="4367" max="4367" width="14.85546875" style="434" customWidth="1"/>
    <col min="4368" max="4368" width="13.85546875" style="434" customWidth="1"/>
    <col min="4369" max="4591" width="9.140625" style="434"/>
    <col min="4592" max="4592" width="6.5703125" style="434" customWidth="1"/>
    <col min="4593" max="4593" width="79.5703125" style="434" customWidth="1"/>
    <col min="4594" max="4594" width="23.5703125" style="434" customWidth="1"/>
    <col min="4595" max="4595" width="27.85546875" style="434" customWidth="1"/>
    <col min="4596" max="4596" width="22.28515625" style="434" customWidth="1"/>
    <col min="4597" max="4597" width="23.5703125" style="434" customWidth="1"/>
    <col min="4598" max="4598" width="39" style="434" customWidth="1"/>
    <col min="4599" max="4599" width="36.42578125" style="434" customWidth="1"/>
    <col min="4600" max="4600" width="8" style="434" customWidth="1"/>
    <col min="4601" max="4601" width="15.5703125" style="434" customWidth="1"/>
    <col min="4602" max="4602" width="17.28515625" style="434" customWidth="1"/>
    <col min="4603" max="4603" width="18.85546875" style="434" customWidth="1"/>
    <col min="4604" max="4604" width="81" style="434" customWidth="1"/>
    <col min="4605" max="4605" width="14.85546875" style="434" customWidth="1"/>
    <col min="4606" max="4606" width="15.7109375" style="434" customWidth="1"/>
    <col min="4607" max="4607" width="17.5703125" style="434" customWidth="1"/>
    <col min="4608" max="4608" width="18.42578125" style="434" customWidth="1"/>
    <col min="4609" max="4609" width="16.5703125" style="434" customWidth="1"/>
    <col min="4610" max="4610" width="17.7109375" style="434" customWidth="1"/>
    <col min="4611" max="4611" width="17.85546875" style="434" customWidth="1"/>
    <col min="4612" max="4612" width="18.42578125" style="434" customWidth="1"/>
    <col min="4613" max="4613" width="15.42578125" style="434" customWidth="1"/>
    <col min="4614" max="4614" width="14.5703125" style="434" customWidth="1"/>
    <col min="4615" max="4615" width="15" style="434" customWidth="1"/>
    <col min="4616" max="4616" width="6.7109375" style="434" customWidth="1"/>
    <col min="4617" max="4617" width="14.28515625" style="434" customWidth="1"/>
    <col min="4618" max="4618" width="17.5703125" style="434" customWidth="1"/>
    <col min="4619" max="4619" width="27.7109375" style="434" customWidth="1"/>
    <col min="4620" max="4622" width="9.140625" style="434"/>
    <col min="4623" max="4623" width="14.85546875" style="434" customWidth="1"/>
    <col min="4624" max="4624" width="13.85546875" style="434" customWidth="1"/>
    <col min="4625" max="4847" width="9.140625" style="434"/>
    <col min="4848" max="4848" width="6.5703125" style="434" customWidth="1"/>
    <col min="4849" max="4849" width="79.5703125" style="434" customWidth="1"/>
    <col min="4850" max="4850" width="23.5703125" style="434" customWidth="1"/>
    <col min="4851" max="4851" width="27.85546875" style="434" customWidth="1"/>
    <col min="4852" max="4852" width="22.28515625" style="434" customWidth="1"/>
    <col min="4853" max="4853" width="23.5703125" style="434" customWidth="1"/>
    <col min="4854" max="4854" width="39" style="434" customWidth="1"/>
    <col min="4855" max="4855" width="36.42578125" style="434" customWidth="1"/>
    <col min="4856" max="4856" width="8" style="434" customWidth="1"/>
    <col min="4857" max="4857" width="15.5703125" style="434" customWidth="1"/>
    <col min="4858" max="4858" width="17.28515625" style="434" customWidth="1"/>
    <col min="4859" max="4859" width="18.85546875" style="434" customWidth="1"/>
    <col min="4860" max="4860" width="81" style="434" customWidth="1"/>
    <col min="4861" max="4861" width="14.85546875" style="434" customWidth="1"/>
    <col min="4862" max="4862" width="15.7109375" style="434" customWidth="1"/>
    <col min="4863" max="4863" width="17.5703125" style="434" customWidth="1"/>
    <col min="4864" max="4864" width="18.42578125" style="434" customWidth="1"/>
    <col min="4865" max="4865" width="16.5703125" style="434" customWidth="1"/>
    <col min="4866" max="4866" width="17.7109375" style="434" customWidth="1"/>
    <col min="4867" max="4867" width="17.85546875" style="434" customWidth="1"/>
    <col min="4868" max="4868" width="18.42578125" style="434" customWidth="1"/>
    <col min="4869" max="4869" width="15.42578125" style="434" customWidth="1"/>
    <col min="4870" max="4870" width="14.5703125" style="434" customWidth="1"/>
    <col min="4871" max="4871" width="15" style="434" customWidth="1"/>
    <col min="4872" max="4872" width="6.7109375" style="434" customWidth="1"/>
    <col min="4873" max="4873" width="14.28515625" style="434" customWidth="1"/>
    <col min="4874" max="4874" width="17.5703125" style="434" customWidth="1"/>
    <col min="4875" max="4875" width="27.7109375" style="434" customWidth="1"/>
    <col min="4876" max="4878" width="9.140625" style="434"/>
    <col min="4879" max="4879" width="14.85546875" style="434" customWidth="1"/>
    <col min="4880" max="4880" width="13.85546875" style="434" customWidth="1"/>
    <col min="4881" max="5103" width="9.140625" style="434"/>
    <col min="5104" max="5104" width="6.5703125" style="434" customWidth="1"/>
    <col min="5105" max="5105" width="79.5703125" style="434" customWidth="1"/>
    <col min="5106" max="5106" width="23.5703125" style="434" customWidth="1"/>
    <col min="5107" max="5107" width="27.85546875" style="434" customWidth="1"/>
    <col min="5108" max="5108" width="22.28515625" style="434" customWidth="1"/>
    <col min="5109" max="5109" width="23.5703125" style="434" customWidth="1"/>
    <col min="5110" max="5110" width="39" style="434" customWidth="1"/>
    <col min="5111" max="5111" width="36.42578125" style="434" customWidth="1"/>
    <col min="5112" max="5112" width="8" style="434" customWidth="1"/>
    <col min="5113" max="5113" width="15.5703125" style="434" customWidth="1"/>
    <col min="5114" max="5114" width="17.28515625" style="434" customWidth="1"/>
    <col min="5115" max="5115" width="18.85546875" style="434" customWidth="1"/>
    <col min="5116" max="5116" width="81" style="434" customWidth="1"/>
    <col min="5117" max="5117" width="14.85546875" style="434" customWidth="1"/>
    <col min="5118" max="5118" width="15.7109375" style="434" customWidth="1"/>
    <col min="5119" max="5119" width="17.5703125" style="434" customWidth="1"/>
    <col min="5120" max="5120" width="18.42578125" style="434" customWidth="1"/>
    <col min="5121" max="5121" width="16.5703125" style="434" customWidth="1"/>
    <col min="5122" max="5122" width="17.7109375" style="434" customWidth="1"/>
    <col min="5123" max="5123" width="17.85546875" style="434" customWidth="1"/>
    <col min="5124" max="5124" width="18.42578125" style="434" customWidth="1"/>
    <col min="5125" max="5125" width="15.42578125" style="434" customWidth="1"/>
    <col min="5126" max="5126" width="14.5703125" style="434" customWidth="1"/>
    <col min="5127" max="5127" width="15" style="434" customWidth="1"/>
    <col min="5128" max="5128" width="6.7109375" style="434" customWidth="1"/>
    <col min="5129" max="5129" width="14.28515625" style="434" customWidth="1"/>
    <col min="5130" max="5130" width="17.5703125" style="434" customWidth="1"/>
    <col min="5131" max="5131" width="27.7109375" style="434" customWidth="1"/>
    <col min="5132" max="5134" width="9.140625" style="434"/>
    <col min="5135" max="5135" width="14.85546875" style="434" customWidth="1"/>
    <col min="5136" max="5136" width="13.85546875" style="434" customWidth="1"/>
    <col min="5137" max="5359" width="9.140625" style="434"/>
    <col min="5360" max="5360" width="6.5703125" style="434" customWidth="1"/>
    <col min="5361" max="5361" width="79.5703125" style="434" customWidth="1"/>
    <col min="5362" max="5362" width="23.5703125" style="434" customWidth="1"/>
    <col min="5363" max="5363" width="27.85546875" style="434" customWidth="1"/>
    <col min="5364" max="5364" width="22.28515625" style="434" customWidth="1"/>
    <col min="5365" max="5365" width="23.5703125" style="434" customWidth="1"/>
    <col min="5366" max="5366" width="39" style="434" customWidth="1"/>
    <col min="5367" max="5367" width="36.42578125" style="434" customWidth="1"/>
    <col min="5368" max="5368" width="8" style="434" customWidth="1"/>
    <col min="5369" max="5369" width="15.5703125" style="434" customWidth="1"/>
    <col min="5370" max="5370" width="17.28515625" style="434" customWidth="1"/>
    <col min="5371" max="5371" width="18.85546875" style="434" customWidth="1"/>
    <col min="5372" max="5372" width="81" style="434" customWidth="1"/>
    <col min="5373" max="5373" width="14.85546875" style="434" customWidth="1"/>
    <col min="5374" max="5374" width="15.7109375" style="434" customWidth="1"/>
    <col min="5375" max="5375" width="17.5703125" style="434" customWidth="1"/>
    <col min="5376" max="5376" width="18.42578125" style="434" customWidth="1"/>
    <col min="5377" max="5377" width="16.5703125" style="434" customWidth="1"/>
    <col min="5378" max="5378" width="17.7109375" style="434" customWidth="1"/>
    <col min="5379" max="5379" width="17.85546875" style="434" customWidth="1"/>
    <col min="5380" max="5380" width="18.42578125" style="434" customWidth="1"/>
    <col min="5381" max="5381" width="15.42578125" style="434" customWidth="1"/>
    <col min="5382" max="5382" width="14.5703125" style="434" customWidth="1"/>
    <col min="5383" max="5383" width="15" style="434" customWidth="1"/>
    <col min="5384" max="5384" width="6.7109375" style="434" customWidth="1"/>
    <col min="5385" max="5385" width="14.28515625" style="434" customWidth="1"/>
    <col min="5386" max="5386" width="17.5703125" style="434" customWidth="1"/>
    <col min="5387" max="5387" width="27.7109375" style="434" customWidth="1"/>
    <col min="5388" max="5390" width="9.140625" style="434"/>
    <col min="5391" max="5391" width="14.85546875" style="434" customWidth="1"/>
    <col min="5392" max="5392" width="13.85546875" style="434" customWidth="1"/>
    <col min="5393" max="5615" width="9.140625" style="434"/>
    <col min="5616" max="5616" width="6.5703125" style="434" customWidth="1"/>
    <col min="5617" max="5617" width="79.5703125" style="434" customWidth="1"/>
    <col min="5618" max="5618" width="23.5703125" style="434" customWidth="1"/>
    <col min="5619" max="5619" width="27.85546875" style="434" customWidth="1"/>
    <col min="5620" max="5620" width="22.28515625" style="434" customWidth="1"/>
    <col min="5621" max="5621" width="23.5703125" style="434" customWidth="1"/>
    <col min="5622" max="5622" width="39" style="434" customWidth="1"/>
    <col min="5623" max="5623" width="36.42578125" style="434" customWidth="1"/>
    <col min="5624" max="5624" width="8" style="434" customWidth="1"/>
    <col min="5625" max="5625" width="15.5703125" style="434" customWidth="1"/>
    <col min="5626" max="5626" width="17.28515625" style="434" customWidth="1"/>
    <col min="5627" max="5627" width="18.85546875" style="434" customWidth="1"/>
    <col min="5628" max="5628" width="81" style="434" customWidth="1"/>
    <col min="5629" max="5629" width="14.85546875" style="434" customWidth="1"/>
    <col min="5630" max="5630" width="15.7109375" style="434" customWidth="1"/>
    <col min="5631" max="5631" width="17.5703125" style="434" customWidth="1"/>
    <col min="5632" max="5632" width="18.42578125" style="434" customWidth="1"/>
    <col min="5633" max="5633" width="16.5703125" style="434" customWidth="1"/>
    <col min="5634" max="5634" width="17.7109375" style="434" customWidth="1"/>
    <col min="5635" max="5635" width="17.85546875" style="434" customWidth="1"/>
    <col min="5636" max="5636" width="18.42578125" style="434" customWidth="1"/>
    <col min="5637" max="5637" width="15.42578125" style="434" customWidth="1"/>
    <col min="5638" max="5638" width="14.5703125" style="434" customWidth="1"/>
    <col min="5639" max="5639" width="15" style="434" customWidth="1"/>
    <col min="5640" max="5640" width="6.7109375" style="434" customWidth="1"/>
    <col min="5641" max="5641" width="14.28515625" style="434" customWidth="1"/>
    <col min="5642" max="5642" width="17.5703125" style="434" customWidth="1"/>
    <col min="5643" max="5643" width="27.7109375" style="434" customWidth="1"/>
    <col min="5644" max="5646" width="9.140625" style="434"/>
    <col min="5647" max="5647" width="14.85546875" style="434" customWidth="1"/>
    <col min="5648" max="5648" width="13.85546875" style="434" customWidth="1"/>
    <col min="5649" max="5871" width="9.140625" style="434"/>
    <col min="5872" max="5872" width="6.5703125" style="434" customWidth="1"/>
    <col min="5873" max="5873" width="79.5703125" style="434" customWidth="1"/>
    <col min="5874" max="5874" width="23.5703125" style="434" customWidth="1"/>
    <col min="5875" max="5875" width="27.85546875" style="434" customWidth="1"/>
    <col min="5876" max="5876" width="22.28515625" style="434" customWidth="1"/>
    <col min="5877" max="5877" width="23.5703125" style="434" customWidth="1"/>
    <col min="5878" max="5878" width="39" style="434" customWidth="1"/>
    <col min="5879" max="5879" width="36.42578125" style="434" customWidth="1"/>
    <col min="5880" max="5880" width="8" style="434" customWidth="1"/>
    <col min="5881" max="5881" width="15.5703125" style="434" customWidth="1"/>
    <col min="5882" max="5882" width="17.28515625" style="434" customWidth="1"/>
    <col min="5883" max="5883" width="18.85546875" style="434" customWidth="1"/>
    <col min="5884" max="5884" width="81" style="434" customWidth="1"/>
    <col min="5885" max="5885" width="14.85546875" style="434" customWidth="1"/>
    <col min="5886" max="5886" width="15.7109375" style="434" customWidth="1"/>
    <col min="5887" max="5887" width="17.5703125" style="434" customWidth="1"/>
    <col min="5888" max="5888" width="18.42578125" style="434" customWidth="1"/>
    <col min="5889" max="5889" width="16.5703125" style="434" customWidth="1"/>
    <col min="5890" max="5890" width="17.7109375" style="434" customWidth="1"/>
    <col min="5891" max="5891" width="17.85546875" style="434" customWidth="1"/>
    <col min="5892" max="5892" width="18.42578125" style="434" customWidth="1"/>
    <col min="5893" max="5893" width="15.42578125" style="434" customWidth="1"/>
    <col min="5894" max="5894" width="14.5703125" style="434" customWidth="1"/>
    <col min="5895" max="5895" width="15" style="434" customWidth="1"/>
    <col min="5896" max="5896" width="6.7109375" style="434" customWidth="1"/>
    <col min="5897" max="5897" width="14.28515625" style="434" customWidth="1"/>
    <col min="5898" max="5898" width="17.5703125" style="434" customWidth="1"/>
    <col min="5899" max="5899" width="27.7109375" style="434" customWidth="1"/>
    <col min="5900" max="5902" width="9.140625" style="434"/>
    <col min="5903" max="5903" width="14.85546875" style="434" customWidth="1"/>
    <col min="5904" max="5904" width="13.85546875" style="434" customWidth="1"/>
    <col min="5905" max="6127" width="9.140625" style="434"/>
    <col min="6128" max="6128" width="6.5703125" style="434" customWidth="1"/>
    <col min="6129" max="6129" width="79.5703125" style="434" customWidth="1"/>
    <col min="6130" max="6130" width="23.5703125" style="434" customWidth="1"/>
    <col min="6131" max="6131" width="27.85546875" style="434" customWidth="1"/>
    <col min="6132" max="6132" width="22.28515625" style="434" customWidth="1"/>
    <col min="6133" max="6133" width="23.5703125" style="434" customWidth="1"/>
    <col min="6134" max="6134" width="39" style="434" customWidth="1"/>
    <col min="6135" max="6135" width="36.42578125" style="434" customWidth="1"/>
    <col min="6136" max="6136" width="8" style="434" customWidth="1"/>
    <col min="6137" max="6137" width="15.5703125" style="434" customWidth="1"/>
    <col min="6138" max="6138" width="17.28515625" style="434" customWidth="1"/>
    <col min="6139" max="6139" width="18.85546875" style="434" customWidth="1"/>
    <col min="6140" max="6140" width="81" style="434" customWidth="1"/>
    <col min="6141" max="6141" width="14.85546875" style="434" customWidth="1"/>
    <col min="6142" max="6142" width="15.7109375" style="434" customWidth="1"/>
    <col min="6143" max="6143" width="17.5703125" style="434" customWidth="1"/>
    <col min="6144" max="6144" width="18.42578125" style="434" customWidth="1"/>
    <col min="6145" max="6145" width="16.5703125" style="434" customWidth="1"/>
    <col min="6146" max="6146" width="17.7109375" style="434" customWidth="1"/>
    <col min="6147" max="6147" width="17.85546875" style="434" customWidth="1"/>
    <col min="6148" max="6148" width="18.42578125" style="434" customWidth="1"/>
    <col min="6149" max="6149" width="15.42578125" style="434" customWidth="1"/>
    <col min="6150" max="6150" width="14.5703125" style="434" customWidth="1"/>
    <col min="6151" max="6151" width="15" style="434" customWidth="1"/>
    <col min="6152" max="6152" width="6.7109375" style="434" customWidth="1"/>
    <col min="6153" max="6153" width="14.28515625" style="434" customWidth="1"/>
    <col min="6154" max="6154" width="17.5703125" style="434" customWidth="1"/>
    <col min="6155" max="6155" width="27.7109375" style="434" customWidth="1"/>
    <col min="6156" max="6158" width="9.140625" style="434"/>
    <col min="6159" max="6159" width="14.85546875" style="434" customWidth="1"/>
    <col min="6160" max="6160" width="13.85546875" style="434" customWidth="1"/>
    <col min="6161" max="6383" width="9.140625" style="434"/>
    <col min="6384" max="6384" width="6.5703125" style="434" customWidth="1"/>
    <col min="6385" max="6385" width="79.5703125" style="434" customWidth="1"/>
    <col min="6386" max="6386" width="23.5703125" style="434" customWidth="1"/>
    <col min="6387" max="6387" width="27.85546875" style="434" customWidth="1"/>
    <col min="6388" max="6388" width="22.28515625" style="434" customWidth="1"/>
    <col min="6389" max="6389" width="23.5703125" style="434" customWidth="1"/>
    <col min="6390" max="6390" width="39" style="434" customWidth="1"/>
    <col min="6391" max="6391" width="36.42578125" style="434" customWidth="1"/>
    <col min="6392" max="6392" width="8" style="434" customWidth="1"/>
    <col min="6393" max="6393" width="15.5703125" style="434" customWidth="1"/>
    <col min="6394" max="6394" width="17.28515625" style="434" customWidth="1"/>
    <col min="6395" max="6395" width="18.85546875" style="434" customWidth="1"/>
    <col min="6396" max="6396" width="81" style="434" customWidth="1"/>
    <col min="6397" max="6397" width="14.85546875" style="434" customWidth="1"/>
    <col min="6398" max="6398" width="15.7109375" style="434" customWidth="1"/>
    <col min="6399" max="6399" width="17.5703125" style="434" customWidth="1"/>
    <col min="6400" max="6400" width="18.42578125" style="434" customWidth="1"/>
    <col min="6401" max="6401" width="16.5703125" style="434" customWidth="1"/>
    <col min="6402" max="6402" width="17.7109375" style="434" customWidth="1"/>
    <col min="6403" max="6403" width="17.85546875" style="434" customWidth="1"/>
    <col min="6404" max="6404" width="18.42578125" style="434" customWidth="1"/>
    <col min="6405" max="6405" width="15.42578125" style="434" customWidth="1"/>
    <col min="6406" max="6406" width="14.5703125" style="434" customWidth="1"/>
    <col min="6407" max="6407" width="15" style="434" customWidth="1"/>
    <col min="6408" max="6408" width="6.7109375" style="434" customWidth="1"/>
    <col min="6409" max="6409" width="14.28515625" style="434" customWidth="1"/>
    <col min="6410" max="6410" width="17.5703125" style="434" customWidth="1"/>
    <col min="6411" max="6411" width="27.7109375" style="434" customWidth="1"/>
    <col min="6412" max="6414" width="9.140625" style="434"/>
    <col min="6415" max="6415" width="14.85546875" style="434" customWidth="1"/>
    <col min="6416" max="6416" width="13.85546875" style="434" customWidth="1"/>
    <col min="6417" max="6639" width="9.140625" style="434"/>
    <col min="6640" max="6640" width="6.5703125" style="434" customWidth="1"/>
    <col min="6641" max="6641" width="79.5703125" style="434" customWidth="1"/>
    <col min="6642" max="6642" width="23.5703125" style="434" customWidth="1"/>
    <col min="6643" max="6643" width="27.85546875" style="434" customWidth="1"/>
    <col min="6644" max="6644" width="22.28515625" style="434" customWidth="1"/>
    <col min="6645" max="6645" width="23.5703125" style="434" customWidth="1"/>
    <col min="6646" max="6646" width="39" style="434" customWidth="1"/>
    <col min="6647" max="6647" width="36.42578125" style="434" customWidth="1"/>
    <col min="6648" max="6648" width="8" style="434" customWidth="1"/>
    <col min="6649" max="6649" width="15.5703125" style="434" customWidth="1"/>
    <col min="6650" max="6650" width="17.28515625" style="434" customWidth="1"/>
    <col min="6651" max="6651" width="18.85546875" style="434" customWidth="1"/>
    <col min="6652" max="6652" width="81" style="434" customWidth="1"/>
    <col min="6653" max="6653" width="14.85546875" style="434" customWidth="1"/>
    <col min="6654" max="6654" width="15.7109375" style="434" customWidth="1"/>
    <col min="6655" max="6655" width="17.5703125" style="434" customWidth="1"/>
    <col min="6656" max="6656" width="18.42578125" style="434" customWidth="1"/>
    <col min="6657" max="6657" width="16.5703125" style="434" customWidth="1"/>
    <col min="6658" max="6658" width="17.7109375" style="434" customWidth="1"/>
    <col min="6659" max="6659" width="17.85546875" style="434" customWidth="1"/>
    <col min="6660" max="6660" width="18.42578125" style="434" customWidth="1"/>
    <col min="6661" max="6661" width="15.42578125" style="434" customWidth="1"/>
    <col min="6662" max="6662" width="14.5703125" style="434" customWidth="1"/>
    <col min="6663" max="6663" width="15" style="434" customWidth="1"/>
    <col min="6664" max="6664" width="6.7109375" style="434" customWidth="1"/>
    <col min="6665" max="6665" width="14.28515625" style="434" customWidth="1"/>
    <col min="6666" max="6666" width="17.5703125" style="434" customWidth="1"/>
    <col min="6667" max="6667" width="27.7109375" style="434" customWidth="1"/>
    <col min="6668" max="6670" width="9.140625" style="434"/>
    <col min="6671" max="6671" width="14.85546875" style="434" customWidth="1"/>
    <col min="6672" max="6672" width="13.85546875" style="434" customWidth="1"/>
    <col min="6673" max="6895" width="9.140625" style="434"/>
    <col min="6896" max="6896" width="6.5703125" style="434" customWidth="1"/>
    <col min="6897" max="6897" width="79.5703125" style="434" customWidth="1"/>
    <col min="6898" max="6898" width="23.5703125" style="434" customWidth="1"/>
    <col min="6899" max="6899" width="27.85546875" style="434" customWidth="1"/>
    <col min="6900" max="6900" width="22.28515625" style="434" customWidth="1"/>
    <col min="6901" max="6901" width="23.5703125" style="434" customWidth="1"/>
    <col min="6902" max="6902" width="39" style="434" customWidth="1"/>
    <col min="6903" max="6903" width="36.42578125" style="434" customWidth="1"/>
    <col min="6904" max="6904" width="8" style="434" customWidth="1"/>
    <col min="6905" max="6905" width="15.5703125" style="434" customWidth="1"/>
    <col min="6906" max="6906" width="17.28515625" style="434" customWidth="1"/>
    <col min="6907" max="6907" width="18.85546875" style="434" customWidth="1"/>
    <col min="6908" max="6908" width="81" style="434" customWidth="1"/>
    <col min="6909" max="6909" width="14.85546875" style="434" customWidth="1"/>
    <col min="6910" max="6910" width="15.7109375" style="434" customWidth="1"/>
    <col min="6911" max="6911" width="17.5703125" style="434" customWidth="1"/>
    <col min="6912" max="6912" width="18.42578125" style="434" customWidth="1"/>
    <col min="6913" max="6913" width="16.5703125" style="434" customWidth="1"/>
    <col min="6914" max="6914" width="17.7109375" style="434" customWidth="1"/>
    <col min="6915" max="6915" width="17.85546875" style="434" customWidth="1"/>
    <col min="6916" max="6916" width="18.42578125" style="434" customWidth="1"/>
    <col min="6917" max="6917" width="15.42578125" style="434" customWidth="1"/>
    <col min="6918" max="6918" width="14.5703125" style="434" customWidth="1"/>
    <col min="6919" max="6919" width="15" style="434" customWidth="1"/>
    <col min="6920" max="6920" width="6.7109375" style="434" customWidth="1"/>
    <col min="6921" max="6921" width="14.28515625" style="434" customWidth="1"/>
    <col min="6922" max="6922" width="17.5703125" style="434" customWidth="1"/>
    <col min="6923" max="6923" width="27.7109375" style="434" customWidth="1"/>
    <col min="6924" max="6926" width="9.140625" style="434"/>
    <col min="6927" max="6927" width="14.85546875" style="434" customWidth="1"/>
    <col min="6928" max="6928" width="13.85546875" style="434" customWidth="1"/>
    <col min="6929" max="7151" width="9.140625" style="434"/>
    <col min="7152" max="7152" width="6.5703125" style="434" customWidth="1"/>
    <col min="7153" max="7153" width="79.5703125" style="434" customWidth="1"/>
    <col min="7154" max="7154" width="23.5703125" style="434" customWidth="1"/>
    <col min="7155" max="7155" width="27.85546875" style="434" customWidth="1"/>
    <col min="7156" max="7156" width="22.28515625" style="434" customWidth="1"/>
    <col min="7157" max="7157" width="23.5703125" style="434" customWidth="1"/>
    <col min="7158" max="7158" width="39" style="434" customWidth="1"/>
    <col min="7159" max="7159" width="36.42578125" style="434" customWidth="1"/>
    <col min="7160" max="7160" width="8" style="434" customWidth="1"/>
    <col min="7161" max="7161" width="15.5703125" style="434" customWidth="1"/>
    <col min="7162" max="7162" width="17.28515625" style="434" customWidth="1"/>
    <col min="7163" max="7163" width="18.85546875" style="434" customWidth="1"/>
    <col min="7164" max="7164" width="81" style="434" customWidth="1"/>
    <col min="7165" max="7165" width="14.85546875" style="434" customWidth="1"/>
    <col min="7166" max="7166" width="15.7109375" style="434" customWidth="1"/>
    <col min="7167" max="7167" width="17.5703125" style="434" customWidth="1"/>
    <col min="7168" max="7168" width="18.42578125" style="434" customWidth="1"/>
    <col min="7169" max="7169" width="16.5703125" style="434" customWidth="1"/>
    <col min="7170" max="7170" width="17.7109375" style="434" customWidth="1"/>
    <col min="7171" max="7171" width="17.85546875" style="434" customWidth="1"/>
    <col min="7172" max="7172" width="18.42578125" style="434" customWidth="1"/>
    <col min="7173" max="7173" width="15.42578125" style="434" customWidth="1"/>
    <col min="7174" max="7174" width="14.5703125" style="434" customWidth="1"/>
    <col min="7175" max="7175" width="15" style="434" customWidth="1"/>
    <col min="7176" max="7176" width="6.7109375" style="434" customWidth="1"/>
    <col min="7177" max="7177" width="14.28515625" style="434" customWidth="1"/>
    <col min="7178" max="7178" width="17.5703125" style="434" customWidth="1"/>
    <col min="7179" max="7179" width="27.7109375" style="434" customWidth="1"/>
    <col min="7180" max="7182" width="9.140625" style="434"/>
    <col min="7183" max="7183" width="14.85546875" style="434" customWidth="1"/>
    <col min="7184" max="7184" width="13.85546875" style="434" customWidth="1"/>
    <col min="7185" max="7407" width="9.140625" style="434"/>
    <col min="7408" max="7408" width="6.5703125" style="434" customWidth="1"/>
    <col min="7409" max="7409" width="79.5703125" style="434" customWidth="1"/>
    <col min="7410" max="7410" width="23.5703125" style="434" customWidth="1"/>
    <col min="7411" max="7411" width="27.85546875" style="434" customWidth="1"/>
    <col min="7412" max="7412" width="22.28515625" style="434" customWidth="1"/>
    <col min="7413" max="7413" width="23.5703125" style="434" customWidth="1"/>
    <col min="7414" max="7414" width="39" style="434" customWidth="1"/>
    <col min="7415" max="7415" width="36.42578125" style="434" customWidth="1"/>
    <col min="7416" max="7416" width="8" style="434" customWidth="1"/>
    <col min="7417" max="7417" width="15.5703125" style="434" customWidth="1"/>
    <col min="7418" max="7418" width="17.28515625" style="434" customWidth="1"/>
    <col min="7419" max="7419" width="18.85546875" style="434" customWidth="1"/>
    <col min="7420" max="7420" width="81" style="434" customWidth="1"/>
    <col min="7421" max="7421" width="14.85546875" style="434" customWidth="1"/>
    <col min="7422" max="7422" width="15.7109375" style="434" customWidth="1"/>
    <col min="7423" max="7423" width="17.5703125" style="434" customWidth="1"/>
    <col min="7424" max="7424" width="18.42578125" style="434" customWidth="1"/>
    <col min="7425" max="7425" width="16.5703125" style="434" customWidth="1"/>
    <col min="7426" max="7426" width="17.7109375" style="434" customWidth="1"/>
    <col min="7427" max="7427" width="17.85546875" style="434" customWidth="1"/>
    <col min="7428" max="7428" width="18.42578125" style="434" customWidth="1"/>
    <col min="7429" max="7429" width="15.42578125" style="434" customWidth="1"/>
    <col min="7430" max="7430" width="14.5703125" style="434" customWidth="1"/>
    <col min="7431" max="7431" width="15" style="434" customWidth="1"/>
    <col min="7432" max="7432" width="6.7109375" style="434" customWidth="1"/>
    <col min="7433" max="7433" width="14.28515625" style="434" customWidth="1"/>
    <col min="7434" max="7434" width="17.5703125" style="434" customWidth="1"/>
    <col min="7435" max="7435" width="27.7109375" style="434" customWidth="1"/>
    <col min="7436" max="7438" width="9.140625" style="434"/>
    <col min="7439" max="7439" width="14.85546875" style="434" customWidth="1"/>
    <col min="7440" max="7440" width="13.85546875" style="434" customWidth="1"/>
    <col min="7441" max="7663" width="9.140625" style="434"/>
    <col min="7664" max="7664" width="6.5703125" style="434" customWidth="1"/>
    <col min="7665" max="7665" width="79.5703125" style="434" customWidth="1"/>
    <col min="7666" max="7666" width="23.5703125" style="434" customWidth="1"/>
    <col min="7667" max="7667" width="27.85546875" style="434" customWidth="1"/>
    <col min="7668" max="7668" width="22.28515625" style="434" customWidth="1"/>
    <col min="7669" max="7669" width="23.5703125" style="434" customWidth="1"/>
    <col min="7670" max="7670" width="39" style="434" customWidth="1"/>
    <col min="7671" max="7671" width="36.42578125" style="434" customWidth="1"/>
    <col min="7672" max="7672" width="8" style="434" customWidth="1"/>
    <col min="7673" max="7673" width="15.5703125" style="434" customWidth="1"/>
    <col min="7674" max="7674" width="17.28515625" style="434" customWidth="1"/>
    <col min="7675" max="7675" width="18.85546875" style="434" customWidth="1"/>
    <col min="7676" max="7676" width="81" style="434" customWidth="1"/>
    <col min="7677" max="7677" width="14.85546875" style="434" customWidth="1"/>
    <col min="7678" max="7678" width="15.7109375" style="434" customWidth="1"/>
    <col min="7679" max="7679" width="17.5703125" style="434" customWidth="1"/>
    <col min="7680" max="7680" width="18.42578125" style="434" customWidth="1"/>
    <col min="7681" max="7681" width="16.5703125" style="434" customWidth="1"/>
    <col min="7682" max="7682" width="17.7109375" style="434" customWidth="1"/>
    <col min="7683" max="7683" width="17.85546875" style="434" customWidth="1"/>
    <col min="7684" max="7684" width="18.42578125" style="434" customWidth="1"/>
    <col min="7685" max="7685" width="15.42578125" style="434" customWidth="1"/>
    <col min="7686" max="7686" width="14.5703125" style="434" customWidth="1"/>
    <col min="7687" max="7687" width="15" style="434" customWidth="1"/>
    <col min="7688" max="7688" width="6.7109375" style="434" customWidth="1"/>
    <col min="7689" max="7689" width="14.28515625" style="434" customWidth="1"/>
    <col min="7690" max="7690" width="17.5703125" style="434" customWidth="1"/>
    <col min="7691" max="7691" width="27.7109375" style="434" customWidth="1"/>
    <col min="7692" max="7694" width="9.140625" style="434"/>
    <col min="7695" max="7695" width="14.85546875" style="434" customWidth="1"/>
    <col min="7696" max="7696" width="13.85546875" style="434" customWidth="1"/>
    <col min="7697" max="7919" width="9.140625" style="434"/>
    <col min="7920" max="7920" width="6.5703125" style="434" customWidth="1"/>
    <col min="7921" max="7921" width="79.5703125" style="434" customWidth="1"/>
    <col min="7922" max="7922" width="23.5703125" style="434" customWidth="1"/>
    <col min="7923" max="7923" width="27.85546875" style="434" customWidth="1"/>
    <col min="7924" max="7924" width="22.28515625" style="434" customWidth="1"/>
    <col min="7925" max="7925" width="23.5703125" style="434" customWidth="1"/>
    <col min="7926" max="7926" width="39" style="434" customWidth="1"/>
    <col min="7927" max="7927" width="36.42578125" style="434" customWidth="1"/>
    <col min="7928" max="7928" width="8" style="434" customWidth="1"/>
    <col min="7929" max="7929" width="15.5703125" style="434" customWidth="1"/>
    <col min="7930" max="7930" width="17.28515625" style="434" customWidth="1"/>
    <col min="7931" max="7931" width="18.85546875" style="434" customWidth="1"/>
    <col min="7932" max="7932" width="81" style="434" customWidth="1"/>
    <col min="7933" max="7933" width="14.85546875" style="434" customWidth="1"/>
    <col min="7934" max="7934" width="15.7109375" style="434" customWidth="1"/>
    <col min="7935" max="7935" width="17.5703125" style="434" customWidth="1"/>
    <col min="7936" max="7936" width="18.42578125" style="434" customWidth="1"/>
    <col min="7937" max="7937" width="16.5703125" style="434" customWidth="1"/>
    <col min="7938" max="7938" width="17.7109375" style="434" customWidth="1"/>
    <col min="7939" max="7939" width="17.85546875" style="434" customWidth="1"/>
    <col min="7940" max="7940" width="18.42578125" style="434" customWidth="1"/>
    <col min="7941" max="7941" width="15.42578125" style="434" customWidth="1"/>
    <col min="7942" max="7942" width="14.5703125" style="434" customWidth="1"/>
    <col min="7943" max="7943" width="15" style="434" customWidth="1"/>
    <col min="7944" max="7944" width="6.7109375" style="434" customWidth="1"/>
    <col min="7945" max="7945" width="14.28515625" style="434" customWidth="1"/>
    <col min="7946" max="7946" width="17.5703125" style="434" customWidth="1"/>
    <col min="7947" max="7947" width="27.7109375" style="434" customWidth="1"/>
    <col min="7948" max="7950" width="9.140625" style="434"/>
    <col min="7951" max="7951" width="14.85546875" style="434" customWidth="1"/>
    <col min="7952" max="7952" width="13.85546875" style="434" customWidth="1"/>
    <col min="7953" max="8175" width="9.140625" style="434"/>
    <col min="8176" max="8176" width="6.5703125" style="434" customWidth="1"/>
    <col min="8177" max="8177" width="79.5703125" style="434" customWidth="1"/>
    <col min="8178" max="8178" width="23.5703125" style="434" customWidth="1"/>
    <col min="8179" max="8179" width="27.85546875" style="434" customWidth="1"/>
    <col min="8180" max="8180" width="22.28515625" style="434" customWidth="1"/>
    <col min="8181" max="8181" width="23.5703125" style="434" customWidth="1"/>
    <col min="8182" max="8182" width="39" style="434" customWidth="1"/>
    <col min="8183" max="8183" width="36.42578125" style="434" customWidth="1"/>
    <col min="8184" max="8184" width="8" style="434" customWidth="1"/>
    <col min="8185" max="8185" width="15.5703125" style="434" customWidth="1"/>
    <col min="8186" max="8186" width="17.28515625" style="434" customWidth="1"/>
    <col min="8187" max="8187" width="18.85546875" style="434" customWidth="1"/>
    <col min="8188" max="8188" width="81" style="434" customWidth="1"/>
    <col min="8189" max="8189" width="14.85546875" style="434" customWidth="1"/>
    <col min="8190" max="8190" width="15.7109375" style="434" customWidth="1"/>
    <col min="8191" max="8191" width="17.5703125" style="434" customWidth="1"/>
    <col min="8192" max="8192" width="18.42578125" style="434" customWidth="1"/>
    <col min="8193" max="8193" width="16.5703125" style="434" customWidth="1"/>
    <col min="8194" max="8194" width="17.7109375" style="434" customWidth="1"/>
    <col min="8195" max="8195" width="17.85546875" style="434" customWidth="1"/>
    <col min="8196" max="8196" width="18.42578125" style="434" customWidth="1"/>
    <col min="8197" max="8197" width="15.42578125" style="434" customWidth="1"/>
    <col min="8198" max="8198" width="14.5703125" style="434" customWidth="1"/>
    <col min="8199" max="8199" width="15" style="434" customWidth="1"/>
    <col min="8200" max="8200" width="6.7109375" style="434" customWidth="1"/>
    <col min="8201" max="8201" width="14.28515625" style="434" customWidth="1"/>
    <col min="8202" max="8202" width="17.5703125" style="434" customWidth="1"/>
    <col min="8203" max="8203" width="27.7109375" style="434" customWidth="1"/>
    <col min="8204" max="8206" width="9.140625" style="434"/>
    <col min="8207" max="8207" width="14.85546875" style="434" customWidth="1"/>
    <col min="8208" max="8208" width="13.85546875" style="434" customWidth="1"/>
    <col min="8209" max="8431" width="9.140625" style="434"/>
    <col min="8432" max="8432" width="6.5703125" style="434" customWidth="1"/>
    <col min="8433" max="8433" width="79.5703125" style="434" customWidth="1"/>
    <col min="8434" max="8434" width="23.5703125" style="434" customWidth="1"/>
    <col min="8435" max="8435" width="27.85546875" style="434" customWidth="1"/>
    <col min="8436" max="8436" width="22.28515625" style="434" customWidth="1"/>
    <col min="8437" max="8437" width="23.5703125" style="434" customWidth="1"/>
    <col min="8438" max="8438" width="39" style="434" customWidth="1"/>
    <col min="8439" max="8439" width="36.42578125" style="434" customWidth="1"/>
    <col min="8440" max="8440" width="8" style="434" customWidth="1"/>
    <col min="8441" max="8441" width="15.5703125" style="434" customWidth="1"/>
    <col min="8442" max="8442" width="17.28515625" style="434" customWidth="1"/>
    <col min="8443" max="8443" width="18.85546875" style="434" customWidth="1"/>
    <col min="8444" max="8444" width="81" style="434" customWidth="1"/>
    <col min="8445" max="8445" width="14.85546875" style="434" customWidth="1"/>
    <col min="8446" max="8446" width="15.7109375" style="434" customWidth="1"/>
    <col min="8447" max="8447" width="17.5703125" style="434" customWidth="1"/>
    <col min="8448" max="8448" width="18.42578125" style="434" customWidth="1"/>
    <col min="8449" max="8449" width="16.5703125" style="434" customWidth="1"/>
    <col min="8450" max="8450" width="17.7109375" style="434" customWidth="1"/>
    <col min="8451" max="8451" width="17.85546875" style="434" customWidth="1"/>
    <col min="8452" max="8452" width="18.42578125" style="434" customWidth="1"/>
    <col min="8453" max="8453" width="15.42578125" style="434" customWidth="1"/>
    <col min="8454" max="8454" width="14.5703125" style="434" customWidth="1"/>
    <col min="8455" max="8455" width="15" style="434" customWidth="1"/>
    <col min="8456" max="8456" width="6.7109375" style="434" customWidth="1"/>
    <col min="8457" max="8457" width="14.28515625" style="434" customWidth="1"/>
    <col min="8458" max="8458" width="17.5703125" style="434" customWidth="1"/>
    <col min="8459" max="8459" width="27.7109375" style="434" customWidth="1"/>
    <col min="8460" max="8462" width="9.140625" style="434"/>
    <col min="8463" max="8463" width="14.85546875" style="434" customWidth="1"/>
    <col min="8464" max="8464" width="13.85546875" style="434" customWidth="1"/>
    <col min="8465" max="8687" width="9.140625" style="434"/>
    <col min="8688" max="8688" width="6.5703125" style="434" customWidth="1"/>
    <col min="8689" max="8689" width="79.5703125" style="434" customWidth="1"/>
    <col min="8690" max="8690" width="23.5703125" style="434" customWidth="1"/>
    <col min="8691" max="8691" width="27.85546875" style="434" customWidth="1"/>
    <col min="8692" max="8692" width="22.28515625" style="434" customWidth="1"/>
    <col min="8693" max="8693" width="23.5703125" style="434" customWidth="1"/>
    <col min="8694" max="8694" width="39" style="434" customWidth="1"/>
    <col min="8695" max="8695" width="36.42578125" style="434" customWidth="1"/>
    <col min="8696" max="8696" width="8" style="434" customWidth="1"/>
    <col min="8697" max="8697" width="15.5703125" style="434" customWidth="1"/>
    <col min="8698" max="8698" width="17.28515625" style="434" customWidth="1"/>
    <col min="8699" max="8699" width="18.85546875" style="434" customWidth="1"/>
    <col min="8700" max="8700" width="81" style="434" customWidth="1"/>
    <col min="8701" max="8701" width="14.85546875" style="434" customWidth="1"/>
    <col min="8702" max="8702" width="15.7109375" style="434" customWidth="1"/>
    <col min="8703" max="8703" width="17.5703125" style="434" customWidth="1"/>
    <col min="8704" max="8704" width="18.42578125" style="434" customWidth="1"/>
    <col min="8705" max="8705" width="16.5703125" style="434" customWidth="1"/>
    <col min="8706" max="8706" width="17.7109375" style="434" customWidth="1"/>
    <col min="8707" max="8707" width="17.85546875" style="434" customWidth="1"/>
    <col min="8708" max="8708" width="18.42578125" style="434" customWidth="1"/>
    <col min="8709" max="8709" width="15.42578125" style="434" customWidth="1"/>
    <col min="8710" max="8710" width="14.5703125" style="434" customWidth="1"/>
    <col min="8711" max="8711" width="15" style="434" customWidth="1"/>
    <col min="8712" max="8712" width="6.7109375" style="434" customWidth="1"/>
    <col min="8713" max="8713" width="14.28515625" style="434" customWidth="1"/>
    <col min="8714" max="8714" width="17.5703125" style="434" customWidth="1"/>
    <col min="8715" max="8715" width="27.7109375" style="434" customWidth="1"/>
    <col min="8716" max="8718" width="9.140625" style="434"/>
    <col min="8719" max="8719" width="14.85546875" style="434" customWidth="1"/>
    <col min="8720" max="8720" width="13.85546875" style="434" customWidth="1"/>
    <col min="8721" max="8943" width="9.140625" style="434"/>
    <col min="8944" max="8944" width="6.5703125" style="434" customWidth="1"/>
    <col min="8945" max="8945" width="79.5703125" style="434" customWidth="1"/>
    <col min="8946" max="8946" width="23.5703125" style="434" customWidth="1"/>
    <col min="8947" max="8947" width="27.85546875" style="434" customWidth="1"/>
    <col min="8948" max="8948" width="22.28515625" style="434" customWidth="1"/>
    <col min="8949" max="8949" width="23.5703125" style="434" customWidth="1"/>
    <col min="8950" max="8950" width="39" style="434" customWidth="1"/>
    <col min="8951" max="8951" width="36.42578125" style="434" customWidth="1"/>
    <col min="8952" max="8952" width="8" style="434" customWidth="1"/>
    <col min="8953" max="8953" width="15.5703125" style="434" customWidth="1"/>
    <col min="8954" max="8954" width="17.28515625" style="434" customWidth="1"/>
    <col min="8955" max="8955" width="18.85546875" style="434" customWidth="1"/>
    <col min="8956" max="8956" width="81" style="434" customWidth="1"/>
    <col min="8957" max="8957" width="14.85546875" style="434" customWidth="1"/>
    <col min="8958" max="8958" width="15.7109375" style="434" customWidth="1"/>
    <col min="8959" max="8959" width="17.5703125" style="434" customWidth="1"/>
    <col min="8960" max="8960" width="18.42578125" style="434" customWidth="1"/>
    <col min="8961" max="8961" width="16.5703125" style="434" customWidth="1"/>
    <col min="8962" max="8962" width="17.7109375" style="434" customWidth="1"/>
    <col min="8963" max="8963" width="17.85546875" style="434" customWidth="1"/>
    <col min="8964" max="8964" width="18.42578125" style="434" customWidth="1"/>
    <col min="8965" max="8965" width="15.42578125" style="434" customWidth="1"/>
    <col min="8966" max="8966" width="14.5703125" style="434" customWidth="1"/>
    <col min="8967" max="8967" width="15" style="434" customWidth="1"/>
    <col min="8968" max="8968" width="6.7109375" style="434" customWidth="1"/>
    <col min="8969" max="8969" width="14.28515625" style="434" customWidth="1"/>
    <col min="8970" max="8970" width="17.5703125" style="434" customWidth="1"/>
    <col min="8971" max="8971" width="27.7109375" style="434" customWidth="1"/>
    <col min="8972" max="8974" width="9.140625" style="434"/>
    <col min="8975" max="8975" width="14.85546875" style="434" customWidth="1"/>
    <col min="8976" max="8976" width="13.85546875" style="434" customWidth="1"/>
    <col min="8977" max="9199" width="9.140625" style="434"/>
    <col min="9200" max="9200" width="6.5703125" style="434" customWidth="1"/>
    <col min="9201" max="9201" width="79.5703125" style="434" customWidth="1"/>
    <col min="9202" max="9202" width="23.5703125" style="434" customWidth="1"/>
    <col min="9203" max="9203" width="27.85546875" style="434" customWidth="1"/>
    <col min="9204" max="9204" width="22.28515625" style="434" customWidth="1"/>
    <col min="9205" max="9205" width="23.5703125" style="434" customWidth="1"/>
    <col min="9206" max="9206" width="39" style="434" customWidth="1"/>
    <col min="9207" max="9207" width="36.42578125" style="434" customWidth="1"/>
    <col min="9208" max="9208" width="8" style="434" customWidth="1"/>
    <col min="9209" max="9209" width="15.5703125" style="434" customWidth="1"/>
    <col min="9210" max="9210" width="17.28515625" style="434" customWidth="1"/>
    <col min="9211" max="9211" width="18.85546875" style="434" customWidth="1"/>
    <col min="9212" max="9212" width="81" style="434" customWidth="1"/>
    <col min="9213" max="9213" width="14.85546875" style="434" customWidth="1"/>
    <col min="9214" max="9214" width="15.7109375" style="434" customWidth="1"/>
    <col min="9215" max="9215" width="17.5703125" style="434" customWidth="1"/>
    <col min="9216" max="9216" width="18.42578125" style="434" customWidth="1"/>
    <col min="9217" max="9217" width="16.5703125" style="434" customWidth="1"/>
    <col min="9218" max="9218" width="17.7109375" style="434" customWidth="1"/>
    <col min="9219" max="9219" width="17.85546875" style="434" customWidth="1"/>
    <col min="9220" max="9220" width="18.42578125" style="434" customWidth="1"/>
    <col min="9221" max="9221" width="15.42578125" style="434" customWidth="1"/>
    <col min="9222" max="9222" width="14.5703125" style="434" customWidth="1"/>
    <col min="9223" max="9223" width="15" style="434" customWidth="1"/>
    <col min="9224" max="9224" width="6.7109375" style="434" customWidth="1"/>
    <col min="9225" max="9225" width="14.28515625" style="434" customWidth="1"/>
    <col min="9226" max="9226" width="17.5703125" style="434" customWidth="1"/>
    <col min="9227" max="9227" width="27.7109375" style="434" customWidth="1"/>
    <col min="9228" max="9230" width="9.140625" style="434"/>
    <col min="9231" max="9231" width="14.85546875" style="434" customWidth="1"/>
    <col min="9232" max="9232" width="13.85546875" style="434" customWidth="1"/>
    <col min="9233" max="9455" width="9.140625" style="434"/>
    <col min="9456" max="9456" width="6.5703125" style="434" customWidth="1"/>
    <col min="9457" max="9457" width="79.5703125" style="434" customWidth="1"/>
    <col min="9458" max="9458" width="23.5703125" style="434" customWidth="1"/>
    <col min="9459" max="9459" width="27.85546875" style="434" customWidth="1"/>
    <col min="9460" max="9460" width="22.28515625" style="434" customWidth="1"/>
    <col min="9461" max="9461" width="23.5703125" style="434" customWidth="1"/>
    <col min="9462" max="9462" width="39" style="434" customWidth="1"/>
    <col min="9463" max="9463" width="36.42578125" style="434" customWidth="1"/>
    <col min="9464" max="9464" width="8" style="434" customWidth="1"/>
    <col min="9465" max="9465" width="15.5703125" style="434" customWidth="1"/>
    <col min="9466" max="9466" width="17.28515625" style="434" customWidth="1"/>
    <col min="9467" max="9467" width="18.85546875" style="434" customWidth="1"/>
    <col min="9468" max="9468" width="81" style="434" customWidth="1"/>
    <col min="9469" max="9469" width="14.85546875" style="434" customWidth="1"/>
    <col min="9470" max="9470" width="15.7109375" style="434" customWidth="1"/>
    <col min="9471" max="9471" width="17.5703125" style="434" customWidth="1"/>
    <col min="9472" max="9472" width="18.42578125" style="434" customWidth="1"/>
    <col min="9473" max="9473" width="16.5703125" style="434" customWidth="1"/>
    <col min="9474" max="9474" width="17.7109375" style="434" customWidth="1"/>
    <col min="9475" max="9475" width="17.85546875" style="434" customWidth="1"/>
    <col min="9476" max="9476" width="18.42578125" style="434" customWidth="1"/>
    <col min="9477" max="9477" width="15.42578125" style="434" customWidth="1"/>
    <col min="9478" max="9478" width="14.5703125" style="434" customWidth="1"/>
    <col min="9479" max="9479" width="15" style="434" customWidth="1"/>
    <col min="9480" max="9480" width="6.7109375" style="434" customWidth="1"/>
    <col min="9481" max="9481" width="14.28515625" style="434" customWidth="1"/>
    <col min="9482" max="9482" width="17.5703125" style="434" customWidth="1"/>
    <col min="9483" max="9483" width="27.7109375" style="434" customWidth="1"/>
    <col min="9484" max="9486" width="9.140625" style="434"/>
    <col min="9487" max="9487" width="14.85546875" style="434" customWidth="1"/>
    <col min="9488" max="9488" width="13.85546875" style="434" customWidth="1"/>
    <col min="9489" max="9711" width="9.140625" style="434"/>
    <col min="9712" max="9712" width="6.5703125" style="434" customWidth="1"/>
    <col min="9713" max="9713" width="79.5703125" style="434" customWidth="1"/>
    <col min="9714" max="9714" width="23.5703125" style="434" customWidth="1"/>
    <col min="9715" max="9715" width="27.85546875" style="434" customWidth="1"/>
    <col min="9716" max="9716" width="22.28515625" style="434" customWidth="1"/>
    <col min="9717" max="9717" width="23.5703125" style="434" customWidth="1"/>
    <col min="9718" max="9718" width="39" style="434" customWidth="1"/>
    <col min="9719" max="9719" width="36.42578125" style="434" customWidth="1"/>
    <col min="9720" max="9720" width="8" style="434" customWidth="1"/>
    <col min="9721" max="9721" width="15.5703125" style="434" customWidth="1"/>
    <col min="9722" max="9722" width="17.28515625" style="434" customWidth="1"/>
    <col min="9723" max="9723" width="18.85546875" style="434" customWidth="1"/>
    <col min="9724" max="9724" width="81" style="434" customWidth="1"/>
    <col min="9725" max="9725" width="14.85546875" style="434" customWidth="1"/>
    <col min="9726" max="9726" width="15.7109375" style="434" customWidth="1"/>
    <col min="9727" max="9727" width="17.5703125" style="434" customWidth="1"/>
    <col min="9728" max="9728" width="18.42578125" style="434" customWidth="1"/>
    <col min="9729" max="9729" width="16.5703125" style="434" customWidth="1"/>
    <col min="9730" max="9730" width="17.7109375" style="434" customWidth="1"/>
    <col min="9731" max="9731" width="17.85546875" style="434" customWidth="1"/>
    <col min="9732" max="9732" width="18.42578125" style="434" customWidth="1"/>
    <col min="9733" max="9733" width="15.42578125" style="434" customWidth="1"/>
    <col min="9734" max="9734" width="14.5703125" style="434" customWidth="1"/>
    <col min="9735" max="9735" width="15" style="434" customWidth="1"/>
    <col min="9736" max="9736" width="6.7109375" style="434" customWidth="1"/>
    <col min="9737" max="9737" width="14.28515625" style="434" customWidth="1"/>
    <col min="9738" max="9738" width="17.5703125" style="434" customWidth="1"/>
    <col min="9739" max="9739" width="27.7109375" style="434" customWidth="1"/>
    <col min="9740" max="9742" width="9.140625" style="434"/>
    <col min="9743" max="9743" width="14.85546875" style="434" customWidth="1"/>
    <col min="9744" max="9744" width="13.85546875" style="434" customWidth="1"/>
    <col min="9745" max="9967" width="9.140625" style="434"/>
    <col min="9968" max="9968" width="6.5703125" style="434" customWidth="1"/>
    <col min="9969" max="9969" width="79.5703125" style="434" customWidth="1"/>
    <col min="9970" max="9970" width="23.5703125" style="434" customWidth="1"/>
    <col min="9971" max="9971" width="27.85546875" style="434" customWidth="1"/>
    <col min="9972" max="9972" width="22.28515625" style="434" customWidth="1"/>
    <col min="9973" max="9973" width="23.5703125" style="434" customWidth="1"/>
    <col min="9974" max="9974" width="39" style="434" customWidth="1"/>
    <col min="9975" max="9975" width="36.42578125" style="434" customWidth="1"/>
    <col min="9976" max="9976" width="8" style="434" customWidth="1"/>
    <col min="9977" max="9977" width="15.5703125" style="434" customWidth="1"/>
    <col min="9978" max="9978" width="17.28515625" style="434" customWidth="1"/>
    <col min="9979" max="9979" width="18.85546875" style="434" customWidth="1"/>
    <col min="9980" max="9980" width="81" style="434" customWidth="1"/>
    <col min="9981" max="9981" width="14.85546875" style="434" customWidth="1"/>
    <col min="9982" max="9982" width="15.7109375" style="434" customWidth="1"/>
    <col min="9983" max="9983" width="17.5703125" style="434" customWidth="1"/>
    <col min="9984" max="9984" width="18.42578125" style="434" customWidth="1"/>
    <col min="9985" max="9985" width="16.5703125" style="434" customWidth="1"/>
    <col min="9986" max="9986" width="17.7109375" style="434" customWidth="1"/>
    <col min="9987" max="9987" width="17.85546875" style="434" customWidth="1"/>
    <col min="9988" max="9988" width="18.42578125" style="434" customWidth="1"/>
    <col min="9989" max="9989" width="15.42578125" style="434" customWidth="1"/>
    <col min="9990" max="9990" width="14.5703125" style="434" customWidth="1"/>
    <col min="9991" max="9991" width="15" style="434" customWidth="1"/>
    <col min="9992" max="9992" width="6.7109375" style="434" customWidth="1"/>
    <col min="9993" max="9993" width="14.28515625" style="434" customWidth="1"/>
    <col min="9994" max="9994" width="17.5703125" style="434" customWidth="1"/>
    <col min="9995" max="9995" width="27.7109375" style="434" customWidth="1"/>
    <col min="9996" max="9998" width="9.140625" style="434"/>
    <col min="9999" max="9999" width="14.85546875" style="434" customWidth="1"/>
    <col min="10000" max="10000" width="13.85546875" style="434" customWidth="1"/>
    <col min="10001" max="10223" width="9.140625" style="434"/>
    <col min="10224" max="10224" width="6.5703125" style="434" customWidth="1"/>
    <col min="10225" max="10225" width="79.5703125" style="434" customWidth="1"/>
    <col min="10226" max="10226" width="23.5703125" style="434" customWidth="1"/>
    <col min="10227" max="10227" width="27.85546875" style="434" customWidth="1"/>
    <col min="10228" max="10228" width="22.28515625" style="434" customWidth="1"/>
    <col min="10229" max="10229" width="23.5703125" style="434" customWidth="1"/>
    <col min="10230" max="10230" width="39" style="434" customWidth="1"/>
    <col min="10231" max="10231" width="36.42578125" style="434" customWidth="1"/>
    <col min="10232" max="10232" width="8" style="434" customWidth="1"/>
    <col min="10233" max="10233" width="15.5703125" style="434" customWidth="1"/>
    <col min="10234" max="10234" width="17.28515625" style="434" customWidth="1"/>
    <col min="10235" max="10235" width="18.85546875" style="434" customWidth="1"/>
    <col min="10236" max="10236" width="81" style="434" customWidth="1"/>
    <col min="10237" max="10237" width="14.85546875" style="434" customWidth="1"/>
    <col min="10238" max="10238" width="15.7109375" style="434" customWidth="1"/>
    <col min="10239" max="10239" width="17.5703125" style="434" customWidth="1"/>
    <col min="10240" max="10240" width="18.42578125" style="434" customWidth="1"/>
    <col min="10241" max="10241" width="16.5703125" style="434" customWidth="1"/>
    <col min="10242" max="10242" width="17.7109375" style="434" customWidth="1"/>
    <col min="10243" max="10243" width="17.85546875" style="434" customWidth="1"/>
    <col min="10244" max="10244" width="18.42578125" style="434" customWidth="1"/>
    <col min="10245" max="10245" width="15.42578125" style="434" customWidth="1"/>
    <col min="10246" max="10246" width="14.5703125" style="434" customWidth="1"/>
    <col min="10247" max="10247" width="15" style="434" customWidth="1"/>
    <col min="10248" max="10248" width="6.7109375" style="434" customWidth="1"/>
    <col min="10249" max="10249" width="14.28515625" style="434" customWidth="1"/>
    <col min="10250" max="10250" width="17.5703125" style="434" customWidth="1"/>
    <col min="10251" max="10251" width="27.7109375" style="434" customWidth="1"/>
    <col min="10252" max="10254" width="9.140625" style="434"/>
    <col min="10255" max="10255" width="14.85546875" style="434" customWidth="1"/>
    <col min="10256" max="10256" width="13.85546875" style="434" customWidth="1"/>
    <col min="10257" max="10479" width="9.140625" style="434"/>
    <col min="10480" max="10480" width="6.5703125" style="434" customWidth="1"/>
    <col min="10481" max="10481" width="79.5703125" style="434" customWidth="1"/>
    <col min="10482" max="10482" width="23.5703125" style="434" customWidth="1"/>
    <col min="10483" max="10483" width="27.85546875" style="434" customWidth="1"/>
    <col min="10484" max="10484" width="22.28515625" style="434" customWidth="1"/>
    <col min="10485" max="10485" width="23.5703125" style="434" customWidth="1"/>
    <col min="10486" max="10486" width="39" style="434" customWidth="1"/>
    <col min="10487" max="10487" width="36.42578125" style="434" customWidth="1"/>
    <col min="10488" max="10488" width="8" style="434" customWidth="1"/>
    <col min="10489" max="10489" width="15.5703125" style="434" customWidth="1"/>
    <col min="10490" max="10490" width="17.28515625" style="434" customWidth="1"/>
    <col min="10491" max="10491" width="18.85546875" style="434" customWidth="1"/>
    <col min="10492" max="10492" width="81" style="434" customWidth="1"/>
    <col min="10493" max="10493" width="14.85546875" style="434" customWidth="1"/>
    <col min="10494" max="10494" width="15.7109375" style="434" customWidth="1"/>
    <col min="10495" max="10495" width="17.5703125" style="434" customWidth="1"/>
    <col min="10496" max="10496" width="18.42578125" style="434" customWidth="1"/>
    <col min="10497" max="10497" width="16.5703125" style="434" customWidth="1"/>
    <col min="10498" max="10498" width="17.7109375" style="434" customWidth="1"/>
    <col min="10499" max="10499" width="17.85546875" style="434" customWidth="1"/>
    <col min="10500" max="10500" width="18.42578125" style="434" customWidth="1"/>
    <col min="10501" max="10501" width="15.42578125" style="434" customWidth="1"/>
    <col min="10502" max="10502" width="14.5703125" style="434" customWidth="1"/>
    <col min="10503" max="10503" width="15" style="434" customWidth="1"/>
    <col min="10504" max="10504" width="6.7109375" style="434" customWidth="1"/>
    <col min="10505" max="10505" width="14.28515625" style="434" customWidth="1"/>
    <col min="10506" max="10506" width="17.5703125" style="434" customWidth="1"/>
    <col min="10507" max="10507" width="27.7109375" style="434" customWidth="1"/>
    <col min="10508" max="10510" width="9.140625" style="434"/>
    <col min="10511" max="10511" width="14.85546875" style="434" customWidth="1"/>
    <col min="10512" max="10512" width="13.85546875" style="434" customWidth="1"/>
    <col min="10513" max="10735" width="9.140625" style="434"/>
    <col min="10736" max="10736" width="6.5703125" style="434" customWidth="1"/>
    <col min="10737" max="10737" width="79.5703125" style="434" customWidth="1"/>
    <col min="10738" max="10738" width="23.5703125" style="434" customWidth="1"/>
    <col min="10739" max="10739" width="27.85546875" style="434" customWidth="1"/>
    <col min="10740" max="10740" width="22.28515625" style="434" customWidth="1"/>
    <col min="10741" max="10741" width="23.5703125" style="434" customWidth="1"/>
    <col min="10742" max="10742" width="39" style="434" customWidth="1"/>
    <col min="10743" max="10743" width="36.42578125" style="434" customWidth="1"/>
    <col min="10744" max="10744" width="8" style="434" customWidth="1"/>
    <col min="10745" max="10745" width="15.5703125" style="434" customWidth="1"/>
    <col min="10746" max="10746" width="17.28515625" style="434" customWidth="1"/>
    <col min="10747" max="10747" width="18.85546875" style="434" customWidth="1"/>
    <col min="10748" max="10748" width="81" style="434" customWidth="1"/>
    <col min="10749" max="10749" width="14.85546875" style="434" customWidth="1"/>
    <col min="10750" max="10750" width="15.7109375" style="434" customWidth="1"/>
    <col min="10751" max="10751" width="17.5703125" style="434" customWidth="1"/>
    <col min="10752" max="10752" width="18.42578125" style="434" customWidth="1"/>
    <col min="10753" max="10753" width="16.5703125" style="434" customWidth="1"/>
    <col min="10754" max="10754" width="17.7109375" style="434" customWidth="1"/>
    <col min="10755" max="10755" width="17.85546875" style="434" customWidth="1"/>
    <col min="10756" max="10756" width="18.42578125" style="434" customWidth="1"/>
    <col min="10757" max="10757" width="15.42578125" style="434" customWidth="1"/>
    <col min="10758" max="10758" width="14.5703125" style="434" customWidth="1"/>
    <col min="10759" max="10759" width="15" style="434" customWidth="1"/>
    <col min="10760" max="10760" width="6.7109375" style="434" customWidth="1"/>
    <col min="10761" max="10761" width="14.28515625" style="434" customWidth="1"/>
    <col min="10762" max="10762" width="17.5703125" style="434" customWidth="1"/>
    <col min="10763" max="10763" width="27.7109375" style="434" customWidth="1"/>
    <col min="10764" max="10766" width="9.140625" style="434"/>
    <col min="10767" max="10767" width="14.85546875" style="434" customWidth="1"/>
    <col min="10768" max="10768" width="13.85546875" style="434" customWidth="1"/>
    <col min="10769" max="10991" width="9.140625" style="434"/>
    <col min="10992" max="10992" width="6.5703125" style="434" customWidth="1"/>
    <col min="10993" max="10993" width="79.5703125" style="434" customWidth="1"/>
    <col min="10994" max="10994" width="23.5703125" style="434" customWidth="1"/>
    <col min="10995" max="10995" width="27.85546875" style="434" customWidth="1"/>
    <col min="10996" max="10996" width="22.28515625" style="434" customWidth="1"/>
    <col min="10997" max="10997" width="23.5703125" style="434" customWidth="1"/>
    <col min="10998" max="10998" width="39" style="434" customWidth="1"/>
    <col min="10999" max="10999" width="36.42578125" style="434" customWidth="1"/>
    <col min="11000" max="11000" width="8" style="434" customWidth="1"/>
    <col min="11001" max="11001" width="15.5703125" style="434" customWidth="1"/>
    <col min="11002" max="11002" width="17.28515625" style="434" customWidth="1"/>
    <col min="11003" max="11003" width="18.85546875" style="434" customWidth="1"/>
    <col min="11004" max="11004" width="81" style="434" customWidth="1"/>
    <col min="11005" max="11005" width="14.85546875" style="434" customWidth="1"/>
    <col min="11006" max="11006" width="15.7109375" style="434" customWidth="1"/>
    <col min="11007" max="11007" width="17.5703125" style="434" customWidth="1"/>
    <col min="11008" max="11008" width="18.42578125" style="434" customWidth="1"/>
    <col min="11009" max="11009" width="16.5703125" style="434" customWidth="1"/>
    <col min="11010" max="11010" width="17.7109375" style="434" customWidth="1"/>
    <col min="11011" max="11011" width="17.85546875" style="434" customWidth="1"/>
    <col min="11012" max="11012" width="18.42578125" style="434" customWidth="1"/>
    <col min="11013" max="11013" width="15.42578125" style="434" customWidth="1"/>
    <col min="11014" max="11014" width="14.5703125" style="434" customWidth="1"/>
    <col min="11015" max="11015" width="15" style="434" customWidth="1"/>
    <col min="11016" max="11016" width="6.7109375" style="434" customWidth="1"/>
    <col min="11017" max="11017" width="14.28515625" style="434" customWidth="1"/>
    <col min="11018" max="11018" width="17.5703125" style="434" customWidth="1"/>
    <col min="11019" max="11019" width="27.7109375" style="434" customWidth="1"/>
    <col min="11020" max="11022" width="9.140625" style="434"/>
    <col min="11023" max="11023" width="14.85546875" style="434" customWidth="1"/>
    <col min="11024" max="11024" width="13.85546875" style="434" customWidth="1"/>
    <col min="11025" max="11247" width="9.140625" style="434"/>
    <col min="11248" max="11248" width="6.5703125" style="434" customWidth="1"/>
    <col min="11249" max="11249" width="79.5703125" style="434" customWidth="1"/>
    <col min="11250" max="11250" width="23.5703125" style="434" customWidth="1"/>
    <col min="11251" max="11251" width="27.85546875" style="434" customWidth="1"/>
    <col min="11252" max="11252" width="22.28515625" style="434" customWidth="1"/>
    <col min="11253" max="11253" width="23.5703125" style="434" customWidth="1"/>
    <col min="11254" max="11254" width="39" style="434" customWidth="1"/>
    <col min="11255" max="11255" width="36.42578125" style="434" customWidth="1"/>
    <col min="11256" max="11256" width="8" style="434" customWidth="1"/>
    <col min="11257" max="11257" width="15.5703125" style="434" customWidth="1"/>
    <col min="11258" max="11258" width="17.28515625" style="434" customWidth="1"/>
    <col min="11259" max="11259" width="18.85546875" style="434" customWidth="1"/>
    <col min="11260" max="11260" width="81" style="434" customWidth="1"/>
    <col min="11261" max="11261" width="14.85546875" style="434" customWidth="1"/>
    <col min="11262" max="11262" width="15.7109375" style="434" customWidth="1"/>
    <col min="11263" max="11263" width="17.5703125" style="434" customWidth="1"/>
    <col min="11264" max="11264" width="18.42578125" style="434" customWidth="1"/>
    <col min="11265" max="11265" width="16.5703125" style="434" customWidth="1"/>
    <col min="11266" max="11266" width="17.7109375" style="434" customWidth="1"/>
    <col min="11267" max="11267" width="17.85546875" style="434" customWidth="1"/>
    <col min="11268" max="11268" width="18.42578125" style="434" customWidth="1"/>
    <col min="11269" max="11269" width="15.42578125" style="434" customWidth="1"/>
    <col min="11270" max="11270" width="14.5703125" style="434" customWidth="1"/>
    <col min="11271" max="11271" width="15" style="434" customWidth="1"/>
    <col min="11272" max="11272" width="6.7109375" style="434" customWidth="1"/>
    <col min="11273" max="11273" width="14.28515625" style="434" customWidth="1"/>
    <col min="11274" max="11274" width="17.5703125" style="434" customWidth="1"/>
    <col min="11275" max="11275" width="27.7109375" style="434" customWidth="1"/>
    <col min="11276" max="11278" width="9.140625" style="434"/>
    <col min="11279" max="11279" width="14.85546875" style="434" customWidth="1"/>
    <col min="11280" max="11280" width="13.85546875" style="434" customWidth="1"/>
    <col min="11281" max="11503" width="9.140625" style="434"/>
    <col min="11504" max="11504" width="6.5703125" style="434" customWidth="1"/>
    <col min="11505" max="11505" width="79.5703125" style="434" customWidth="1"/>
    <col min="11506" max="11506" width="23.5703125" style="434" customWidth="1"/>
    <col min="11507" max="11507" width="27.85546875" style="434" customWidth="1"/>
    <col min="11508" max="11508" width="22.28515625" style="434" customWidth="1"/>
    <col min="11509" max="11509" width="23.5703125" style="434" customWidth="1"/>
    <col min="11510" max="11510" width="39" style="434" customWidth="1"/>
    <col min="11511" max="11511" width="36.42578125" style="434" customWidth="1"/>
    <col min="11512" max="11512" width="8" style="434" customWidth="1"/>
    <col min="11513" max="11513" width="15.5703125" style="434" customWidth="1"/>
    <col min="11514" max="11514" width="17.28515625" style="434" customWidth="1"/>
    <col min="11515" max="11515" width="18.85546875" style="434" customWidth="1"/>
    <col min="11516" max="11516" width="81" style="434" customWidth="1"/>
    <col min="11517" max="11517" width="14.85546875" style="434" customWidth="1"/>
    <col min="11518" max="11518" width="15.7109375" style="434" customWidth="1"/>
    <col min="11519" max="11519" width="17.5703125" style="434" customWidth="1"/>
    <col min="11520" max="11520" width="18.42578125" style="434" customWidth="1"/>
    <col min="11521" max="11521" width="16.5703125" style="434" customWidth="1"/>
    <col min="11522" max="11522" width="17.7109375" style="434" customWidth="1"/>
    <col min="11523" max="11523" width="17.85546875" style="434" customWidth="1"/>
    <col min="11524" max="11524" width="18.42578125" style="434" customWidth="1"/>
    <col min="11525" max="11525" width="15.42578125" style="434" customWidth="1"/>
    <col min="11526" max="11526" width="14.5703125" style="434" customWidth="1"/>
    <col min="11527" max="11527" width="15" style="434" customWidth="1"/>
    <col min="11528" max="11528" width="6.7109375" style="434" customWidth="1"/>
    <col min="11529" max="11529" width="14.28515625" style="434" customWidth="1"/>
    <col min="11530" max="11530" width="17.5703125" style="434" customWidth="1"/>
    <col min="11531" max="11531" width="27.7109375" style="434" customWidth="1"/>
    <col min="11532" max="11534" width="9.140625" style="434"/>
    <col min="11535" max="11535" width="14.85546875" style="434" customWidth="1"/>
    <col min="11536" max="11536" width="13.85546875" style="434" customWidth="1"/>
    <col min="11537" max="11759" width="9.140625" style="434"/>
    <col min="11760" max="11760" width="6.5703125" style="434" customWidth="1"/>
    <col min="11761" max="11761" width="79.5703125" style="434" customWidth="1"/>
    <col min="11762" max="11762" width="23.5703125" style="434" customWidth="1"/>
    <col min="11763" max="11763" width="27.85546875" style="434" customWidth="1"/>
    <col min="11764" max="11764" width="22.28515625" style="434" customWidth="1"/>
    <col min="11765" max="11765" width="23.5703125" style="434" customWidth="1"/>
    <col min="11766" max="11766" width="39" style="434" customWidth="1"/>
    <col min="11767" max="11767" width="36.42578125" style="434" customWidth="1"/>
    <col min="11768" max="11768" width="8" style="434" customWidth="1"/>
    <col min="11769" max="11769" width="15.5703125" style="434" customWidth="1"/>
    <col min="11770" max="11770" width="17.28515625" style="434" customWidth="1"/>
    <col min="11771" max="11771" width="18.85546875" style="434" customWidth="1"/>
    <col min="11772" max="11772" width="81" style="434" customWidth="1"/>
    <col min="11773" max="11773" width="14.85546875" style="434" customWidth="1"/>
    <col min="11774" max="11774" width="15.7109375" style="434" customWidth="1"/>
    <col min="11775" max="11775" width="17.5703125" style="434" customWidth="1"/>
    <col min="11776" max="11776" width="18.42578125" style="434" customWidth="1"/>
    <col min="11777" max="11777" width="16.5703125" style="434" customWidth="1"/>
    <col min="11778" max="11778" width="17.7109375" style="434" customWidth="1"/>
    <col min="11779" max="11779" width="17.85546875" style="434" customWidth="1"/>
    <col min="11780" max="11780" width="18.42578125" style="434" customWidth="1"/>
    <col min="11781" max="11781" width="15.42578125" style="434" customWidth="1"/>
    <col min="11782" max="11782" width="14.5703125" style="434" customWidth="1"/>
    <col min="11783" max="11783" width="15" style="434" customWidth="1"/>
    <col min="11784" max="11784" width="6.7109375" style="434" customWidth="1"/>
    <col min="11785" max="11785" width="14.28515625" style="434" customWidth="1"/>
    <col min="11786" max="11786" width="17.5703125" style="434" customWidth="1"/>
    <col min="11787" max="11787" width="27.7109375" style="434" customWidth="1"/>
    <col min="11788" max="11790" width="9.140625" style="434"/>
    <col min="11791" max="11791" width="14.85546875" style="434" customWidth="1"/>
    <col min="11792" max="11792" width="13.85546875" style="434" customWidth="1"/>
    <col min="11793" max="12015" width="9.140625" style="434"/>
    <col min="12016" max="12016" width="6.5703125" style="434" customWidth="1"/>
    <col min="12017" max="12017" width="79.5703125" style="434" customWidth="1"/>
    <col min="12018" max="12018" width="23.5703125" style="434" customWidth="1"/>
    <col min="12019" max="12019" width="27.85546875" style="434" customWidth="1"/>
    <col min="12020" max="12020" width="22.28515625" style="434" customWidth="1"/>
    <col min="12021" max="12021" width="23.5703125" style="434" customWidth="1"/>
    <col min="12022" max="12022" width="39" style="434" customWidth="1"/>
    <col min="12023" max="12023" width="36.42578125" style="434" customWidth="1"/>
    <col min="12024" max="12024" width="8" style="434" customWidth="1"/>
    <col min="12025" max="12025" width="15.5703125" style="434" customWidth="1"/>
    <col min="12026" max="12026" width="17.28515625" style="434" customWidth="1"/>
    <col min="12027" max="12027" width="18.85546875" style="434" customWidth="1"/>
    <col min="12028" max="12028" width="81" style="434" customWidth="1"/>
    <col min="12029" max="12029" width="14.85546875" style="434" customWidth="1"/>
    <col min="12030" max="12030" width="15.7109375" style="434" customWidth="1"/>
    <col min="12031" max="12031" width="17.5703125" style="434" customWidth="1"/>
    <col min="12032" max="12032" width="18.42578125" style="434" customWidth="1"/>
    <col min="12033" max="12033" width="16.5703125" style="434" customWidth="1"/>
    <col min="12034" max="12034" width="17.7109375" style="434" customWidth="1"/>
    <col min="12035" max="12035" width="17.85546875" style="434" customWidth="1"/>
    <col min="12036" max="12036" width="18.42578125" style="434" customWidth="1"/>
    <col min="12037" max="12037" width="15.42578125" style="434" customWidth="1"/>
    <col min="12038" max="12038" width="14.5703125" style="434" customWidth="1"/>
    <col min="12039" max="12039" width="15" style="434" customWidth="1"/>
    <col min="12040" max="12040" width="6.7109375" style="434" customWidth="1"/>
    <col min="12041" max="12041" width="14.28515625" style="434" customWidth="1"/>
    <col min="12042" max="12042" width="17.5703125" style="434" customWidth="1"/>
    <col min="12043" max="12043" width="27.7109375" style="434" customWidth="1"/>
    <col min="12044" max="12046" width="9.140625" style="434"/>
    <col min="12047" max="12047" width="14.85546875" style="434" customWidth="1"/>
    <col min="12048" max="12048" width="13.85546875" style="434" customWidth="1"/>
    <col min="12049" max="12271" width="9.140625" style="434"/>
    <col min="12272" max="12272" width="6.5703125" style="434" customWidth="1"/>
    <col min="12273" max="12273" width="79.5703125" style="434" customWidth="1"/>
    <col min="12274" max="12274" width="23.5703125" style="434" customWidth="1"/>
    <col min="12275" max="12275" width="27.85546875" style="434" customWidth="1"/>
    <col min="12276" max="12276" width="22.28515625" style="434" customWidth="1"/>
    <col min="12277" max="12277" width="23.5703125" style="434" customWidth="1"/>
    <col min="12278" max="12278" width="39" style="434" customWidth="1"/>
    <col min="12279" max="12279" width="36.42578125" style="434" customWidth="1"/>
    <col min="12280" max="12280" width="8" style="434" customWidth="1"/>
    <col min="12281" max="12281" width="15.5703125" style="434" customWidth="1"/>
    <col min="12282" max="12282" width="17.28515625" style="434" customWidth="1"/>
    <col min="12283" max="12283" width="18.85546875" style="434" customWidth="1"/>
    <col min="12284" max="12284" width="81" style="434" customWidth="1"/>
    <col min="12285" max="12285" width="14.85546875" style="434" customWidth="1"/>
    <col min="12286" max="12286" width="15.7109375" style="434" customWidth="1"/>
    <col min="12287" max="12287" width="17.5703125" style="434" customWidth="1"/>
    <col min="12288" max="12288" width="18.42578125" style="434" customWidth="1"/>
    <col min="12289" max="12289" width="16.5703125" style="434" customWidth="1"/>
    <col min="12290" max="12290" width="17.7109375" style="434" customWidth="1"/>
    <col min="12291" max="12291" width="17.85546875" style="434" customWidth="1"/>
    <col min="12292" max="12292" width="18.42578125" style="434" customWidth="1"/>
    <col min="12293" max="12293" width="15.42578125" style="434" customWidth="1"/>
    <col min="12294" max="12294" width="14.5703125" style="434" customWidth="1"/>
    <col min="12295" max="12295" width="15" style="434" customWidth="1"/>
    <col min="12296" max="12296" width="6.7109375" style="434" customWidth="1"/>
    <col min="12297" max="12297" width="14.28515625" style="434" customWidth="1"/>
    <col min="12298" max="12298" width="17.5703125" style="434" customWidth="1"/>
    <col min="12299" max="12299" width="27.7109375" style="434" customWidth="1"/>
    <col min="12300" max="12302" width="9.140625" style="434"/>
    <col min="12303" max="12303" width="14.85546875" style="434" customWidth="1"/>
    <col min="12304" max="12304" width="13.85546875" style="434" customWidth="1"/>
    <col min="12305" max="12527" width="9.140625" style="434"/>
    <col min="12528" max="12528" width="6.5703125" style="434" customWidth="1"/>
    <col min="12529" max="12529" width="79.5703125" style="434" customWidth="1"/>
    <col min="12530" max="12530" width="23.5703125" style="434" customWidth="1"/>
    <col min="12531" max="12531" width="27.85546875" style="434" customWidth="1"/>
    <col min="12532" max="12532" width="22.28515625" style="434" customWidth="1"/>
    <col min="12533" max="12533" width="23.5703125" style="434" customWidth="1"/>
    <col min="12534" max="12534" width="39" style="434" customWidth="1"/>
    <col min="12535" max="12535" width="36.42578125" style="434" customWidth="1"/>
    <col min="12536" max="12536" width="8" style="434" customWidth="1"/>
    <col min="12537" max="12537" width="15.5703125" style="434" customWidth="1"/>
    <col min="12538" max="12538" width="17.28515625" style="434" customWidth="1"/>
    <col min="12539" max="12539" width="18.85546875" style="434" customWidth="1"/>
    <col min="12540" max="12540" width="81" style="434" customWidth="1"/>
    <col min="12541" max="12541" width="14.85546875" style="434" customWidth="1"/>
    <col min="12542" max="12542" width="15.7109375" style="434" customWidth="1"/>
    <col min="12543" max="12543" width="17.5703125" style="434" customWidth="1"/>
    <col min="12544" max="12544" width="18.42578125" style="434" customWidth="1"/>
    <col min="12545" max="12545" width="16.5703125" style="434" customWidth="1"/>
    <col min="12546" max="12546" width="17.7109375" style="434" customWidth="1"/>
    <col min="12547" max="12547" width="17.85546875" style="434" customWidth="1"/>
    <col min="12548" max="12548" width="18.42578125" style="434" customWidth="1"/>
    <col min="12549" max="12549" width="15.42578125" style="434" customWidth="1"/>
    <col min="12550" max="12550" width="14.5703125" style="434" customWidth="1"/>
    <col min="12551" max="12551" width="15" style="434" customWidth="1"/>
    <col min="12552" max="12552" width="6.7109375" style="434" customWidth="1"/>
    <col min="12553" max="12553" width="14.28515625" style="434" customWidth="1"/>
    <col min="12554" max="12554" width="17.5703125" style="434" customWidth="1"/>
    <col min="12555" max="12555" width="27.7109375" style="434" customWidth="1"/>
    <col min="12556" max="12558" width="9.140625" style="434"/>
    <col min="12559" max="12559" width="14.85546875" style="434" customWidth="1"/>
    <col min="12560" max="12560" width="13.85546875" style="434" customWidth="1"/>
    <col min="12561" max="12783" width="9.140625" style="434"/>
    <col min="12784" max="12784" width="6.5703125" style="434" customWidth="1"/>
    <col min="12785" max="12785" width="79.5703125" style="434" customWidth="1"/>
    <col min="12786" max="12786" width="23.5703125" style="434" customWidth="1"/>
    <col min="12787" max="12787" width="27.85546875" style="434" customWidth="1"/>
    <col min="12788" max="12788" width="22.28515625" style="434" customWidth="1"/>
    <col min="12789" max="12789" width="23.5703125" style="434" customWidth="1"/>
    <col min="12790" max="12790" width="39" style="434" customWidth="1"/>
    <col min="12791" max="12791" width="36.42578125" style="434" customWidth="1"/>
    <col min="12792" max="12792" width="8" style="434" customWidth="1"/>
    <col min="12793" max="12793" width="15.5703125" style="434" customWidth="1"/>
    <col min="12794" max="12794" width="17.28515625" style="434" customWidth="1"/>
    <col min="12795" max="12795" width="18.85546875" style="434" customWidth="1"/>
    <col min="12796" max="12796" width="81" style="434" customWidth="1"/>
    <col min="12797" max="12797" width="14.85546875" style="434" customWidth="1"/>
    <col min="12798" max="12798" width="15.7109375" style="434" customWidth="1"/>
    <col min="12799" max="12799" width="17.5703125" style="434" customWidth="1"/>
    <col min="12800" max="12800" width="18.42578125" style="434" customWidth="1"/>
    <col min="12801" max="12801" width="16.5703125" style="434" customWidth="1"/>
    <col min="12802" max="12802" width="17.7109375" style="434" customWidth="1"/>
    <col min="12803" max="12803" width="17.85546875" style="434" customWidth="1"/>
    <col min="12804" max="12804" width="18.42578125" style="434" customWidth="1"/>
    <col min="12805" max="12805" width="15.42578125" style="434" customWidth="1"/>
    <col min="12806" max="12806" width="14.5703125" style="434" customWidth="1"/>
    <col min="12807" max="12807" width="15" style="434" customWidth="1"/>
    <col min="12808" max="12808" width="6.7109375" style="434" customWidth="1"/>
    <col min="12809" max="12809" width="14.28515625" style="434" customWidth="1"/>
    <col min="12810" max="12810" width="17.5703125" style="434" customWidth="1"/>
    <col min="12811" max="12811" width="27.7109375" style="434" customWidth="1"/>
    <col min="12812" max="12814" width="9.140625" style="434"/>
    <col min="12815" max="12815" width="14.85546875" style="434" customWidth="1"/>
    <col min="12816" max="12816" width="13.85546875" style="434" customWidth="1"/>
    <col min="12817" max="13039" width="9.140625" style="434"/>
    <col min="13040" max="13040" width="6.5703125" style="434" customWidth="1"/>
    <col min="13041" max="13041" width="79.5703125" style="434" customWidth="1"/>
    <col min="13042" max="13042" width="23.5703125" style="434" customWidth="1"/>
    <col min="13043" max="13043" width="27.85546875" style="434" customWidth="1"/>
    <col min="13044" max="13044" width="22.28515625" style="434" customWidth="1"/>
    <col min="13045" max="13045" width="23.5703125" style="434" customWidth="1"/>
    <col min="13046" max="13046" width="39" style="434" customWidth="1"/>
    <col min="13047" max="13047" width="36.42578125" style="434" customWidth="1"/>
    <col min="13048" max="13048" width="8" style="434" customWidth="1"/>
    <col min="13049" max="13049" width="15.5703125" style="434" customWidth="1"/>
    <col min="13050" max="13050" width="17.28515625" style="434" customWidth="1"/>
    <col min="13051" max="13051" width="18.85546875" style="434" customWidth="1"/>
    <col min="13052" max="13052" width="81" style="434" customWidth="1"/>
    <col min="13053" max="13053" width="14.85546875" style="434" customWidth="1"/>
    <col min="13054" max="13054" width="15.7109375" style="434" customWidth="1"/>
    <col min="13055" max="13055" width="17.5703125" style="434" customWidth="1"/>
    <col min="13056" max="13056" width="18.42578125" style="434" customWidth="1"/>
    <col min="13057" max="13057" width="16.5703125" style="434" customWidth="1"/>
    <col min="13058" max="13058" width="17.7109375" style="434" customWidth="1"/>
    <col min="13059" max="13059" width="17.85546875" style="434" customWidth="1"/>
    <col min="13060" max="13060" width="18.42578125" style="434" customWidth="1"/>
    <col min="13061" max="13061" width="15.42578125" style="434" customWidth="1"/>
    <col min="13062" max="13062" width="14.5703125" style="434" customWidth="1"/>
    <col min="13063" max="13063" width="15" style="434" customWidth="1"/>
    <col min="13064" max="13064" width="6.7109375" style="434" customWidth="1"/>
    <col min="13065" max="13065" width="14.28515625" style="434" customWidth="1"/>
    <col min="13066" max="13066" width="17.5703125" style="434" customWidth="1"/>
    <col min="13067" max="13067" width="27.7109375" style="434" customWidth="1"/>
    <col min="13068" max="13070" width="9.140625" style="434"/>
    <col min="13071" max="13071" width="14.85546875" style="434" customWidth="1"/>
    <col min="13072" max="13072" width="13.85546875" style="434" customWidth="1"/>
    <col min="13073" max="13295" width="9.140625" style="434"/>
    <col min="13296" max="13296" width="6.5703125" style="434" customWidth="1"/>
    <col min="13297" max="13297" width="79.5703125" style="434" customWidth="1"/>
    <col min="13298" max="13298" width="23.5703125" style="434" customWidth="1"/>
    <col min="13299" max="13299" width="27.85546875" style="434" customWidth="1"/>
    <col min="13300" max="13300" width="22.28515625" style="434" customWidth="1"/>
    <col min="13301" max="13301" width="23.5703125" style="434" customWidth="1"/>
    <col min="13302" max="13302" width="39" style="434" customWidth="1"/>
    <col min="13303" max="13303" width="36.42578125" style="434" customWidth="1"/>
    <col min="13304" max="13304" width="8" style="434" customWidth="1"/>
    <col min="13305" max="13305" width="15.5703125" style="434" customWidth="1"/>
    <col min="13306" max="13306" width="17.28515625" style="434" customWidth="1"/>
    <col min="13307" max="13307" width="18.85546875" style="434" customWidth="1"/>
    <col min="13308" max="13308" width="81" style="434" customWidth="1"/>
    <col min="13309" max="13309" width="14.85546875" style="434" customWidth="1"/>
    <col min="13310" max="13310" width="15.7109375" style="434" customWidth="1"/>
    <col min="13311" max="13311" width="17.5703125" style="434" customWidth="1"/>
    <col min="13312" max="13312" width="18.42578125" style="434" customWidth="1"/>
    <col min="13313" max="13313" width="16.5703125" style="434" customWidth="1"/>
    <col min="13314" max="13314" width="17.7109375" style="434" customWidth="1"/>
    <col min="13315" max="13315" width="17.85546875" style="434" customWidth="1"/>
    <col min="13316" max="13316" width="18.42578125" style="434" customWidth="1"/>
    <col min="13317" max="13317" width="15.42578125" style="434" customWidth="1"/>
    <col min="13318" max="13318" width="14.5703125" style="434" customWidth="1"/>
    <col min="13319" max="13319" width="15" style="434" customWidth="1"/>
    <col min="13320" max="13320" width="6.7109375" style="434" customWidth="1"/>
    <col min="13321" max="13321" width="14.28515625" style="434" customWidth="1"/>
    <col min="13322" max="13322" width="17.5703125" style="434" customWidth="1"/>
    <col min="13323" max="13323" width="27.7109375" style="434" customWidth="1"/>
    <col min="13324" max="13326" width="9.140625" style="434"/>
    <col min="13327" max="13327" width="14.85546875" style="434" customWidth="1"/>
    <col min="13328" max="13328" width="13.85546875" style="434" customWidth="1"/>
    <col min="13329" max="13551" width="9.140625" style="434"/>
    <col min="13552" max="13552" width="6.5703125" style="434" customWidth="1"/>
    <col min="13553" max="13553" width="79.5703125" style="434" customWidth="1"/>
    <col min="13554" max="13554" width="23.5703125" style="434" customWidth="1"/>
    <col min="13555" max="13555" width="27.85546875" style="434" customWidth="1"/>
    <col min="13556" max="13556" width="22.28515625" style="434" customWidth="1"/>
    <col min="13557" max="13557" width="23.5703125" style="434" customWidth="1"/>
    <col min="13558" max="13558" width="39" style="434" customWidth="1"/>
    <col min="13559" max="13559" width="36.42578125" style="434" customWidth="1"/>
    <col min="13560" max="13560" width="8" style="434" customWidth="1"/>
    <col min="13561" max="13561" width="15.5703125" style="434" customWidth="1"/>
    <col min="13562" max="13562" width="17.28515625" style="434" customWidth="1"/>
    <col min="13563" max="13563" width="18.85546875" style="434" customWidth="1"/>
    <col min="13564" max="13564" width="81" style="434" customWidth="1"/>
    <col min="13565" max="13565" width="14.85546875" style="434" customWidth="1"/>
    <col min="13566" max="13566" width="15.7109375" style="434" customWidth="1"/>
    <col min="13567" max="13567" width="17.5703125" style="434" customWidth="1"/>
    <col min="13568" max="13568" width="18.42578125" style="434" customWidth="1"/>
    <col min="13569" max="13569" width="16.5703125" style="434" customWidth="1"/>
    <col min="13570" max="13570" width="17.7109375" style="434" customWidth="1"/>
    <col min="13571" max="13571" width="17.85546875" style="434" customWidth="1"/>
    <col min="13572" max="13572" width="18.42578125" style="434" customWidth="1"/>
    <col min="13573" max="13573" width="15.42578125" style="434" customWidth="1"/>
    <col min="13574" max="13574" width="14.5703125" style="434" customWidth="1"/>
    <col min="13575" max="13575" width="15" style="434" customWidth="1"/>
    <col min="13576" max="13576" width="6.7109375" style="434" customWidth="1"/>
    <col min="13577" max="13577" width="14.28515625" style="434" customWidth="1"/>
    <col min="13578" max="13578" width="17.5703125" style="434" customWidth="1"/>
    <col min="13579" max="13579" width="27.7109375" style="434" customWidth="1"/>
    <col min="13580" max="13582" width="9.140625" style="434"/>
    <col min="13583" max="13583" width="14.85546875" style="434" customWidth="1"/>
    <col min="13584" max="13584" width="13.85546875" style="434" customWidth="1"/>
    <col min="13585" max="13807" width="9.140625" style="434"/>
    <col min="13808" max="13808" width="6.5703125" style="434" customWidth="1"/>
    <col min="13809" max="13809" width="79.5703125" style="434" customWidth="1"/>
    <col min="13810" max="13810" width="23.5703125" style="434" customWidth="1"/>
    <col min="13811" max="13811" width="27.85546875" style="434" customWidth="1"/>
    <col min="13812" max="13812" width="22.28515625" style="434" customWidth="1"/>
    <col min="13813" max="13813" width="23.5703125" style="434" customWidth="1"/>
    <col min="13814" max="13814" width="39" style="434" customWidth="1"/>
    <col min="13815" max="13815" width="36.42578125" style="434" customWidth="1"/>
    <col min="13816" max="13816" width="8" style="434" customWidth="1"/>
    <col min="13817" max="13817" width="15.5703125" style="434" customWidth="1"/>
    <col min="13818" max="13818" width="17.28515625" style="434" customWidth="1"/>
    <col min="13819" max="13819" width="18.85546875" style="434" customWidth="1"/>
    <col min="13820" max="13820" width="81" style="434" customWidth="1"/>
    <col min="13821" max="13821" width="14.85546875" style="434" customWidth="1"/>
    <col min="13822" max="13822" width="15.7109375" style="434" customWidth="1"/>
    <col min="13823" max="13823" width="17.5703125" style="434" customWidth="1"/>
    <col min="13824" max="13824" width="18.42578125" style="434" customWidth="1"/>
    <col min="13825" max="13825" width="16.5703125" style="434" customWidth="1"/>
    <col min="13826" max="13826" width="17.7109375" style="434" customWidth="1"/>
    <col min="13827" max="13827" width="17.85546875" style="434" customWidth="1"/>
    <col min="13828" max="13828" width="18.42578125" style="434" customWidth="1"/>
    <col min="13829" max="13829" width="15.42578125" style="434" customWidth="1"/>
    <col min="13830" max="13830" width="14.5703125" style="434" customWidth="1"/>
    <col min="13831" max="13831" width="15" style="434" customWidth="1"/>
    <col min="13832" max="13832" width="6.7109375" style="434" customWidth="1"/>
    <col min="13833" max="13833" width="14.28515625" style="434" customWidth="1"/>
    <col min="13834" max="13834" width="17.5703125" style="434" customWidth="1"/>
    <col min="13835" max="13835" width="27.7109375" style="434" customWidth="1"/>
    <col min="13836" max="13838" width="9.140625" style="434"/>
    <col min="13839" max="13839" width="14.85546875" style="434" customWidth="1"/>
    <col min="13840" max="13840" width="13.85546875" style="434" customWidth="1"/>
    <col min="13841" max="14063" width="9.140625" style="434"/>
    <col min="14064" max="14064" width="6.5703125" style="434" customWidth="1"/>
    <col min="14065" max="14065" width="79.5703125" style="434" customWidth="1"/>
    <col min="14066" max="14066" width="23.5703125" style="434" customWidth="1"/>
    <col min="14067" max="14067" width="27.85546875" style="434" customWidth="1"/>
    <col min="14068" max="14068" width="22.28515625" style="434" customWidth="1"/>
    <col min="14069" max="14069" width="23.5703125" style="434" customWidth="1"/>
    <col min="14070" max="14070" width="39" style="434" customWidth="1"/>
    <col min="14071" max="14071" width="36.42578125" style="434" customWidth="1"/>
    <col min="14072" max="14072" width="8" style="434" customWidth="1"/>
    <col min="14073" max="14073" width="15.5703125" style="434" customWidth="1"/>
    <col min="14074" max="14074" width="17.28515625" style="434" customWidth="1"/>
    <col min="14075" max="14075" width="18.85546875" style="434" customWidth="1"/>
    <col min="14076" max="14076" width="81" style="434" customWidth="1"/>
    <col min="14077" max="14077" width="14.85546875" style="434" customWidth="1"/>
    <col min="14078" max="14078" width="15.7109375" style="434" customWidth="1"/>
    <col min="14079" max="14079" width="17.5703125" style="434" customWidth="1"/>
    <col min="14080" max="14080" width="18.42578125" style="434" customWidth="1"/>
    <col min="14081" max="14081" width="16.5703125" style="434" customWidth="1"/>
    <col min="14082" max="14082" width="17.7109375" style="434" customWidth="1"/>
    <col min="14083" max="14083" width="17.85546875" style="434" customWidth="1"/>
    <col min="14084" max="14084" width="18.42578125" style="434" customWidth="1"/>
    <col min="14085" max="14085" width="15.42578125" style="434" customWidth="1"/>
    <col min="14086" max="14086" width="14.5703125" style="434" customWidth="1"/>
    <col min="14087" max="14087" width="15" style="434" customWidth="1"/>
    <col min="14088" max="14088" width="6.7109375" style="434" customWidth="1"/>
    <col min="14089" max="14089" width="14.28515625" style="434" customWidth="1"/>
    <col min="14090" max="14090" width="17.5703125" style="434" customWidth="1"/>
    <col min="14091" max="14091" width="27.7109375" style="434" customWidth="1"/>
    <col min="14092" max="14094" width="9.140625" style="434"/>
    <col min="14095" max="14095" width="14.85546875" style="434" customWidth="1"/>
    <col min="14096" max="14096" width="13.85546875" style="434" customWidth="1"/>
    <col min="14097" max="14319" width="9.140625" style="434"/>
    <col min="14320" max="14320" width="6.5703125" style="434" customWidth="1"/>
    <col min="14321" max="14321" width="79.5703125" style="434" customWidth="1"/>
    <col min="14322" max="14322" width="23.5703125" style="434" customWidth="1"/>
    <col min="14323" max="14323" width="27.85546875" style="434" customWidth="1"/>
    <col min="14324" max="14324" width="22.28515625" style="434" customWidth="1"/>
    <col min="14325" max="14325" width="23.5703125" style="434" customWidth="1"/>
    <col min="14326" max="14326" width="39" style="434" customWidth="1"/>
    <col min="14327" max="14327" width="36.42578125" style="434" customWidth="1"/>
    <col min="14328" max="14328" width="8" style="434" customWidth="1"/>
    <col min="14329" max="14329" width="15.5703125" style="434" customWidth="1"/>
    <col min="14330" max="14330" width="17.28515625" style="434" customWidth="1"/>
    <col min="14331" max="14331" width="18.85546875" style="434" customWidth="1"/>
    <col min="14332" max="14332" width="81" style="434" customWidth="1"/>
    <col min="14333" max="14333" width="14.85546875" style="434" customWidth="1"/>
    <col min="14334" max="14334" width="15.7109375" style="434" customWidth="1"/>
    <col min="14335" max="14335" width="17.5703125" style="434" customWidth="1"/>
    <col min="14336" max="14336" width="18.42578125" style="434" customWidth="1"/>
    <col min="14337" max="14337" width="16.5703125" style="434" customWidth="1"/>
    <col min="14338" max="14338" width="17.7109375" style="434" customWidth="1"/>
    <col min="14339" max="14339" width="17.85546875" style="434" customWidth="1"/>
    <col min="14340" max="14340" width="18.42578125" style="434" customWidth="1"/>
    <col min="14341" max="14341" width="15.42578125" style="434" customWidth="1"/>
    <col min="14342" max="14342" width="14.5703125" style="434" customWidth="1"/>
    <col min="14343" max="14343" width="15" style="434" customWidth="1"/>
    <col min="14344" max="14344" width="6.7109375" style="434" customWidth="1"/>
    <col min="14345" max="14345" width="14.28515625" style="434" customWidth="1"/>
    <col min="14346" max="14346" width="17.5703125" style="434" customWidth="1"/>
    <col min="14347" max="14347" width="27.7109375" style="434" customWidth="1"/>
    <col min="14348" max="14350" width="9.140625" style="434"/>
    <col min="14351" max="14351" width="14.85546875" style="434" customWidth="1"/>
    <col min="14352" max="14352" width="13.85546875" style="434" customWidth="1"/>
    <col min="14353" max="14575" width="9.140625" style="434"/>
    <col min="14576" max="14576" width="6.5703125" style="434" customWidth="1"/>
    <col min="14577" max="14577" width="79.5703125" style="434" customWidth="1"/>
    <col min="14578" max="14578" width="23.5703125" style="434" customWidth="1"/>
    <col min="14579" max="14579" width="27.85546875" style="434" customWidth="1"/>
    <col min="14580" max="14580" width="22.28515625" style="434" customWidth="1"/>
    <col min="14581" max="14581" width="23.5703125" style="434" customWidth="1"/>
    <col min="14582" max="14582" width="39" style="434" customWidth="1"/>
    <col min="14583" max="14583" width="36.42578125" style="434" customWidth="1"/>
    <col min="14584" max="14584" width="8" style="434" customWidth="1"/>
    <col min="14585" max="14585" width="15.5703125" style="434" customWidth="1"/>
    <col min="14586" max="14586" width="17.28515625" style="434" customWidth="1"/>
    <col min="14587" max="14587" width="18.85546875" style="434" customWidth="1"/>
    <col min="14588" max="14588" width="81" style="434" customWidth="1"/>
    <col min="14589" max="14589" width="14.85546875" style="434" customWidth="1"/>
    <col min="14590" max="14590" width="15.7109375" style="434" customWidth="1"/>
    <col min="14591" max="14591" width="17.5703125" style="434" customWidth="1"/>
    <col min="14592" max="14592" width="18.42578125" style="434" customWidth="1"/>
    <col min="14593" max="14593" width="16.5703125" style="434" customWidth="1"/>
    <col min="14594" max="14594" width="17.7109375" style="434" customWidth="1"/>
    <col min="14595" max="14595" width="17.85546875" style="434" customWidth="1"/>
    <col min="14596" max="14596" width="18.42578125" style="434" customWidth="1"/>
    <col min="14597" max="14597" width="15.42578125" style="434" customWidth="1"/>
    <col min="14598" max="14598" width="14.5703125" style="434" customWidth="1"/>
    <col min="14599" max="14599" width="15" style="434" customWidth="1"/>
    <col min="14600" max="14600" width="6.7109375" style="434" customWidth="1"/>
    <col min="14601" max="14601" width="14.28515625" style="434" customWidth="1"/>
    <col min="14602" max="14602" width="17.5703125" style="434" customWidth="1"/>
    <col min="14603" max="14603" width="27.7109375" style="434" customWidth="1"/>
    <col min="14604" max="14606" width="9.140625" style="434"/>
    <col min="14607" max="14607" width="14.85546875" style="434" customWidth="1"/>
    <col min="14608" max="14608" width="13.85546875" style="434" customWidth="1"/>
    <col min="14609" max="14831" width="9.140625" style="434"/>
    <col min="14832" max="14832" width="6.5703125" style="434" customWidth="1"/>
    <col min="14833" max="14833" width="79.5703125" style="434" customWidth="1"/>
    <col min="14834" max="14834" width="23.5703125" style="434" customWidth="1"/>
    <col min="14835" max="14835" width="27.85546875" style="434" customWidth="1"/>
    <col min="14836" max="14836" width="22.28515625" style="434" customWidth="1"/>
    <col min="14837" max="14837" width="23.5703125" style="434" customWidth="1"/>
    <col min="14838" max="14838" width="39" style="434" customWidth="1"/>
    <col min="14839" max="14839" width="36.42578125" style="434" customWidth="1"/>
    <col min="14840" max="14840" width="8" style="434" customWidth="1"/>
    <col min="14841" max="14841" width="15.5703125" style="434" customWidth="1"/>
    <col min="14842" max="14842" width="17.28515625" style="434" customWidth="1"/>
    <col min="14843" max="14843" width="18.85546875" style="434" customWidth="1"/>
    <col min="14844" max="14844" width="81" style="434" customWidth="1"/>
    <col min="14845" max="14845" width="14.85546875" style="434" customWidth="1"/>
    <col min="14846" max="14846" width="15.7109375" style="434" customWidth="1"/>
    <col min="14847" max="14847" width="17.5703125" style="434" customWidth="1"/>
    <col min="14848" max="14848" width="18.42578125" style="434" customWidth="1"/>
    <col min="14849" max="14849" width="16.5703125" style="434" customWidth="1"/>
    <col min="14850" max="14850" width="17.7109375" style="434" customWidth="1"/>
    <col min="14851" max="14851" width="17.85546875" style="434" customWidth="1"/>
    <col min="14852" max="14852" width="18.42578125" style="434" customWidth="1"/>
    <col min="14853" max="14853" width="15.42578125" style="434" customWidth="1"/>
    <col min="14854" max="14854" width="14.5703125" style="434" customWidth="1"/>
    <col min="14855" max="14855" width="15" style="434" customWidth="1"/>
    <col min="14856" max="14856" width="6.7109375" style="434" customWidth="1"/>
    <col min="14857" max="14857" width="14.28515625" style="434" customWidth="1"/>
    <col min="14858" max="14858" width="17.5703125" style="434" customWidth="1"/>
    <col min="14859" max="14859" width="27.7109375" style="434" customWidth="1"/>
    <col min="14860" max="14862" width="9.140625" style="434"/>
    <col min="14863" max="14863" width="14.85546875" style="434" customWidth="1"/>
    <col min="14864" max="14864" width="13.85546875" style="434" customWidth="1"/>
    <col min="14865" max="15087" width="9.140625" style="434"/>
    <col min="15088" max="15088" width="6.5703125" style="434" customWidth="1"/>
    <col min="15089" max="15089" width="79.5703125" style="434" customWidth="1"/>
    <col min="15090" max="15090" width="23.5703125" style="434" customWidth="1"/>
    <col min="15091" max="15091" width="27.85546875" style="434" customWidth="1"/>
    <col min="15092" max="15092" width="22.28515625" style="434" customWidth="1"/>
    <col min="15093" max="15093" width="23.5703125" style="434" customWidth="1"/>
    <col min="15094" max="15094" width="39" style="434" customWidth="1"/>
    <col min="15095" max="15095" width="36.42578125" style="434" customWidth="1"/>
    <col min="15096" max="15096" width="8" style="434" customWidth="1"/>
    <col min="15097" max="15097" width="15.5703125" style="434" customWidth="1"/>
    <col min="15098" max="15098" width="17.28515625" style="434" customWidth="1"/>
    <col min="15099" max="15099" width="18.85546875" style="434" customWidth="1"/>
    <col min="15100" max="15100" width="81" style="434" customWidth="1"/>
    <col min="15101" max="15101" width="14.85546875" style="434" customWidth="1"/>
    <col min="15102" max="15102" width="15.7109375" style="434" customWidth="1"/>
    <col min="15103" max="15103" width="17.5703125" style="434" customWidth="1"/>
    <col min="15104" max="15104" width="18.42578125" style="434" customWidth="1"/>
    <col min="15105" max="15105" width="16.5703125" style="434" customWidth="1"/>
    <col min="15106" max="15106" width="17.7109375" style="434" customWidth="1"/>
    <col min="15107" max="15107" width="17.85546875" style="434" customWidth="1"/>
    <col min="15108" max="15108" width="18.42578125" style="434" customWidth="1"/>
    <col min="15109" max="15109" width="15.42578125" style="434" customWidth="1"/>
    <col min="15110" max="15110" width="14.5703125" style="434" customWidth="1"/>
    <col min="15111" max="15111" width="15" style="434" customWidth="1"/>
    <col min="15112" max="15112" width="6.7109375" style="434" customWidth="1"/>
    <col min="15113" max="15113" width="14.28515625" style="434" customWidth="1"/>
    <col min="15114" max="15114" width="17.5703125" style="434" customWidth="1"/>
    <col min="15115" max="15115" width="27.7109375" style="434" customWidth="1"/>
    <col min="15116" max="15118" width="9.140625" style="434"/>
    <col min="15119" max="15119" width="14.85546875" style="434" customWidth="1"/>
    <col min="15120" max="15120" width="13.85546875" style="434" customWidth="1"/>
    <col min="15121" max="15343" width="9.140625" style="434"/>
    <col min="15344" max="15344" width="6.5703125" style="434" customWidth="1"/>
    <col min="15345" max="15345" width="79.5703125" style="434" customWidth="1"/>
    <col min="15346" max="15346" width="23.5703125" style="434" customWidth="1"/>
    <col min="15347" max="15347" width="27.85546875" style="434" customWidth="1"/>
    <col min="15348" max="15348" width="22.28515625" style="434" customWidth="1"/>
    <col min="15349" max="15349" width="23.5703125" style="434" customWidth="1"/>
    <col min="15350" max="15350" width="39" style="434" customWidth="1"/>
    <col min="15351" max="15351" width="36.42578125" style="434" customWidth="1"/>
    <col min="15352" max="15352" width="8" style="434" customWidth="1"/>
    <col min="15353" max="15353" width="15.5703125" style="434" customWidth="1"/>
    <col min="15354" max="15354" width="17.28515625" style="434" customWidth="1"/>
    <col min="15355" max="15355" width="18.85546875" style="434" customWidth="1"/>
    <col min="15356" max="15356" width="81" style="434" customWidth="1"/>
    <col min="15357" max="15357" width="14.85546875" style="434" customWidth="1"/>
    <col min="15358" max="15358" width="15.7109375" style="434" customWidth="1"/>
    <col min="15359" max="15359" width="17.5703125" style="434" customWidth="1"/>
    <col min="15360" max="15360" width="18.42578125" style="434" customWidth="1"/>
    <col min="15361" max="15361" width="16.5703125" style="434" customWidth="1"/>
    <col min="15362" max="15362" width="17.7109375" style="434" customWidth="1"/>
    <col min="15363" max="15363" width="17.85546875" style="434" customWidth="1"/>
    <col min="15364" max="15364" width="18.42578125" style="434" customWidth="1"/>
    <col min="15365" max="15365" width="15.42578125" style="434" customWidth="1"/>
    <col min="15366" max="15366" width="14.5703125" style="434" customWidth="1"/>
    <col min="15367" max="15367" width="15" style="434" customWidth="1"/>
    <col min="15368" max="15368" width="6.7109375" style="434" customWidth="1"/>
    <col min="15369" max="15369" width="14.28515625" style="434" customWidth="1"/>
    <col min="15370" max="15370" width="17.5703125" style="434" customWidth="1"/>
    <col min="15371" max="15371" width="27.7109375" style="434" customWidth="1"/>
    <col min="15372" max="15374" width="9.140625" style="434"/>
    <col min="15375" max="15375" width="14.85546875" style="434" customWidth="1"/>
    <col min="15376" max="15376" width="13.85546875" style="434" customWidth="1"/>
    <col min="15377" max="15599" width="9.140625" style="434"/>
    <col min="15600" max="15600" width="6.5703125" style="434" customWidth="1"/>
    <col min="15601" max="15601" width="79.5703125" style="434" customWidth="1"/>
    <col min="15602" max="15602" width="23.5703125" style="434" customWidth="1"/>
    <col min="15603" max="15603" width="27.85546875" style="434" customWidth="1"/>
    <col min="15604" max="15604" width="22.28515625" style="434" customWidth="1"/>
    <col min="15605" max="15605" width="23.5703125" style="434" customWidth="1"/>
    <col min="15606" max="15606" width="39" style="434" customWidth="1"/>
    <col min="15607" max="15607" width="36.42578125" style="434" customWidth="1"/>
    <col min="15608" max="15608" width="8" style="434" customWidth="1"/>
    <col min="15609" max="15609" width="15.5703125" style="434" customWidth="1"/>
    <col min="15610" max="15610" width="17.28515625" style="434" customWidth="1"/>
    <col min="15611" max="15611" width="18.85546875" style="434" customWidth="1"/>
    <col min="15612" max="15612" width="81" style="434" customWidth="1"/>
    <col min="15613" max="15613" width="14.85546875" style="434" customWidth="1"/>
    <col min="15614" max="15614" width="15.7109375" style="434" customWidth="1"/>
    <col min="15615" max="15615" width="17.5703125" style="434" customWidth="1"/>
    <col min="15616" max="15616" width="18.42578125" style="434" customWidth="1"/>
    <col min="15617" max="15617" width="16.5703125" style="434" customWidth="1"/>
    <col min="15618" max="15618" width="17.7109375" style="434" customWidth="1"/>
    <col min="15619" max="15619" width="17.85546875" style="434" customWidth="1"/>
    <col min="15620" max="15620" width="18.42578125" style="434" customWidth="1"/>
    <col min="15621" max="15621" width="15.42578125" style="434" customWidth="1"/>
    <col min="15622" max="15622" width="14.5703125" style="434" customWidth="1"/>
    <col min="15623" max="15623" width="15" style="434" customWidth="1"/>
    <col min="15624" max="15624" width="6.7109375" style="434" customWidth="1"/>
    <col min="15625" max="15625" width="14.28515625" style="434" customWidth="1"/>
    <col min="15626" max="15626" width="17.5703125" style="434" customWidth="1"/>
    <col min="15627" max="15627" width="27.7109375" style="434" customWidth="1"/>
    <col min="15628" max="15630" width="9.140625" style="434"/>
    <col min="15631" max="15631" width="14.85546875" style="434" customWidth="1"/>
    <col min="15632" max="15632" width="13.85546875" style="434" customWidth="1"/>
    <col min="15633" max="15855" width="9.140625" style="434"/>
    <col min="15856" max="15856" width="6.5703125" style="434" customWidth="1"/>
    <col min="15857" max="15857" width="79.5703125" style="434" customWidth="1"/>
    <col min="15858" max="15858" width="23.5703125" style="434" customWidth="1"/>
    <col min="15859" max="15859" width="27.85546875" style="434" customWidth="1"/>
    <col min="15860" max="15860" width="22.28515625" style="434" customWidth="1"/>
    <col min="15861" max="15861" width="23.5703125" style="434" customWidth="1"/>
    <col min="15862" max="15862" width="39" style="434" customWidth="1"/>
    <col min="15863" max="15863" width="36.42578125" style="434" customWidth="1"/>
    <col min="15864" max="15864" width="8" style="434" customWidth="1"/>
    <col min="15865" max="15865" width="15.5703125" style="434" customWidth="1"/>
    <col min="15866" max="15866" width="17.28515625" style="434" customWidth="1"/>
    <col min="15867" max="15867" width="18.85546875" style="434" customWidth="1"/>
    <col min="15868" max="15868" width="81" style="434" customWidth="1"/>
    <col min="15869" max="15869" width="14.85546875" style="434" customWidth="1"/>
    <col min="15870" max="15870" width="15.7109375" style="434" customWidth="1"/>
    <col min="15871" max="15871" width="17.5703125" style="434" customWidth="1"/>
    <col min="15872" max="15872" width="18.42578125" style="434" customWidth="1"/>
    <col min="15873" max="15873" width="16.5703125" style="434" customWidth="1"/>
    <col min="15874" max="15874" width="17.7109375" style="434" customWidth="1"/>
    <col min="15875" max="15875" width="17.85546875" style="434" customWidth="1"/>
    <col min="15876" max="15876" width="18.42578125" style="434" customWidth="1"/>
    <col min="15877" max="15877" width="15.42578125" style="434" customWidth="1"/>
    <col min="15878" max="15878" width="14.5703125" style="434" customWidth="1"/>
    <col min="15879" max="15879" width="15" style="434" customWidth="1"/>
    <col min="15880" max="15880" width="6.7109375" style="434" customWidth="1"/>
    <col min="15881" max="15881" width="14.28515625" style="434" customWidth="1"/>
    <col min="15882" max="15882" width="17.5703125" style="434" customWidth="1"/>
    <col min="15883" max="15883" width="27.7109375" style="434" customWidth="1"/>
    <col min="15884" max="15886" width="9.140625" style="434"/>
    <col min="15887" max="15887" width="14.85546875" style="434" customWidth="1"/>
    <col min="15888" max="15888" width="13.85546875" style="434" customWidth="1"/>
    <col min="15889" max="16111" width="9.140625" style="434"/>
    <col min="16112" max="16112" width="6.5703125" style="434" customWidth="1"/>
    <col min="16113" max="16113" width="79.5703125" style="434" customWidth="1"/>
    <col min="16114" max="16114" width="23.5703125" style="434" customWidth="1"/>
    <col min="16115" max="16115" width="27.85546875" style="434" customWidth="1"/>
    <col min="16116" max="16116" width="22.28515625" style="434" customWidth="1"/>
    <col min="16117" max="16117" width="23.5703125" style="434" customWidth="1"/>
    <col min="16118" max="16118" width="39" style="434" customWidth="1"/>
    <col min="16119" max="16119" width="36.42578125" style="434" customWidth="1"/>
    <col min="16120" max="16120" width="8" style="434" customWidth="1"/>
    <col min="16121" max="16121" width="15.5703125" style="434" customWidth="1"/>
    <col min="16122" max="16122" width="17.28515625" style="434" customWidth="1"/>
    <col min="16123" max="16123" width="18.85546875" style="434" customWidth="1"/>
    <col min="16124" max="16124" width="81" style="434" customWidth="1"/>
    <col min="16125" max="16125" width="14.85546875" style="434" customWidth="1"/>
    <col min="16126" max="16126" width="15.7109375" style="434" customWidth="1"/>
    <col min="16127" max="16127" width="17.5703125" style="434" customWidth="1"/>
    <col min="16128" max="16128" width="18.42578125" style="434" customWidth="1"/>
    <col min="16129" max="16129" width="16.5703125" style="434" customWidth="1"/>
    <col min="16130" max="16130" width="17.7109375" style="434" customWidth="1"/>
    <col min="16131" max="16131" width="17.85546875" style="434" customWidth="1"/>
    <col min="16132" max="16132" width="18.42578125" style="434" customWidth="1"/>
    <col min="16133" max="16133" width="15.42578125" style="434" customWidth="1"/>
    <col min="16134" max="16134" width="14.5703125" style="434" customWidth="1"/>
    <col min="16135" max="16135" width="15" style="434" customWidth="1"/>
    <col min="16136" max="16136" width="6.7109375" style="434" customWidth="1"/>
    <col min="16137" max="16137" width="14.28515625" style="434" customWidth="1"/>
    <col min="16138" max="16138" width="17.5703125" style="434" customWidth="1"/>
    <col min="16139" max="16139" width="27.7109375" style="434" customWidth="1"/>
    <col min="16140" max="16142" width="9.140625" style="434"/>
    <col min="16143" max="16143" width="14.85546875" style="434" customWidth="1"/>
    <col min="16144" max="16144" width="13.85546875" style="434" customWidth="1"/>
    <col min="16145" max="16384" width="9.140625" style="434"/>
  </cols>
  <sheetData>
    <row r="1" spans="1:28" ht="84">
      <c r="A1" s="248" t="s">
        <v>389</v>
      </c>
      <c r="B1" s="248" t="s">
        <v>390</v>
      </c>
      <c r="C1" s="248" t="s">
        <v>391</v>
      </c>
      <c r="D1" s="248" t="s">
        <v>392</v>
      </c>
      <c r="E1" s="249" t="s">
        <v>393</v>
      </c>
      <c r="F1" s="249" t="s">
        <v>394</v>
      </c>
      <c r="G1" s="422" t="s">
        <v>395</v>
      </c>
      <c r="H1" s="422" t="s">
        <v>599</v>
      </c>
      <c r="I1" s="423" t="s">
        <v>244</v>
      </c>
      <c r="J1" s="422" t="s">
        <v>202</v>
      </c>
      <c r="K1" s="249" t="s">
        <v>600</v>
      </c>
      <c r="L1" s="250" t="s">
        <v>601</v>
      </c>
      <c r="M1" s="249" t="s">
        <v>602</v>
      </c>
      <c r="N1" s="249" t="s">
        <v>603</v>
      </c>
      <c r="O1" s="249" t="s">
        <v>604</v>
      </c>
      <c r="P1" s="249" t="s">
        <v>605</v>
      </c>
      <c r="Q1" s="249" t="s">
        <v>606</v>
      </c>
      <c r="R1" s="249" t="s">
        <v>607</v>
      </c>
      <c r="S1" s="249" t="s">
        <v>608</v>
      </c>
      <c r="T1" s="249" t="s">
        <v>609</v>
      </c>
      <c r="U1" s="249" t="s">
        <v>610</v>
      </c>
      <c r="V1" s="249" t="s">
        <v>611</v>
      </c>
      <c r="W1" s="249" t="s">
        <v>612</v>
      </c>
      <c r="X1" s="249" t="s">
        <v>613</v>
      </c>
      <c r="Y1" s="249" t="s">
        <v>614</v>
      </c>
      <c r="Z1" s="249" t="s">
        <v>615</v>
      </c>
      <c r="AA1" s="249" t="s">
        <v>616</v>
      </c>
      <c r="AB1" s="251" t="s">
        <v>617</v>
      </c>
    </row>
    <row r="2" spans="1:28" s="260" customFormat="1" ht="42">
      <c r="A2" s="252" t="s">
        <v>405</v>
      </c>
      <c r="B2" s="253" t="s">
        <v>406</v>
      </c>
      <c r="C2" s="254">
        <v>66832667434</v>
      </c>
      <c r="D2" s="255" t="s">
        <v>407</v>
      </c>
      <c r="E2" s="256">
        <v>2</v>
      </c>
      <c r="F2" s="257" t="s">
        <v>408</v>
      </c>
      <c r="G2" s="424" t="s">
        <v>1070</v>
      </c>
      <c r="H2" s="442">
        <v>0</v>
      </c>
      <c r="I2" s="259">
        <v>148.94</v>
      </c>
      <c r="J2" s="442">
        <v>0</v>
      </c>
      <c r="K2" s="259">
        <v>186.35</v>
      </c>
      <c r="L2" s="259">
        <v>27.99</v>
      </c>
      <c r="M2" s="443">
        <f>K2-L2</f>
        <v>158.35999999999999</v>
      </c>
      <c r="N2" s="442">
        <v>0</v>
      </c>
      <c r="O2" s="442">
        <v>0</v>
      </c>
      <c r="P2" s="442">
        <f>N2-O2</f>
        <v>0</v>
      </c>
      <c r="Q2" s="444">
        <v>189.14</v>
      </c>
      <c r="R2" s="442">
        <v>83.97</v>
      </c>
      <c r="S2" s="442">
        <f>Q2-R2</f>
        <v>105.16999999999999</v>
      </c>
      <c r="T2" s="442">
        <v>0</v>
      </c>
      <c r="U2" s="442">
        <v>0</v>
      </c>
      <c r="V2" s="442">
        <f>T2-U2</f>
        <v>0</v>
      </c>
      <c r="W2" s="442"/>
      <c r="X2" s="442">
        <v>0</v>
      </c>
      <c r="Y2" s="445">
        <v>0</v>
      </c>
      <c r="Z2" s="445">
        <v>0</v>
      </c>
      <c r="AA2" s="445"/>
      <c r="AB2" s="445">
        <f>SUM(Z2,V2,S2,P2,M2,J2,I2)</f>
        <v>412.46999999999997</v>
      </c>
    </row>
    <row r="3" spans="1:28" s="260" customFormat="1" ht="42">
      <c r="A3" s="252" t="s">
        <v>405</v>
      </c>
      <c r="B3" s="253" t="s">
        <v>406</v>
      </c>
      <c r="C3" s="254">
        <v>13595668480</v>
      </c>
      <c r="D3" s="255" t="s">
        <v>410</v>
      </c>
      <c r="E3" s="256">
        <v>3</v>
      </c>
      <c r="F3" s="257" t="s">
        <v>411</v>
      </c>
      <c r="G3" s="424" t="s">
        <v>1070</v>
      </c>
      <c r="H3" s="442">
        <v>0</v>
      </c>
      <c r="I3" s="432">
        <f>91.42+85.13</f>
        <v>176.55</v>
      </c>
      <c r="J3" s="442">
        <v>0</v>
      </c>
      <c r="K3" s="259">
        <v>186.35</v>
      </c>
      <c r="L3" s="259">
        <v>14.08</v>
      </c>
      <c r="M3" s="443">
        <f t="shared" ref="M3:M66" si="0">K3-L3</f>
        <v>172.26999999999998</v>
      </c>
      <c r="N3" s="442">
        <v>0</v>
      </c>
      <c r="O3" s="442">
        <v>0</v>
      </c>
      <c r="P3" s="442">
        <f t="shared" ref="P3:P66" si="1">N3-O3</f>
        <v>0</v>
      </c>
      <c r="Q3" s="444">
        <v>91.85</v>
      </c>
      <c r="R3" s="442">
        <v>42.24</v>
      </c>
      <c r="S3" s="442">
        <f t="shared" ref="S3:S66" si="2">Q3-R3</f>
        <v>49.609999999999992</v>
      </c>
      <c r="T3" s="442">
        <v>0</v>
      </c>
      <c r="U3" s="442">
        <v>0</v>
      </c>
      <c r="V3" s="442">
        <f t="shared" ref="V3:V66" si="3">T3-U3</f>
        <v>0</v>
      </c>
      <c r="W3" s="425"/>
      <c r="X3" s="442">
        <v>0</v>
      </c>
      <c r="Y3" s="445">
        <v>0</v>
      </c>
      <c r="Z3" s="445">
        <v>0</v>
      </c>
      <c r="AA3" s="445"/>
      <c r="AB3" s="445">
        <f t="shared" ref="AB3:AB66" si="4">SUM(Z3,V3,S3,P3,M3,J3,I3)</f>
        <v>398.42999999999995</v>
      </c>
    </row>
    <row r="4" spans="1:28" s="260" customFormat="1" ht="42">
      <c r="A4" s="252" t="s">
        <v>405</v>
      </c>
      <c r="B4" s="253" t="s">
        <v>406</v>
      </c>
      <c r="C4" s="254">
        <v>70419455450</v>
      </c>
      <c r="D4" s="255" t="s">
        <v>412</v>
      </c>
      <c r="E4" s="261" t="s">
        <v>413</v>
      </c>
      <c r="F4" s="257" t="s">
        <v>408</v>
      </c>
      <c r="G4" s="424" t="s">
        <v>1070</v>
      </c>
      <c r="H4" s="442">
        <v>0</v>
      </c>
      <c r="I4" s="259">
        <v>143.63</v>
      </c>
      <c r="J4" s="442">
        <v>0</v>
      </c>
      <c r="K4" s="259">
        <v>186.35</v>
      </c>
      <c r="L4" s="259">
        <v>26.8</v>
      </c>
      <c r="M4" s="443">
        <f t="shared" si="0"/>
        <v>159.54999999999998</v>
      </c>
      <c r="N4" s="442">
        <v>0</v>
      </c>
      <c r="O4" s="442">
        <v>0</v>
      </c>
      <c r="P4" s="442">
        <f t="shared" si="1"/>
        <v>0</v>
      </c>
      <c r="Q4" s="444">
        <v>298.32</v>
      </c>
      <c r="R4" s="442">
        <v>80.41</v>
      </c>
      <c r="S4" s="442">
        <f t="shared" si="2"/>
        <v>217.91</v>
      </c>
      <c r="T4" s="442">
        <v>0</v>
      </c>
      <c r="U4" s="442">
        <v>0</v>
      </c>
      <c r="V4" s="442">
        <f t="shared" si="3"/>
        <v>0</v>
      </c>
      <c r="W4" s="425"/>
      <c r="X4" s="442">
        <v>0</v>
      </c>
      <c r="Y4" s="445">
        <v>0</v>
      </c>
      <c r="Z4" s="445">
        <v>0</v>
      </c>
      <c r="AA4" s="445"/>
      <c r="AB4" s="445">
        <f t="shared" si="4"/>
        <v>521.08999999999992</v>
      </c>
    </row>
    <row r="5" spans="1:28" s="262" customFormat="1" ht="42">
      <c r="A5" s="252" t="s">
        <v>405</v>
      </c>
      <c r="B5" s="253" t="s">
        <v>406</v>
      </c>
      <c r="C5" s="254">
        <v>2950339751</v>
      </c>
      <c r="D5" s="255" t="s">
        <v>414</v>
      </c>
      <c r="E5" s="256">
        <v>1</v>
      </c>
      <c r="F5" s="257" t="s">
        <v>415</v>
      </c>
      <c r="G5" s="424" t="s">
        <v>1070</v>
      </c>
      <c r="H5" s="442">
        <v>0</v>
      </c>
      <c r="I5" s="259">
        <v>1447.33</v>
      </c>
      <c r="J5" s="442">
        <v>0</v>
      </c>
      <c r="K5" s="259">
        <v>186.35</v>
      </c>
      <c r="L5" s="259">
        <v>8</v>
      </c>
      <c r="M5" s="443">
        <f t="shared" si="0"/>
        <v>178.35</v>
      </c>
      <c r="N5" s="442">
        <v>0</v>
      </c>
      <c r="O5" s="442">
        <v>0</v>
      </c>
      <c r="P5" s="442">
        <f t="shared" si="1"/>
        <v>0</v>
      </c>
      <c r="Q5" s="444">
        <v>0</v>
      </c>
      <c r="R5" s="442">
        <v>0</v>
      </c>
      <c r="S5" s="442">
        <f t="shared" si="2"/>
        <v>0</v>
      </c>
      <c r="T5" s="442">
        <v>0</v>
      </c>
      <c r="U5" s="442">
        <v>0</v>
      </c>
      <c r="V5" s="442">
        <f t="shared" si="3"/>
        <v>0</v>
      </c>
      <c r="W5" s="425"/>
      <c r="X5" s="442">
        <v>0</v>
      </c>
      <c r="Y5" s="445">
        <v>0</v>
      </c>
      <c r="Z5" s="445">
        <v>0</v>
      </c>
      <c r="AA5" s="445"/>
      <c r="AB5" s="445">
        <f t="shared" si="4"/>
        <v>1625.6799999999998</v>
      </c>
    </row>
    <row r="6" spans="1:28" s="262" customFormat="1" ht="42">
      <c r="A6" s="252" t="s">
        <v>405</v>
      </c>
      <c r="B6" s="253" t="s">
        <v>406</v>
      </c>
      <c r="C6" s="254">
        <v>7178763493</v>
      </c>
      <c r="D6" s="255" t="s">
        <v>416</v>
      </c>
      <c r="E6" s="261" t="s">
        <v>413</v>
      </c>
      <c r="F6" s="257" t="s">
        <v>417</v>
      </c>
      <c r="G6" s="424" t="s">
        <v>1070</v>
      </c>
      <c r="H6" s="442">
        <v>0</v>
      </c>
      <c r="I6" s="432">
        <f>160.47+146.22</f>
        <v>306.69</v>
      </c>
      <c r="J6" s="442">
        <v>0</v>
      </c>
      <c r="K6" s="259">
        <v>186.35</v>
      </c>
      <c r="L6" s="259">
        <v>1.8</v>
      </c>
      <c r="M6" s="443">
        <f t="shared" si="0"/>
        <v>184.54999999999998</v>
      </c>
      <c r="N6" s="442">
        <v>0</v>
      </c>
      <c r="O6" s="442">
        <v>0</v>
      </c>
      <c r="P6" s="442">
        <f t="shared" si="1"/>
        <v>0</v>
      </c>
      <c r="Q6" s="444">
        <v>0</v>
      </c>
      <c r="R6" s="442">
        <v>0</v>
      </c>
      <c r="S6" s="442">
        <f t="shared" si="2"/>
        <v>0</v>
      </c>
      <c r="T6" s="442">
        <v>0</v>
      </c>
      <c r="U6" s="442">
        <v>0</v>
      </c>
      <c r="V6" s="442">
        <f t="shared" si="3"/>
        <v>0</v>
      </c>
      <c r="W6" s="425"/>
      <c r="X6" s="442">
        <v>0</v>
      </c>
      <c r="Y6" s="445">
        <v>0</v>
      </c>
      <c r="Z6" s="445">
        <v>0</v>
      </c>
      <c r="AA6" s="445"/>
      <c r="AB6" s="445">
        <f t="shared" si="4"/>
        <v>491.24</v>
      </c>
    </row>
    <row r="7" spans="1:28" s="262" customFormat="1" ht="42">
      <c r="A7" s="252" t="s">
        <v>405</v>
      </c>
      <c r="B7" s="253" t="s">
        <v>406</v>
      </c>
      <c r="C7" s="254">
        <v>7032388418</v>
      </c>
      <c r="D7" s="255" t="s">
        <v>418</v>
      </c>
      <c r="E7" s="261" t="s">
        <v>413</v>
      </c>
      <c r="F7" s="257" t="s">
        <v>408</v>
      </c>
      <c r="G7" s="424" t="s">
        <v>1070</v>
      </c>
      <c r="H7" s="442">
        <v>0</v>
      </c>
      <c r="I7" s="259">
        <v>302.25</v>
      </c>
      <c r="J7" s="442">
        <v>0</v>
      </c>
      <c r="K7" s="259">
        <v>186.35</v>
      </c>
      <c r="L7" s="259">
        <v>30.1</v>
      </c>
      <c r="M7" s="443">
        <f t="shared" si="0"/>
        <v>156.25</v>
      </c>
      <c r="N7" s="442">
        <v>0</v>
      </c>
      <c r="O7" s="442">
        <v>0</v>
      </c>
      <c r="P7" s="442">
        <f t="shared" si="1"/>
        <v>0</v>
      </c>
      <c r="Q7" s="444">
        <v>0</v>
      </c>
      <c r="R7" s="442">
        <v>0</v>
      </c>
      <c r="S7" s="442">
        <f t="shared" si="2"/>
        <v>0</v>
      </c>
      <c r="T7" s="442">
        <v>0</v>
      </c>
      <c r="U7" s="442">
        <v>0</v>
      </c>
      <c r="V7" s="442">
        <f t="shared" si="3"/>
        <v>0</v>
      </c>
      <c r="W7" s="425"/>
      <c r="X7" s="442">
        <v>0</v>
      </c>
      <c r="Y7" s="445">
        <v>0</v>
      </c>
      <c r="Z7" s="445">
        <v>0</v>
      </c>
      <c r="AA7" s="445"/>
      <c r="AB7" s="445">
        <f t="shared" si="4"/>
        <v>458.5</v>
      </c>
    </row>
    <row r="8" spans="1:28" s="262" customFormat="1" ht="42">
      <c r="A8" s="252" t="s">
        <v>405</v>
      </c>
      <c r="B8" s="253" t="s">
        <v>406</v>
      </c>
      <c r="C8" s="254">
        <v>2670847498</v>
      </c>
      <c r="D8" s="255" t="s">
        <v>419</v>
      </c>
      <c r="E8" s="261" t="s">
        <v>413</v>
      </c>
      <c r="F8" s="257" t="s">
        <v>420</v>
      </c>
      <c r="G8" s="424" t="s">
        <v>1070</v>
      </c>
      <c r="H8" s="442">
        <v>0</v>
      </c>
      <c r="I8" s="259">
        <v>277.12</v>
      </c>
      <c r="J8" s="442">
        <v>0</v>
      </c>
      <c r="K8" s="259">
        <v>186.35</v>
      </c>
      <c r="L8" s="259">
        <v>64</v>
      </c>
      <c r="M8" s="443">
        <f t="shared" si="0"/>
        <v>122.35</v>
      </c>
      <c r="N8" s="442">
        <v>0</v>
      </c>
      <c r="O8" s="442">
        <v>0</v>
      </c>
      <c r="P8" s="442">
        <f t="shared" si="1"/>
        <v>0</v>
      </c>
      <c r="Q8" s="444">
        <v>638</v>
      </c>
      <c r="R8" s="442">
        <v>192</v>
      </c>
      <c r="S8" s="442">
        <f t="shared" si="2"/>
        <v>446</v>
      </c>
      <c r="T8" s="442">
        <v>0</v>
      </c>
      <c r="U8" s="442">
        <v>0</v>
      </c>
      <c r="V8" s="442">
        <f t="shared" si="3"/>
        <v>0</v>
      </c>
      <c r="W8" s="425"/>
      <c r="X8" s="442">
        <v>0</v>
      </c>
      <c r="Y8" s="445">
        <v>0</v>
      </c>
      <c r="Z8" s="445">
        <v>0</v>
      </c>
      <c r="AA8" s="445"/>
      <c r="AB8" s="445">
        <f t="shared" si="4"/>
        <v>845.47</v>
      </c>
    </row>
    <row r="9" spans="1:28" s="260" customFormat="1" ht="42">
      <c r="A9" s="252" t="s">
        <v>405</v>
      </c>
      <c r="B9" s="253" t="s">
        <v>406</v>
      </c>
      <c r="C9" s="254">
        <v>8959195405</v>
      </c>
      <c r="D9" s="255" t="s">
        <v>421</v>
      </c>
      <c r="E9" s="261" t="s">
        <v>422</v>
      </c>
      <c r="F9" s="257" t="s">
        <v>423</v>
      </c>
      <c r="G9" s="424" t="s">
        <v>1070</v>
      </c>
      <c r="H9" s="442">
        <v>0</v>
      </c>
      <c r="I9" s="259">
        <v>152.81</v>
      </c>
      <c r="J9" s="442">
        <v>0</v>
      </c>
      <c r="K9" s="259">
        <v>186.35</v>
      </c>
      <c r="L9" s="259">
        <v>26.4</v>
      </c>
      <c r="M9" s="443">
        <f t="shared" si="0"/>
        <v>159.94999999999999</v>
      </c>
      <c r="N9" s="442">
        <v>0</v>
      </c>
      <c r="O9" s="442">
        <v>0</v>
      </c>
      <c r="P9" s="442">
        <f t="shared" si="1"/>
        <v>0</v>
      </c>
      <c r="Q9" s="444">
        <v>0</v>
      </c>
      <c r="R9" s="442">
        <v>0</v>
      </c>
      <c r="S9" s="442">
        <f t="shared" si="2"/>
        <v>0</v>
      </c>
      <c r="T9" s="442">
        <v>0</v>
      </c>
      <c r="U9" s="442">
        <v>0</v>
      </c>
      <c r="V9" s="442">
        <f t="shared" si="3"/>
        <v>0</v>
      </c>
      <c r="W9" s="425"/>
      <c r="X9" s="442">
        <v>0</v>
      </c>
      <c r="Y9" s="445">
        <v>0</v>
      </c>
      <c r="Z9" s="445">
        <v>0</v>
      </c>
      <c r="AA9" s="445"/>
      <c r="AB9" s="445">
        <f t="shared" si="4"/>
        <v>312.76</v>
      </c>
    </row>
    <row r="10" spans="1:28" s="260" customFormat="1" ht="42">
      <c r="A10" s="252" t="s">
        <v>405</v>
      </c>
      <c r="B10" s="253" t="s">
        <v>406</v>
      </c>
      <c r="C10" s="254">
        <v>847358488</v>
      </c>
      <c r="D10" s="255" t="s">
        <v>424</v>
      </c>
      <c r="E10" s="261" t="s">
        <v>422</v>
      </c>
      <c r="F10" s="257" t="s">
        <v>411</v>
      </c>
      <c r="G10" s="424" t="s">
        <v>1070</v>
      </c>
      <c r="H10" s="442">
        <v>0</v>
      </c>
      <c r="I10" s="432">
        <f>176.35+17.72</f>
        <v>194.07</v>
      </c>
      <c r="J10" s="442">
        <v>0</v>
      </c>
      <c r="K10" s="259">
        <v>186.35</v>
      </c>
      <c r="L10" s="259">
        <v>0.88</v>
      </c>
      <c r="M10" s="443">
        <f t="shared" si="0"/>
        <v>185.47</v>
      </c>
      <c r="N10" s="442">
        <v>0</v>
      </c>
      <c r="O10" s="442">
        <v>0</v>
      </c>
      <c r="P10" s="442">
        <f t="shared" si="1"/>
        <v>0</v>
      </c>
      <c r="Q10" s="444">
        <v>0</v>
      </c>
      <c r="R10" s="442">
        <v>0</v>
      </c>
      <c r="S10" s="442">
        <f t="shared" si="2"/>
        <v>0</v>
      </c>
      <c r="T10" s="442">
        <v>0</v>
      </c>
      <c r="U10" s="442">
        <v>0</v>
      </c>
      <c r="V10" s="442">
        <f t="shared" si="3"/>
        <v>0</v>
      </c>
      <c r="W10" s="425"/>
      <c r="X10" s="442">
        <v>0</v>
      </c>
      <c r="Y10" s="445">
        <v>0</v>
      </c>
      <c r="Z10" s="445">
        <v>0</v>
      </c>
      <c r="AA10" s="445"/>
      <c r="AB10" s="445">
        <f t="shared" si="4"/>
        <v>379.53999999999996</v>
      </c>
    </row>
    <row r="11" spans="1:28" s="262" customFormat="1" ht="42">
      <c r="A11" s="252" t="s">
        <v>405</v>
      </c>
      <c r="B11" s="253" t="s">
        <v>406</v>
      </c>
      <c r="C11" s="254">
        <v>88999882420</v>
      </c>
      <c r="D11" s="255" t="s">
        <v>425</v>
      </c>
      <c r="E11" s="261" t="s">
        <v>422</v>
      </c>
      <c r="F11" s="257" t="s">
        <v>426</v>
      </c>
      <c r="G11" s="424" t="s">
        <v>1070</v>
      </c>
      <c r="H11" s="442">
        <v>0</v>
      </c>
      <c r="I11" s="259">
        <v>265.19</v>
      </c>
      <c r="J11" s="442">
        <v>0</v>
      </c>
      <c r="K11" s="259">
        <v>186.35</v>
      </c>
      <c r="L11" s="259">
        <v>9</v>
      </c>
      <c r="M11" s="443">
        <f t="shared" si="0"/>
        <v>177.35</v>
      </c>
      <c r="N11" s="442">
        <v>0</v>
      </c>
      <c r="O11" s="442">
        <v>0</v>
      </c>
      <c r="P11" s="442">
        <f t="shared" si="1"/>
        <v>0</v>
      </c>
      <c r="Q11" s="444">
        <v>0</v>
      </c>
      <c r="R11" s="442">
        <v>0</v>
      </c>
      <c r="S11" s="442">
        <f t="shared" si="2"/>
        <v>0</v>
      </c>
      <c r="T11" s="442">
        <v>0</v>
      </c>
      <c r="U11" s="442">
        <v>0</v>
      </c>
      <c r="V11" s="442">
        <f t="shared" si="3"/>
        <v>0</v>
      </c>
      <c r="W11" s="425"/>
      <c r="X11" s="442">
        <v>0</v>
      </c>
      <c r="Y11" s="445">
        <v>0</v>
      </c>
      <c r="Z11" s="445">
        <v>0</v>
      </c>
      <c r="AA11" s="445"/>
      <c r="AB11" s="445">
        <f t="shared" si="4"/>
        <v>442.53999999999996</v>
      </c>
    </row>
    <row r="12" spans="1:28" s="262" customFormat="1" ht="42">
      <c r="A12" s="252" t="s">
        <v>405</v>
      </c>
      <c r="B12" s="253" t="s">
        <v>406</v>
      </c>
      <c r="C12" s="254">
        <v>5244461486</v>
      </c>
      <c r="D12" s="255" t="s">
        <v>427</v>
      </c>
      <c r="E12" s="261" t="s">
        <v>409</v>
      </c>
      <c r="F12" s="257" t="s">
        <v>415</v>
      </c>
      <c r="G12" s="424" t="s">
        <v>1070</v>
      </c>
      <c r="H12" s="442">
        <v>0</v>
      </c>
      <c r="I12" s="259">
        <v>150.07</v>
      </c>
      <c r="J12" s="442">
        <v>0</v>
      </c>
      <c r="K12" s="259">
        <v>186.35</v>
      </c>
      <c r="L12" s="259">
        <v>26.4</v>
      </c>
      <c r="M12" s="443">
        <f t="shared" si="0"/>
        <v>159.94999999999999</v>
      </c>
      <c r="N12" s="442">
        <v>0</v>
      </c>
      <c r="O12" s="442">
        <v>0</v>
      </c>
      <c r="P12" s="442">
        <f t="shared" si="1"/>
        <v>0</v>
      </c>
      <c r="Q12" s="444">
        <v>172.23</v>
      </c>
      <c r="R12" s="442">
        <v>79.2</v>
      </c>
      <c r="S12" s="442">
        <f t="shared" si="2"/>
        <v>93.029999999999987</v>
      </c>
      <c r="T12" s="442">
        <v>0</v>
      </c>
      <c r="U12" s="442">
        <v>0</v>
      </c>
      <c r="V12" s="442">
        <f t="shared" si="3"/>
        <v>0</v>
      </c>
      <c r="W12" s="425"/>
      <c r="X12" s="442">
        <v>0</v>
      </c>
      <c r="Y12" s="445">
        <v>0</v>
      </c>
      <c r="Z12" s="445">
        <v>0</v>
      </c>
      <c r="AA12" s="445"/>
      <c r="AB12" s="445">
        <f t="shared" si="4"/>
        <v>403.04999999999995</v>
      </c>
    </row>
    <row r="13" spans="1:28" s="262" customFormat="1" ht="42">
      <c r="A13" s="252" t="s">
        <v>405</v>
      </c>
      <c r="B13" s="253" t="s">
        <v>406</v>
      </c>
      <c r="C13" s="254">
        <v>5345290466</v>
      </c>
      <c r="D13" s="255" t="s">
        <v>428</v>
      </c>
      <c r="E13" s="261" t="s">
        <v>422</v>
      </c>
      <c r="F13" s="257" t="s">
        <v>429</v>
      </c>
      <c r="G13" s="424" t="s">
        <v>1070</v>
      </c>
      <c r="H13" s="442">
        <v>0</v>
      </c>
      <c r="I13" s="259">
        <v>139.08000000000001</v>
      </c>
      <c r="J13" s="442">
        <v>0</v>
      </c>
      <c r="K13" s="259">
        <v>186.35</v>
      </c>
      <c r="L13" s="259">
        <v>26.4</v>
      </c>
      <c r="M13" s="443">
        <f t="shared" si="0"/>
        <v>159.94999999999999</v>
      </c>
      <c r="N13" s="442">
        <v>0</v>
      </c>
      <c r="O13" s="442">
        <v>0</v>
      </c>
      <c r="P13" s="442">
        <f t="shared" si="1"/>
        <v>0</v>
      </c>
      <c r="Q13" s="444">
        <v>172.23</v>
      </c>
      <c r="R13" s="442">
        <v>79.2</v>
      </c>
      <c r="S13" s="442">
        <f t="shared" si="2"/>
        <v>93.029999999999987</v>
      </c>
      <c r="T13" s="442">
        <v>0</v>
      </c>
      <c r="U13" s="442">
        <v>0</v>
      </c>
      <c r="V13" s="442">
        <f t="shared" si="3"/>
        <v>0</v>
      </c>
      <c r="W13" s="425"/>
      <c r="X13" s="442">
        <v>0</v>
      </c>
      <c r="Y13" s="445">
        <v>0</v>
      </c>
      <c r="Z13" s="445">
        <v>0</v>
      </c>
      <c r="AA13" s="445"/>
      <c r="AB13" s="445">
        <f t="shared" si="4"/>
        <v>392.05999999999995</v>
      </c>
    </row>
    <row r="14" spans="1:28" s="262" customFormat="1" ht="42">
      <c r="A14" s="252" t="s">
        <v>405</v>
      </c>
      <c r="B14" s="253" t="s">
        <v>406</v>
      </c>
      <c r="C14" s="254">
        <v>6302910471</v>
      </c>
      <c r="D14" s="255" t="s">
        <v>430</v>
      </c>
      <c r="E14" s="261" t="s">
        <v>422</v>
      </c>
      <c r="F14" s="257" t="s">
        <v>429</v>
      </c>
      <c r="G14" s="424" t="s">
        <v>1070</v>
      </c>
      <c r="H14" s="442">
        <v>0</v>
      </c>
      <c r="I14" s="259">
        <v>151.49</v>
      </c>
      <c r="J14" s="442">
        <v>0</v>
      </c>
      <c r="K14" s="259">
        <v>186.35</v>
      </c>
      <c r="L14" s="259">
        <v>27.99</v>
      </c>
      <c r="M14" s="443">
        <f t="shared" si="0"/>
        <v>158.35999999999999</v>
      </c>
      <c r="N14" s="442">
        <v>0</v>
      </c>
      <c r="O14" s="442">
        <v>0</v>
      </c>
      <c r="P14" s="442">
        <f t="shared" si="1"/>
        <v>0</v>
      </c>
      <c r="Q14" s="444">
        <v>298.32</v>
      </c>
      <c r="R14" s="442">
        <v>83.97</v>
      </c>
      <c r="S14" s="442">
        <f t="shared" si="2"/>
        <v>214.35</v>
      </c>
      <c r="T14" s="442">
        <v>0</v>
      </c>
      <c r="U14" s="442">
        <v>0</v>
      </c>
      <c r="V14" s="442">
        <f t="shared" si="3"/>
        <v>0</v>
      </c>
      <c r="W14" s="425"/>
      <c r="X14" s="442">
        <v>0</v>
      </c>
      <c r="Y14" s="445">
        <v>0</v>
      </c>
      <c r="Z14" s="445">
        <v>0</v>
      </c>
      <c r="AA14" s="445"/>
      <c r="AB14" s="445">
        <f t="shared" si="4"/>
        <v>524.20000000000005</v>
      </c>
    </row>
    <row r="15" spans="1:28" s="262" customFormat="1" ht="42">
      <c r="A15" s="252" t="s">
        <v>405</v>
      </c>
      <c r="B15" s="253" t="s">
        <v>406</v>
      </c>
      <c r="C15" s="254">
        <v>2456744462</v>
      </c>
      <c r="D15" s="255" t="s">
        <v>431</v>
      </c>
      <c r="E15" s="261" t="s">
        <v>413</v>
      </c>
      <c r="F15" s="257" t="s">
        <v>408</v>
      </c>
      <c r="G15" s="424" t="s">
        <v>1070</v>
      </c>
      <c r="H15" s="442">
        <v>0</v>
      </c>
      <c r="I15" s="259">
        <v>302.25</v>
      </c>
      <c r="J15" s="442">
        <v>0</v>
      </c>
      <c r="K15" s="259">
        <v>186.35</v>
      </c>
      <c r="L15" s="259">
        <v>30.1</v>
      </c>
      <c r="M15" s="443">
        <f t="shared" si="0"/>
        <v>156.25</v>
      </c>
      <c r="N15" s="442">
        <v>0</v>
      </c>
      <c r="O15" s="442">
        <v>0</v>
      </c>
      <c r="P15" s="442">
        <f t="shared" si="1"/>
        <v>0</v>
      </c>
      <c r="Q15" s="444">
        <v>0</v>
      </c>
      <c r="R15" s="442">
        <v>0</v>
      </c>
      <c r="S15" s="442">
        <f t="shared" si="2"/>
        <v>0</v>
      </c>
      <c r="T15" s="442">
        <v>0</v>
      </c>
      <c r="U15" s="442">
        <v>0</v>
      </c>
      <c r="V15" s="442">
        <f t="shared" si="3"/>
        <v>0</v>
      </c>
      <c r="W15" s="425"/>
      <c r="X15" s="442">
        <v>0</v>
      </c>
      <c r="Y15" s="445">
        <v>0</v>
      </c>
      <c r="Z15" s="445">
        <v>0</v>
      </c>
      <c r="AA15" s="445"/>
      <c r="AB15" s="445">
        <f t="shared" si="4"/>
        <v>458.5</v>
      </c>
    </row>
    <row r="16" spans="1:28" s="262" customFormat="1" ht="42">
      <c r="A16" s="252" t="s">
        <v>405</v>
      </c>
      <c r="B16" s="253" t="s">
        <v>406</v>
      </c>
      <c r="C16" s="254">
        <v>9601303499</v>
      </c>
      <c r="D16" s="263" t="s">
        <v>432</v>
      </c>
      <c r="E16" s="261" t="s">
        <v>413</v>
      </c>
      <c r="F16" s="257" t="s">
        <v>420</v>
      </c>
      <c r="G16" s="424" t="s">
        <v>1070</v>
      </c>
      <c r="H16" s="442">
        <v>0</v>
      </c>
      <c r="I16" s="259">
        <v>2020.75</v>
      </c>
      <c r="J16" s="442">
        <v>0</v>
      </c>
      <c r="K16" s="259">
        <v>186.35</v>
      </c>
      <c r="L16" s="259">
        <v>8</v>
      </c>
      <c r="M16" s="443">
        <f t="shared" si="0"/>
        <v>178.35</v>
      </c>
      <c r="N16" s="442">
        <v>0</v>
      </c>
      <c r="O16" s="442">
        <v>0</v>
      </c>
      <c r="P16" s="442">
        <f t="shared" si="1"/>
        <v>0</v>
      </c>
      <c r="Q16" s="444">
        <v>0</v>
      </c>
      <c r="R16" s="442">
        <v>0</v>
      </c>
      <c r="S16" s="442">
        <f t="shared" si="2"/>
        <v>0</v>
      </c>
      <c r="T16" s="442">
        <v>0</v>
      </c>
      <c r="U16" s="442">
        <v>0</v>
      </c>
      <c r="V16" s="442">
        <f t="shared" si="3"/>
        <v>0</v>
      </c>
      <c r="W16" s="425"/>
      <c r="X16" s="442">
        <v>0</v>
      </c>
      <c r="Y16" s="445">
        <v>0</v>
      </c>
      <c r="Z16" s="445">
        <v>0</v>
      </c>
      <c r="AA16" s="445"/>
      <c r="AB16" s="445">
        <f t="shared" si="4"/>
        <v>2199.1</v>
      </c>
    </row>
    <row r="17" spans="1:28" s="262" customFormat="1" ht="42">
      <c r="A17" s="252" t="s">
        <v>405</v>
      </c>
      <c r="B17" s="253" t="s">
        <v>406</v>
      </c>
      <c r="C17" s="254">
        <v>4089045932</v>
      </c>
      <c r="D17" s="255" t="s">
        <v>433</v>
      </c>
      <c r="E17" s="261" t="s">
        <v>409</v>
      </c>
      <c r="F17" s="257" t="s">
        <v>415</v>
      </c>
      <c r="G17" s="424" t="s">
        <v>1070</v>
      </c>
      <c r="H17" s="442">
        <v>0</v>
      </c>
      <c r="I17" s="259">
        <v>158.38</v>
      </c>
      <c r="J17" s="442">
        <v>0</v>
      </c>
      <c r="K17" s="259">
        <v>186.35</v>
      </c>
      <c r="L17" s="259">
        <v>26.8</v>
      </c>
      <c r="M17" s="443">
        <f t="shared" si="0"/>
        <v>159.54999999999998</v>
      </c>
      <c r="N17" s="442">
        <v>0</v>
      </c>
      <c r="O17" s="442">
        <v>0</v>
      </c>
      <c r="P17" s="442">
        <f t="shared" si="1"/>
        <v>0</v>
      </c>
      <c r="Q17" s="444">
        <v>172.23</v>
      </c>
      <c r="R17" s="442">
        <v>80.41</v>
      </c>
      <c r="S17" s="442">
        <f t="shared" si="2"/>
        <v>91.82</v>
      </c>
      <c r="T17" s="442">
        <v>0</v>
      </c>
      <c r="U17" s="442">
        <v>0</v>
      </c>
      <c r="V17" s="442">
        <f t="shared" si="3"/>
        <v>0</v>
      </c>
      <c r="W17" s="425"/>
      <c r="X17" s="442">
        <v>0</v>
      </c>
      <c r="Y17" s="445">
        <v>0</v>
      </c>
      <c r="Z17" s="445">
        <v>0</v>
      </c>
      <c r="AA17" s="445"/>
      <c r="AB17" s="445">
        <f t="shared" si="4"/>
        <v>409.75</v>
      </c>
    </row>
    <row r="18" spans="1:28" s="262" customFormat="1" ht="42">
      <c r="A18" s="252" t="s">
        <v>405</v>
      </c>
      <c r="B18" s="253" t="s">
        <v>406</v>
      </c>
      <c r="C18" s="254">
        <v>10283186429</v>
      </c>
      <c r="D18" s="255" t="s">
        <v>434</v>
      </c>
      <c r="E18" s="261" t="s">
        <v>413</v>
      </c>
      <c r="F18" s="257" t="s">
        <v>435</v>
      </c>
      <c r="G18" s="424" t="s">
        <v>1070</v>
      </c>
      <c r="H18" s="442">
        <v>0</v>
      </c>
      <c r="I18" s="259">
        <v>159.49</v>
      </c>
      <c r="J18" s="442">
        <v>0</v>
      </c>
      <c r="K18" s="259">
        <v>186.35</v>
      </c>
      <c r="L18" s="259">
        <v>27.99</v>
      </c>
      <c r="M18" s="443">
        <f t="shared" si="0"/>
        <v>158.35999999999999</v>
      </c>
      <c r="N18" s="442">
        <v>0</v>
      </c>
      <c r="O18" s="442">
        <v>0</v>
      </c>
      <c r="P18" s="442">
        <f t="shared" si="1"/>
        <v>0</v>
      </c>
      <c r="Q18" s="444">
        <v>298.32</v>
      </c>
      <c r="R18" s="442">
        <v>83.97</v>
      </c>
      <c r="S18" s="442">
        <f t="shared" si="2"/>
        <v>214.35</v>
      </c>
      <c r="T18" s="442">
        <v>0</v>
      </c>
      <c r="U18" s="442">
        <v>0</v>
      </c>
      <c r="V18" s="442">
        <f t="shared" si="3"/>
        <v>0</v>
      </c>
      <c r="W18" s="425"/>
      <c r="X18" s="442">
        <v>0</v>
      </c>
      <c r="Y18" s="445">
        <v>0</v>
      </c>
      <c r="Z18" s="445">
        <v>0</v>
      </c>
      <c r="AA18" s="445"/>
      <c r="AB18" s="445">
        <f t="shared" si="4"/>
        <v>532.20000000000005</v>
      </c>
    </row>
    <row r="19" spans="1:28" s="262" customFormat="1" ht="42">
      <c r="A19" s="252" t="s">
        <v>405</v>
      </c>
      <c r="B19" s="253" t="s">
        <v>406</v>
      </c>
      <c r="C19" s="264">
        <v>5813428445</v>
      </c>
      <c r="D19" s="263" t="s">
        <v>436</v>
      </c>
      <c r="E19" s="261" t="s">
        <v>413</v>
      </c>
      <c r="F19" s="257" t="s">
        <v>435</v>
      </c>
      <c r="G19" s="424" t="s">
        <v>1070</v>
      </c>
      <c r="H19" s="442">
        <v>0</v>
      </c>
      <c r="I19" s="432">
        <f>111.29+0.04</f>
        <v>111.33000000000001</v>
      </c>
      <c r="J19" s="442">
        <v>0</v>
      </c>
      <c r="K19" s="259">
        <v>186.35</v>
      </c>
      <c r="L19" s="259">
        <v>8.1</v>
      </c>
      <c r="M19" s="443">
        <f t="shared" si="0"/>
        <v>178.25</v>
      </c>
      <c r="N19" s="442">
        <v>0</v>
      </c>
      <c r="O19" s="442">
        <v>0</v>
      </c>
      <c r="P19" s="442">
        <f t="shared" si="1"/>
        <v>0</v>
      </c>
      <c r="Q19" s="444">
        <v>0</v>
      </c>
      <c r="R19" s="442">
        <v>0</v>
      </c>
      <c r="S19" s="442">
        <f t="shared" si="2"/>
        <v>0</v>
      </c>
      <c r="T19" s="442">
        <v>0</v>
      </c>
      <c r="U19" s="442">
        <v>0</v>
      </c>
      <c r="V19" s="442">
        <f t="shared" si="3"/>
        <v>0</v>
      </c>
      <c r="W19" s="425"/>
      <c r="X19" s="442">
        <v>0</v>
      </c>
      <c r="Y19" s="445">
        <v>0</v>
      </c>
      <c r="Z19" s="445">
        <v>0</v>
      </c>
      <c r="AA19" s="445"/>
      <c r="AB19" s="445">
        <f t="shared" si="4"/>
        <v>289.58000000000004</v>
      </c>
    </row>
    <row r="20" spans="1:28" s="262" customFormat="1" ht="42">
      <c r="A20" s="252" t="s">
        <v>405</v>
      </c>
      <c r="B20" s="253" t="s">
        <v>406</v>
      </c>
      <c r="C20" s="264">
        <v>92123600415</v>
      </c>
      <c r="D20" s="263" t="s">
        <v>437</v>
      </c>
      <c r="E20" s="261" t="s">
        <v>409</v>
      </c>
      <c r="F20" s="257" t="s">
        <v>415</v>
      </c>
      <c r="G20" s="424" t="s">
        <v>1070</v>
      </c>
      <c r="H20" s="442">
        <v>0</v>
      </c>
      <c r="I20" s="259">
        <v>147.32</v>
      </c>
      <c r="J20" s="442">
        <v>0</v>
      </c>
      <c r="K20" s="259">
        <v>186.35</v>
      </c>
      <c r="L20" s="259">
        <v>26.4</v>
      </c>
      <c r="M20" s="443">
        <f t="shared" si="0"/>
        <v>159.94999999999999</v>
      </c>
      <c r="N20" s="442">
        <v>0</v>
      </c>
      <c r="O20" s="442">
        <v>0</v>
      </c>
      <c r="P20" s="442">
        <f t="shared" si="1"/>
        <v>0</v>
      </c>
      <c r="Q20" s="444">
        <v>0</v>
      </c>
      <c r="R20" s="442">
        <v>0</v>
      </c>
      <c r="S20" s="442">
        <f t="shared" si="2"/>
        <v>0</v>
      </c>
      <c r="T20" s="442">
        <v>0</v>
      </c>
      <c r="U20" s="442">
        <v>0</v>
      </c>
      <c r="V20" s="442">
        <f t="shared" si="3"/>
        <v>0</v>
      </c>
      <c r="W20" s="425"/>
      <c r="X20" s="442">
        <v>0</v>
      </c>
      <c r="Y20" s="445">
        <v>0</v>
      </c>
      <c r="Z20" s="445">
        <v>0</v>
      </c>
      <c r="AA20" s="445"/>
      <c r="AB20" s="445">
        <f t="shared" si="4"/>
        <v>307.27</v>
      </c>
    </row>
    <row r="21" spans="1:28" s="262" customFormat="1" ht="42">
      <c r="A21" s="252" t="s">
        <v>405</v>
      </c>
      <c r="B21" s="253" t="s">
        <v>406</v>
      </c>
      <c r="C21" s="254">
        <v>6392472452</v>
      </c>
      <c r="D21" s="255" t="s">
        <v>438</v>
      </c>
      <c r="E21" s="261" t="s">
        <v>422</v>
      </c>
      <c r="F21" s="257" t="s">
        <v>429</v>
      </c>
      <c r="G21" s="424" t="s">
        <v>1070</v>
      </c>
      <c r="H21" s="442">
        <v>0</v>
      </c>
      <c r="I21" s="259">
        <v>141.82</v>
      </c>
      <c r="J21" s="442">
        <v>0</v>
      </c>
      <c r="K21" s="259">
        <v>186.35</v>
      </c>
      <c r="L21" s="259">
        <v>26.4</v>
      </c>
      <c r="M21" s="443">
        <f t="shared" si="0"/>
        <v>159.94999999999999</v>
      </c>
      <c r="N21" s="442">
        <v>0</v>
      </c>
      <c r="O21" s="442">
        <v>0</v>
      </c>
      <c r="P21" s="442">
        <f t="shared" si="1"/>
        <v>0</v>
      </c>
      <c r="Q21" s="444">
        <v>172.23</v>
      </c>
      <c r="R21" s="442">
        <v>79.2</v>
      </c>
      <c r="S21" s="442">
        <f t="shared" si="2"/>
        <v>93.029999999999987</v>
      </c>
      <c r="T21" s="442">
        <v>0</v>
      </c>
      <c r="U21" s="442">
        <v>0</v>
      </c>
      <c r="V21" s="442">
        <f t="shared" si="3"/>
        <v>0</v>
      </c>
      <c r="W21" s="425"/>
      <c r="X21" s="442">
        <v>0</v>
      </c>
      <c r="Y21" s="445">
        <v>0</v>
      </c>
      <c r="Z21" s="445">
        <v>0</v>
      </c>
      <c r="AA21" s="445"/>
      <c r="AB21" s="445">
        <f t="shared" si="4"/>
        <v>394.79999999999995</v>
      </c>
    </row>
    <row r="22" spans="1:28" s="262" customFormat="1" ht="42">
      <c r="A22" s="252" t="s">
        <v>405</v>
      </c>
      <c r="B22" s="253" t="s">
        <v>406</v>
      </c>
      <c r="C22" s="254">
        <v>70178717401</v>
      </c>
      <c r="D22" s="255" t="s">
        <v>439</v>
      </c>
      <c r="E22" s="261" t="s">
        <v>422</v>
      </c>
      <c r="F22" s="257" t="s">
        <v>429</v>
      </c>
      <c r="G22" s="424" t="s">
        <v>1070</v>
      </c>
      <c r="H22" s="442">
        <v>0</v>
      </c>
      <c r="I22" s="259">
        <v>818.77</v>
      </c>
      <c r="J22" s="442">
        <v>0</v>
      </c>
      <c r="K22" s="259">
        <v>186.35</v>
      </c>
      <c r="L22" s="259">
        <v>8</v>
      </c>
      <c r="M22" s="443">
        <f t="shared" si="0"/>
        <v>178.35</v>
      </c>
      <c r="N22" s="442">
        <v>0</v>
      </c>
      <c r="O22" s="442">
        <v>0</v>
      </c>
      <c r="P22" s="442">
        <f t="shared" si="1"/>
        <v>0</v>
      </c>
      <c r="Q22" s="444">
        <v>0</v>
      </c>
      <c r="R22" s="442">
        <v>0</v>
      </c>
      <c r="S22" s="442">
        <f t="shared" si="2"/>
        <v>0</v>
      </c>
      <c r="T22" s="442">
        <v>0</v>
      </c>
      <c r="U22" s="442">
        <v>0</v>
      </c>
      <c r="V22" s="442">
        <f t="shared" si="3"/>
        <v>0</v>
      </c>
      <c r="W22" s="425"/>
      <c r="X22" s="442">
        <v>0</v>
      </c>
      <c r="Y22" s="445">
        <v>0</v>
      </c>
      <c r="Z22" s="445">
        <v>0</v>
      </c>
      <c r="AA22" s="445"/>
      <c r="AB22" s="445">
        <f t="shared" si="4"/>
        <v>997.12</v>
      </c>
    </row>
    <row r="23" spans="1:28" s="262" customFormat="1" ht="42">
      <c r="A23" s="252" t="s">
        <v>405</v>
      </c>
      <c r="B23" s="253" t="s">
        <v>406</v>
      </c>
      <c r="C23" s="254">
        <v>79361137468</v>
      </c>
      <c r="D23" s="255" t="s">
        <v>440</v>
      </c>
      <c r="E23" s="261" t="s">
        <v>409</v>
      </c>
      <c r="F23" s="257" t="s">
        <v>441</v>
      </c>
      <c r="G23" s="424" t="s">
        <v>1070</v>
      </c>
      <c r="H23" s="442">
        <v>0</v>
      </c>
      <c r="I23" s="259">
        <v>148.94</v>
      </c>
      <c r="J23" s="442">
        <v>0</v>
      </c>
      <c r="K23" s="259">
        <v>186.35</v>
      </c>
      <c r="L23" s="259">
        <v>27.99</v>
      </c>
      <c r="M23" s="443">
        <f t="shared" si="0"/>
        <v>158.35999999999999</v>
      </c>
      <c r="N23" s="442">
        <v>0</v>
      </c>
      <c r="O23" s="442">
        <v>0</v>
      </c>
      <c r="P23" s="442">
        <f t="shared" si="1"/>
        <v>0</v>
      </c>
      <c r="Q23" s="444">
        <v>172.23</v>
      </c>
      <c r="R23" s="442">
        <v>83.97</v>
      </c>
      <c r="S23" s="442">
        <f t="shared" si="2"/>
        <v>88.259999999999991</v>
      </c>
      <c r="T23" s="442">
        <v>0</v>
      </c>
      <c r="U23" s="442">
        <v>0</v>
      </c>
      <c r="V23" s="442">
        <f t="shared" si="3"/>
        <v>0</v>
      </c>
      <c r="W23" s="425"/>
      <c r="X23" s="442">
        <v>0</v>
      </c>
      <c r="Y23" s="445">
        <v>0</v>
      </c>
      <c r="Z23" s="445">
        <v>0</v>
      </c>
      <c r="AA23" s="445"/>
      <c r="AB23" s="445">
        <f t="shared" si="4"/>
        <v>395.55999999999995</v>
      </c>
    </row>
    <row r="24" spans="1:28" s="262" customFormat="1" ht="42">
      <c r="A24" s="252" t="s">
        <v>405</v>
      </c>
      <c r="B24" s="253" t="s">
        <v>406</v>
      </c>
      <c r="C24" s="254">
        <v>69641277472</v>
      </c>
      <c r="D24" s="255" t="s">
        <v>442</v>
      </c>
      <c r="E24" s="261" t="s">
        <v>413</v>
      </c>
      <c r="F24" s="257" t="s">
        <v>435</v>
      </c>
      <c r="G24" s="424" t="s">
        <v>1070</v>
      </c>
      <c r="H24" s="442">
        <v>0</v>
      </c>
      <c r="I24" s="259">
        <v>133.07</v>
      </c>
      <c r="J24" s="442">
        <v>0</v>
      </c>
      <c r="K24" s="259">
        <v>186.35</v>
      </c>
      <c r="L24" s="259">
        <v>27.99</v>
      </c>
      <c r="M24" s="443">
        <f t="shared" si="0"/>
        <v>158.35999999999999</v>
      </c>
      <c r="N24" s="442">
        <v>0</v>
      </c>
      <c r="O24" s="442">
        <v>0</v>
      </c>
      <c r="P24" s="442">
        <f t="shared" si="1"/>
        <v>0</v>
      </c>
      <c r="Q24" s="444">
        <v>437.54</v>
      </c>
      <c r="R24" s="442">
        <v>83.97</v>
      </c>
      <c r="S24" s="442">
        <f t="shared" si="2"/>
        <v>353.57000000000005</v>
      </c>
      <c r="T24" s="442">
        <v>0</v>
      </c>
      <c r="U24" s="442">
        <v>0</v>
      </c>
      <c r="V24" s="442">
        <f t="shared" si="3"/>
        <v>0</v>
      </c>
      <c r="W24" s="425"/>
      <c r="X24" s="442">
        <v>0</v>
      </c>
      <c r="Y24" s="445">
        <v>0</v>
      </c>
      <c r="Z24" s="445">
        <v>0</v>
      </c>
      <c r="AA24" s="445"/>
      <c r="AB24" s="445">
        <f t="shared" si="4"/>
        <v>645</v>
      </c>
    </row>
    <row r="25" spans="1:28" s="262" customFormat="1" ht="42">
      <c r="A25" s="252" t="s">
        <v>405</v>
      </c>
      <c r="B25" s="253" t="s">
        <v>406</v>
      </c>
      <c r="C25" s="254">
        <v>1937921417</v>
      </c>
      <c r="D25" s="255" t="s">
        <v>443</v>
      </c>
      <c r="E25" s="261" t="s">
        <v>413</v>
      </c>
      <c r="F25" s="257" t="s">
        <v>408</v>
      </c>
      <c r="G25" s="424" t="s">
        <v>1070</v>
      </c>
      <c r="H25" s="442">
        <v>0</v>
      </c>
      <c r="I25" s="432">
        <f>29.56+156.76</f>
        <v>186.32</v>
      </c>
      <c r="J25" s="442">
        <v>0</v>
      </c>
      <c r="K25" s="259">
        <v>186.35</v>
      </c>
      <c r="L25" s="259">
        <v>6.26</v>
      </c>
      <c r="M25" s="443">
        <f t="shared" si="0"/>
        <v>180.09</v>
      </c>
      <c r="N25" s="442">
        <v>0</v>
      </c>
      <c r="O25" s="442">
        <v>0</v>
      </c>
      <c r="P25" s="442">
        <f t="shared" si="1"/>
        <v>0</v>
      </c>
      <c r="Q25" s="444">
        <v>0</v>
      </c>
      <c r="R25" s="442">
        <v>0</v>
      </c>
      <c r="S25" s="442">
        <f t="shared" si="2"/>
        <v>0</v>
      </c>
      <c r="T25" s="442">
        <v>155.13999999999999</v>
      </c>
      <c r="U25" s="442">
        <v>0</v>
      </c>
      <c r="V25" s="442">
        <f t="shared" si="3"/>
        <v>155.13999999999999</v>
      </c>
      <c r="W25" s="425" t="s">
        <v>618</v>
      </c>
      <c r="X25" s="442">
        <v>0</v>
      </c>
      <c r="Y25" s="445">
        <v>0</v>
      </c>
      <c r="Z25" s="445">
        <v>0</v>
      </c>
      <c r="AA25" s="445"/>
      <c r="AB25" s="445">
        <f t="shared" si="4"/>
        <v>521.54999999999995</v>
      </c>
    </row>
    <row r="26" spans="1:28" s="262" customFormat="1" ht="42">
      <c r="A26" s="252" t="s">
        <v>405</v>
      </c>
      <c r="B26" s="253" t="s">
        <v>406</v>
      </c>
      <c r="C26" s="254">
        <v>12502106400</v>
      </c>
      <c r="D26" s="255" t="s">
        <v>444</v>
      </c>
      <c r="E26" s="261" t="s">
        <v>422</v>
      </c>
      <c r="F26" s="257" t="s">
        <v>445</v>
      </c>
      <c r="G26" s="424" t="s">
        <v>1070</v>
      </c>
      <c r="H26" s="442">
        <v>0</v>
      </c>
      <c r="I26" s="432">
        <f>53.43+132.7</f>
        <v>186.13</v>
      </c>
      <c r="J26" s="442">
        <v>0</v>
      </c>
      <c r="K26" s="259">
        <v>186.35</v>
      </c>
      <c r="L26" s="259">
        <v>8.4</v>
      </c>
      <c r="M26" s="443">
        <f t="shared" si="0"/>
        <v>177.95</v>
      </c>
      <c r="N26" s="442">
        <v>0</v>
      </c>
      <c r="O26" s="442">
        <v>0</v>
      </c>
      <c r="P26" s="442">
        <f t="shared" si="1"/>
        <v>0</v>
      </c>
      <c r="Q26" s="444">
        <v>0</v>
      </c>
      <c r="R26" s="442">
        <v>0</v>
      </c>
      <c r="S26" s="442">
        <f t="shared" si="2"/>
        <v>0</v>
      </c>
      <c r="T26" s="442">
        <v>0</v>
      </c>
      <c r="U26" s="442">
        <v>0</v>
      </c>
      <c r="V26" s="442">
        <f t="shared" si="3"/>
        <v>0</v>
      </c>
      <c r="W26" s="425"/>
      <c r="X26" s="442">
        <v>0</v>
      </c>
      <c r="Y26" s="445">
        <v>0</v>
      </c>
      <c r="Z26" s="445">
        <v>0</v>
      </c>
      <c r="AA26" s="445"/>
      <c r="AB26" s="445">
        <f t="shared" si="4"/>
        <v>364.08</v>
      </c>
    </row>
    <row r="27" spans="1:28" s="262" customFormat="1" ht="42">
      <c r="A27" s="252" t="s">
        <v>405</v>
      </c>
      <c r="B27" s="253" t="s">
        <v>406</v>
      </c>
      <c r="C27" s="254">
        <v>10735205442</v>
      </c>
      <c r="D27" s="255" t="s">
        <v>446</v>
      </c>
      <c r="E27" s="261" t="s">
        <v>413</v>
      </c>
      <c r="F27" s="265">
        <v>322205</v>
      </c>
      <c r="G27" s="424" t="s">
        <v>1070</v>
      </c>
      <c r="H27" s="442">
        <v>0</v>
      </c>
      <c r="I27" s="259">
        <v>171.64</v>
      </c>
      <c r="J27" s="442">
        <v>0</v>
      </c>
      <c r="K27" s="259">
        <v>186.35</v>
      </c>
      <c r="L27" s="259">
        <v>37.630000000000003</v>
      </c>
      <c r="M27" s="443">
        <f t="shared" si="0"/>
        <v>148.72</v>
      </c>
      <c r="N27" s="442">
        <v>0</v>
      </c>
      <c r="O27" s="442">
        <v>0</v>
      </c>
      <c r="P27" s="442">
        <f t="shared" si="1"/>
        <v>0</v>
      </c>
      <c r="Q27" s="444">
        <v>0</v>
      </c>
      <c r="R27" s="442">
        <v>0</v>
      </c>
      <c r="S27" s="442">
        <f t="shared" si="2"/>
        <v>0</v>
      </c>
      <c r="T27" s="442">
        <v>0</v>
      </c>
      <c r="U27" s="442">
        <v>0</v>
      </c>
      <c r="V27" s="442">
        <f t="shared" si="3"/>
        <v>0</v>
      </c>
      <c r="W27" s="425"/>
      <c r="X27" s="442">
        <v>0</v>
      </c>
      <c r="Y27" s="445">
        <v>0</v>
      </c>
      <c r="Z27" s="445">
        <v>0</v>
      </c>
      <c r="AA27" s="445"/>
      <c r="AB27" s="445">
        <f t="shared" si="4"/>
        <v>320.36</v>
      </c>
    </row>
    <row r="28" spans="1:28" s="262" customFormat="1" ht="42">
      <c r="A28" s="252" t="s">
        <v>405</v>
      </c>
      <c r="B28" s="253" t="s">
        <v>406</v>
      </c>
      <c r="C28" s="254">
        <v>9909706474</v>
      </c>
      <c r="D28" s="255" t="s">
        <v>447</v>
      </c>
      <c r="E28" s="261" t="s">
        <v>422</v>
      </c>
      <c r="F28" s="258" t="s">
        <v>448</v>
      </c>
      <c r="G28" s="424" t="s">
        <v>1070</v>
      </c>
      <c r="H28" s="442">
        <v>0</v>
      </c>
      <c r="I28" s="259">
        <v>331.07</v>
      </c>
      <c r="J28" s="442">
        <v>0</v>
      </c>
      <c r="K28" s="259">
        <v>186.35</v>
      </c>
      <c r="L28" s="259">
        <v>18.71</v>
      </c>
      <c r="M28" s="443">
        <f t="shared" si="0"/>
        <v>167.64</v>
      </c>
      <c r="N28" s="442">
        <v>0</v>
      </c>
      <c r="O28" s="442">
        <v>0</v>
      </c>
      <c r="P28" s="442">
        <f t="shared" si="1"/>
        <v>0</v>
      </c>
      <c r="Q28" s="444">
        <v>0</v>
      </c>
      <c r="R28" s="442">
        <v>0</v>
      </c>
      <c r="S28" s="442">
        <f t="shared" si="2"/>
        <v>0</v>
      </c>
      <c r="T28" s="442">
        <v>0</v>
      </c>
      <c r="U28" s="442">
        <v>0</v>
      </c>
      <c r="V28" s="442">
        <f t="shared" si="3"/>
        <v>0</v>
      </c>
      <c r="W28" s="425"/>
      <c r="X28" s="442">
        <v>0</v>
      </c>
      <c r="Y28" s="445">
        <v>0</v>
      </c>
      <c r="Z28" s="445">
        <v>0</v>
      </c>
      <c r="AA28" s="445"/>
      <c r="AB28" s="445">
        <f t="shared" si="4"/>
        <v>498.71</v>
      </c>
    </row>
    <row r="29" spans="1:28" s="262" customFormat="1" ht="42">
      <c r="A29" s="252" t="s">
        <v>405</v>
      </c>
      <c r="B29" s="253" t="s">
        <v>406</v>
      </c>
      <c r="C29" s="254">
        <v>70172220408</v>
      </c>
      <c r="D29" s="255" t="s">
        <v>449</v>
      </c>
      <c r="E29" s="261" t="s">
        <v>413</v>
      </c>
      <c r="F29" s="257" t="s">
        <v>450</v>
      </c>
      <c r="G29" s="424" t="s">
        <v>1070</v>
      </c>
      <c r="H29" s="442">
        <v>0</v>
      </c>
      <c r="I29" s="259">
        <v>787.24</v>
      </c>
      <c r="J29" s="442">
        <v>0</v>
      </c>
      <c r="K29" s="259">
        <v>186.35</v>
      </c>
      <c r="L29" s="259">
        <v>8</v>
      </c>
      <c r="M29" s="443">
        <f t="shared" si="0"/>
        <v>178.35</v>
      </c>
      <c r="N29" s="442">
        <v>0</v>
      </c>
      <c r="O29" s="442">
        <v>0</v>
      </c>
      <c r="P29" s="442">
        <f t="shared" si="1"/>
        <v>0</v>
      </c>
      <c r="Q29" s="443">
        <v>0</v>
      </c>
      <c r="R29" s="442">
        <v>0</v>
      </c>
      <c r="S29" s="442">
        <f t="shared" si="2"/>
        <v>0</v>
      </c>
      <c r="T29" s="442">
        <v>0</v>
      </c>
      <c r="U29" s="442">
        <v>0</v>
      </c>
      <c r="V29" s="442">
        <f t="shared" si="3"/>
        <v>0</v>
      </c>
      <c r="W29" s="425"/>
      <c r="X29" s="442">
        <v>0</v>
      </c>
      <c r="Y29" s="445">
        <v>0</v>
      </c>
      <c r="Z29" s="445">
        <v>0</v>
      </c>
      <c r="AA29" s="445"/>
      <c r="AB29" s="445">
        <f t="shared" si="4"/>
        <v>965.59</v>
      </c>
    </row>
    <row r="30" spans="1:28" s="262" customFormat="1" ht="42">
      <c r="A30" s="252" t="s">
        <v>405</v>
      </c>
      <c r="B30" s="253" t="s">
        <v>406</v>
      </c>
      <c r="C30" s="254">
        <v>6301729439</v>
      </c>
      <c r="D30" s="255" t="s">
        <v>451</v>
      </c>
      <c r="E30" s="261" t="s">
        <v>409</v>
      </c>
      <c r="F30" s="257" t="s">
        <v>441</v>
      </c>
      <c r="G30" s="424" t="s">
        <v>1070</v>
      </c>
      <c r="H30" s="442">
        <v>0</v>
      </c>
      <c r="I30" s="259">
        <v>151.32</v>
      </c>
      <c r="J30" s="442">
        <v>0</v>
      </c>
      <c r="K30" s="259">
        <v>186.35</v>
      </c>
      <c r="L30" s="259">
        <v>32.549999999999997</v>
      </c>
      <c r="M30" s="443">
        <f t="shared" si="0"/>
        <v>153.80000000000001</v>
      </c>
      <c r="N30" s="442">
        <v>0</v>
      </c>
      <c r="O30" s="442">
        <v>0</v>
      </c>
      <c r="P30" s="442">
        <f t="shared" si="1"/>
        <v>0</v>
      </c>
      <c r="Q30" s="444">
        <v>298.32</v>
      </c>
      <c r="R30" s="442">
        <v>97.65</v>
      </c>
      <c r="S30" s="442">
        <f t="shared" si="2"/>
        <v>200.67</v>
      </c>
      <c r="T30" s="442">
        <v>0</v>
      </c>
      <c r="U30" s="442">
        <v>0</v>
      </c>
      <c r="V30" s="442">
        <f t="shared" si="3"/>
        <v>0</v>
      </c>
      <c r="W30" s="425"/>
      <c r="X30" s="442">
        <v>0</v>
      </c>
      <c r="Y30" s="445">
        <v>0</v>
      </c>
      <c r="Z30" s="445">
        <v>0</v>
      </c>
      <c r="AA30" s="445"/>
      <c r="AB30" s="445">
        <f t="shared" si="4"/>
        <v>505.79</v>
      </c>
    </row>
    <row r="31" spans="1:28" s="262" customFormat="1" ht="42">
      <c r="A31" s="252" t="s">
        <v>405</v>
      </c>
      <c r="B31" s="253" t="s">
        <v>406</v>
      </c>
      <c r="C31" s="254">
        <v>78272203472</v>
      </c>
      <c r="D31" s="255" t="s">
        <v>452</v>
      </c>
      <c r="E31" s="261" t="s">
        <v>422</v>
      </c>
      <c r="F31" s="257" t="s">
        <v>453</v>
      </c>
      <c r="G31" s="424" t="s">
        <v>1070</v>
      </c>
      <c r="H31" s="442">
        <v>0</v>
      </c>
      <c r="I31" s="432">
        <f>231.57+942.1</f>
        <v>1173.67</v>
      </c>
      <c r="J31" s="442">
        <v>0</v>
      </c>
      <c r="K31" s="259">
        <v>186.35</v>
      </c>
      <c r="L31" s="259">
        <v>1.8</v>
      </c>
      <c r="M31" s="443">
        <f t="shared" si="0"/>
        <v>184.54999999999998</v>
      </c>
      <c r="N31" s="442">
        <v>0</v>
      </c>
      <c r="O31" s="442">
        <v>0</v>
      </c>
      <c r="P31" s="442">
        <f t="shared" si="1"/>
        <v>0</v>
      </c>
      <c r="Q31" s="444">
        <v>0</v>
      </c>
      <c r="R31" s="442">
        <v>0</v>
      </c>
      <c r="S31" s="442">
        <f t="shared" si="2"/>
        <v>0</v>
      </c>
      <c r="T31" s="442">
        <v>0</v>
      </c>
      <c r="U31" s="442">
        <v>0</v>
      </c>
      <c r="V31" s="442">
        <f t="shared" si="3"/>
        <v>0</v>
      </c>
      <c r="W31" s="425"/>
      <c r="X31" s="442">
        <v>0</v>
      </c>
      <c r="Y31" s="445">
        <v>0</v>
      </c>
      <c r="Z31" s="445">
        <v>0</v>
      </c>
      <c r="AA31" s="445"/>
      <c r="AB31" s="445">
        <f t="shared" si="4"/>
        <v>1358.22</v>
      </c>
    </row>
    <row r="32" spans="1:28" s="262" customFormat="1" ht="42">
      <c r="A32" s="252" t="s">
        <v>405</v>
      </c>
      <c r="B32" s="253" t="s">
        <v>406</v>
      </c>
      <c r="C32" s="254">
        <v>11204937494</v>
      </c>
      <c r="D32" s="255" t="s">
        <v>454</v>
      </c>
      <c r="E32" s="261" t="s">
        <v>409</v>
      </c>
      <c r="F32" s="257" t="s">
        <v>415</v>
      </c>
      <c r="G32" s="424" t="s">
        <v>1070</v>
      </c>
      <c r="H32" s="442">
        <v>0</v>
      </c>
      <c r="I32" s="259">
        <v>176.34</v>
      </c>
      <c r="J32" s="442">
        <v>0</v>
      </c>
      <c r="K32" s="259">
        <v>186.35</v>
      </c>
      <c r="L32" s="259">
        <v>27.99</v>
      </c>
      <c r="M32" s="443">
        <f t="shared" si="0"/>
        <v>158.35999999999999</v>
      </c>
      <c r="N32" s="442">
        <v>0</v>
      </c>
      <c r="O32" s="442">
        <v>0</v>
      </c>
      <c r="P32" s="442">
        <f t="shared" si="1"/>
        <v>0</v>
      </c>
      <c r="Q32" s="444">
        <v>160.75</v>
      </c>
      <c r="R32" s="442">
        <v>83.97</v>
      </c>
      <c r="S32" s="442">
        <f t="shared" si="2"/>
        <v>76.78</v>
      </c>
      <c r="T32" s="442">
        <v>0</v>
      </c>
      <c r="U32" s="442">
        <v>0</v>
      </c>
      <c r="V32" s="442">
        <f t="shared" si="3"/>
        <v>0</v>
      </c>
      <c r="W32" s="425"/>
      <c r="X32" s="442">
        <v>0</v>
      </c>
      <c r="Y32" s="445">
        <v>0</v>
      </c>
      <c r="Z32" s="445">
        <v>0</v>
      </c>
      <c r="AA32" s="445"/>
      <c r="AB32" s="445">
        <f t="shared" si="4"/>
        <v>411.48</v>
      </c>
    </row>
    <row r="33" spans="1:28" s="262" customFormat="1" ht="42">
      <c r="A33" s="252" t="s">
        <v>405</v>
      </c>
      <c r="B33" s="253" t="s">
        <v>406</v>
      </c>
      <c r="C33" s="254">
        <v>1402410433</v>
      </c>
      <c r="D33" s="255" t="s">
        <v>455</v>
      </c>
      <c r="E33" s="261" t="s">
        <v>413</v>
      </c>
      <c r="F33" s="257" t="s">
        <v>408</v>
      </c>
      <c r="G33" s="424" t="s">
        <v>1070</v>
      </c>
      <c r="H33" s="442">
        <v>0</v>
      </c>
      <c r="I33" s="259">
        <v>787.24</v>
      </c>
      <c r="J33" s="442">
        <v>0</v>
      </c>
      <c r="K33" s="259">
        <v>186.35</v>
      </c>
      <c r="L33" s="259">
        <v>8</v>
      </c>
      <c r="M33" s="443">
        <f t="shared" si="0"/>
        <v>178.35</v>
      </c>
      <c r="N33" s="442">
        <v>0</v>
      </c>
      <c r="O33" s="442">
        <v>0</v>
      </c>
      <c r="P33" s="442">
        <f t="shared" si="1"/>
        <v>0</v>
      </c>
      <c r="Q33" s="444">
        <v>0</v>
      </c>
      <c r="R33" s="442">
        <v>0</v>
      </c>
      <c r="S33" s="442">
        <f t="shared" si="2"/>
        <v>0</v>
      </c>
      <c r="T33" s="442">
        <v>0</v>
      </c>
      <c r="U33" s="442">
        <v>0</v>
      </c>
      <c r="V33" s="442">
        <f t="shared" si="3"/>
        <v>0</v>
      </c>
      <c r="W33" s="425"/>
      <c r="X33" s="442">
        <v>0</v>
      </c>
      <c r="Y33" s="445">
        <v>0</v>
      </c>
      <c r="Z33" s="445">
        <v>0</v>
      </c>
      <c r="AA33" s="445"/>
      <c r="AB33" s="445">
        <f t="shared" si="4"/>
        <v>965.59</v>
      </c>
    </row>
    <row r="34" spans="1:28" s="262" customFormat="1" ht="42">
      <c r="A34" s="252" t="s">
        <v>405</v>
      </c>
      <c r="B34" s="253" t="s">
        <v>406</v>
      </c>
      <c r="C34" s="254">
        <v>44669127420</v>
      </c>
      <c r="D34" s="255" t="s">
        <v>456</v>
      </c>
      <c r="E34" s="261" t="s">
        <v>409</v>
      </c>
      <c r="F34" s="257" t="s">
        <v>415</v>
      </c>
      <c r="G34" s="424" t="s">
        <v>1070</v>
      </c>
      <c r="H34" s="442">
        <v>0</v>
      </c>
      <c r="I34" s="259">
        <v>215.7</v>
      </c>
      <c r="J34" s="442">
        <v>0</v>
      </c>
      <c r="K34" s="259">
        <v>186.35</v>
      </c>
      <c r="L34" s="259">
        <v>3.59</v>
      </c>
      <c r="M34" s="443">
        <f t="shared" si="0"/>
        <v>182.76</v>
      </c>
      <c r="N34" s="442">
        <v>0</v>
      </c>
      <c r="O34" s="442">
        <v>0</v>
      </c>
      <c r="P34" s="442">
        <f t="shared" si="1"/>
        <v>0</v>
      </c>
      <c r="Q34" s="444">
        <v>0</v>
      </c>
      <c r="R34" s="442">
        <v>0</v>
      </c>
      <c r="S34" s="442">
        <f t="shared" si="2"/>
        <v>0</v>
      </c>
      <c r="T34" s="442">
        <v>0</v>
      </c>
      <c r="U34" s="442">
        <v>0</v>
      </c>
      <c r="V34" s="442">
        <f t="shared" si="3"/>
        <v>0</v>
      </c>
      <c r="W34" s="425"/>
      <c r="X34" s="442">
        <v>0</v>
      </c>
      <c r="Y34" s="445">
        <v>0</v>
      </c>
      <c r="Z34" s="445">
        <v>0</v>
      </c>
      <c r="AA34" s="445"/>
      <c r="AB34" s="445">
        <f t="shared" si="4"/>
        <v>398.46</v>
      </c>
    </row>
    <row r="35" spans="1:28" s="262" customFormat="1" ht="42">
      <c r="A35" s="252" t="s">
        <v>405</v>
      </c>
      <c r="B35" s="253" t="s">
        <v>406</v>
      </c>
      <c r="C35" s="254">
        <v>2587642442</v>
      </c>
      <c r="D35" s="255" t="s">
        <v>457</v>
      </c>
      <c r="E35" s="261" t="s">
        <v>413</v>
      </c>
      <c r="F35" s="257" t="s">
        <v>417</v>
      </c>
      <c r="G35" s="424" t="s">
        <v>1070</v>
      </c>
      <c r="H35" s="442">
        <v>0</v>
      </c>
      <c r="I35" s="432">
        <f>172.97+97.11</f>
        <v>270.08</v>
      </c>
      <c r="J35" s="442">
        <v>0</v>
      </c>
      <c r="K35" s="259">
        <v>186.35</v>
      </c>
      <c r="L35" s="259">
        <v>2.5099999999999998</v>
      </c>
      <c r="M35" s="443">
        <f t="shared" si="0"/>
        <v>183.84</v>
      </c>
      <c r="N35" s="442">
        <v>0</v>
      </c>
      <c r="O35" s="442">
        <v>0</v>
      </c>
      <c r="P35" s="442">
        <f t="shared" si="1"/>
        <v>0</v>
      </c>
      <c r="Q35" s="444">
        <v>0</v>
      </c>
      <c r="R35" s="442">
        <v>0</v>
      </c>
      <c r="S35" s="442">
        <f t="shared" si="2"/>
        <v>0</v>
      </c>
      <c r="T35" s="442">
        <v>0</v>
      </c>
      <c r="U35" s="442">
        <v>0</v>
      </c>
      <c r="V35" s="442">
        <f t="shared" si="3"/>
        <v>0</v>
      </c>
      <c r="W35" s="425"/>
      <c r="X35" s="442">
        <v>0</v>
      </c>
      <c r="Y35" s="445">
        <v>0</v>
      </c>
      <c r="Z35" s="445">
        <v>0</v>
      </c>
      <c r="AA35" s="445"/>
      <c r="AB35" s="445">
        <f t="shared" si="4"/>
        <v>453.91999999999996</v>
      </c>
    </row>
    <row r="36" spans="1:28" s="262" customFormat="1" ht="42">
      <c r="A36" s="252" t="s">
        <v>405</v>
      </c>
      <c r="B36" s="253" t="s">
        <v>406</v>
      </c>
      <c r="C36" s="254">
        <v>77118162434</v>
      </c>
      <c r="D36" s="255" t="s">
        <v>458</v>
      </c>
      <c r="E36" s="261" t="s">
        <v>413</v>
      </c>
      <c r="F36" s="257" t="s">
        <v>417</v>
      </c>
      <c r="G36" s="424" t="s">
        <v>1070</v>
      </c>
      <c r="H36" s="442">
        <v>0</v>
      </c>
      <c r="I36" s="432">
        <f>56.31+152.83</f>
        <v>209.14000000000001</v>
      </c>
      <c r="J36" s="442">
        <v>0</v>
      </c>
      <c r="K36" s="259">
        <v>186.35</v>
      </c>
      <c r="L36" s="259">
        <v>7.2</v>
      </c>
      <c r="M36" s="443">
        <f t="shared" si="0"/>
        <v>179.15</v>
      </c>
      <c r="N36" s="442">
        <v>0</v>
      </c>
      <c r="O36" s="442">
        <v>0</v>
      </c>
      <c r="P36" s="442">
        <f t="shared" si="1"/>
        <v>0</v>
      </c>
      <c r="Q36" s="444">
        <v>0</v>
      </c>
      <c r="R36" s="442">
        <v>0</v>
      </c>
      <c r="S36" s="442">
        <f t="shared" si="2"/>
        <v>0</v>
      </c>
      <c r="T36" s="442">
        <v>0</v>
      </c>
      <c r="U36" s="442">
        <v>0</v>
      </c>
      <c r="V36" s="442">
        <f t="shared" si="3"/>
        <v>0</v>
      </c>
      <c r="W36" s="425"/>
      <c r="X36" s="442">
        <v>0</v>
      </c>
      <c r="Y36" s="445">
        <v>0</v>
      </c>
      <c r="Z36" s="445">
        <v>0</v>
      </c>
      <c r="AA36" s="445"/>
      <c r="AB36" s="445">
        <f t="shared" si="4"/>
        <v>388.29</v>
      </c>
    </row>
    <row r="37" spans="1:28" s="262" customFormat="1" ht="42">
      <c r="A37" s="252" t="s">
        <v>405</v>
      </c>
      <c r="B37" s="253" t="s">
        <v>406</v>
      </c>
      <c r="C37" s="254">
        <v>7940908421</v>
      </c>
      <c r="D37" s="255" t="s">
        <v>459</v>
      </c>
      <c r="E37" s="261" t="s">
        <v>422</v>
      </c>
      <c r="F37" s="257" t="s">
        <v>460</v>
      </c>
      <c r="G37" s="424" t="s">
        <v>1070</v>
      </c>
      <c r="H37" s="442">
        <v>0</v>
      </c>
      <c r="I37" s="432">
        <f>656.75+110.15</f>
        <v>766.9</v>
      </c>
      <c r="J37" s="442">
        <v>0</v>
      </c>
      <c r="K37" s="259">
        <v>186.35</v>
      </c>
      <c r="L37" s="259">
        <v>7.2</v>
      </c>
      <c r="M37" s="443">
        <f t="shared" si="0"/>
        <v>179.15</v>
      </c>
      <c r="N37" s="442">
        <v>0</v>
      </c>
      <c r="O37" s="442">
        <v>0</v>
      </c>
      <c r="P37" s="442">
        <f t="shared" si="1"/>
        <v>0</v>
      </c>
      <c r="Q37" s="444">
        <v>0</v>
      </c>
      <c r="R37" s="442">
        <v>0</v>
      </c>
      <c r="S37" s="442">
        <f t="shared" si="2"/>
        <v>0</v>
      </c>
      <c r="T37" s="442">
        <v>0</v>
      </c>
      <c r="U37" s="442">
        <v>0</v>
      </c>
      <c r="V37" s="442">
        <f t="shared" si="3"/>
        <v>0</v>
      </c>
      <c r="W37" s="425"/>
      <c r="X37" s="442">
        <v>0</v>
      </c>
      <c r="Y37" s="445">
        <v>0</v>
      </c>
      <c r="Z37" s="445">
        <v>0</v>
      </c>
      <c r="AA37" s="445"/>
      <c r="AB37" s="445">
        <f t="shared" si="4"/>
        <v>946.05</v>
      </c>
    </row>
    <row r="38" spans="1:28" s="262" customFormat="1" ht="42">
      <c r="A38" s="252" t="s">
        <v>405</v>
      </c>
      <c r="B38" s="253" t="s">
        <v>406</v>
      </c>
      <c r="C38" s="254">
        <v>9023592409</v>
      </c>
      <c r="D38" s="255" t="s">
        <v>461</v>
      </c>
      <c r="E38" s="261" t="s">
        <v>409</v>
      </c>
      <c r="F38" s="257" t="s">
        <v>441</v>
      </c>
      <c r="G38" s="424" t="s">
        <v>1070</v>
      </c>
      <c r="H38" s="442">
        <v>0</v>
      </c>
      <c r="I38" s="259">
        <v>251.74</v>
      </c>
      <c r="J38" s="442">
        <v>0</v>
      </c>
      <c r="K38" s="259">
        <v>186.35</v>
      </c>
      <c r="L38" s="259">
        <v>3.59</v>
      </c>
      <c r="M38" s="443">
        <f t="shared" si="0"/>
        <v>182.76</v>
      </c>
      <c r="N38" s="442">
        <v>0</v>
      </c>
      <c r="O38" s="442">
        <v>0</v>
      </c>
      <c r="P38" s="442">
        <f t="shared" si="1"/>
        <v>0</v>
      </c>
      <c r="Q38" s="444">
        <v>0</v>
      </c>
      <c r="R38" s="442">
        <v>0</v>
      </c>
      <c r="S38" s="442">
        <f t="shared" si="2"/>
        <v>0</v>
      </c>
      <c r="T38" s="442">
        <v>0</v>
      </c>
      <c r="U38" s="442">
        <v>0</v>
      </c>
      <c r="V38" s="442">
        <f t="shared" si="3"/>
        <v>0</v>
      </c>
      <c r="W38" s="425"/>
      <c r="X38" s="442">
        <v>0</v>
      </c>
      <c r="Y38" s="445">
        <v>0</v>
      </c>
      <c r="Z38" s="445">
        <v>0</v>
      </c>
      <c r="AA38" s="445"/>
      <c r="AB38" s="445">
        <f t="shared" si="4"/>
        <v>434.5</v>
      </c>
    </row>
    <row r="39" spans="1:28" s="262" customFormat="1" ht="42">
      <c r="A39" s="252" t="s">
        <v>405</v>
      </c>
      <c r="B39" s="253" t="s">
        <v>406</v>
      </c>
      <c r="C39" s="254">
        <v>4138318410</v>
      </c>
      <c r="D39" s="255" t="s">
        <v>462</v>
      </c>
      <c r="E39" s="261" t="s">
        <v>413</v>
      </c>
      <c r="F39" s="257" t="s">
        <v>417</v>
      </c>
      <c r="G39" s="424" t="s">
        <v>1070</v>
      </c>
      <c r="H39" s="442">
        <v>0</v>
      </c>
      <c r="I39" s="259">
        <v>150.61000000000001</v>
      </c>
      <c r="J39" s="442">
        <v>0</v>
      </c>
      <c r="K39" s="259">
        <v>186.35</v>
      </c>
      <c r="L39" s="259">
        <v>26.4</v>
      </c>
      <c r="M39" s="443">
        <f t="shared" si="0"/>
        <v>159.94999999999999</v>
      </c>
      <c r="N39" s="442">
        <v>0</v>
      </c>
      <c r="O39" s="442">
        <v>0</v>
      </c>
      <c r="P39" s="442">
        <f t="shared" si="1"/>
        <v>0</v>
      </c>
      <c r="Q39" s="444">
        <v>0</v>
      </c>
      <c r="R39" s="442">
        <v>0</v>
      </c>
      <c r="S39" s="442">
        <f t="shared" si="2"/>
        <v>0</v>
      </c>
      <c r="T39" s="442">
        <v>0</v>
      </c>
      <c r="U39" s="442">
        <v>0</v>
      </c>
      <c r="V39" s="442">
        <f t="shared" si="3"/>
        <v>0</v>
      </c>
      <c r="W39" s="425"/>
      <c r="X39" s="442">
        <v>0</v>
      </c>
      <c r="Y39" s="445">
        <v>0</v>
      </c>
      <c r="Z39" s="445">
        <v>0</v>
      </c>
      <c r="AA39" s="445"/>
      <c r="AB39" s="445">
        <f t="shared" si="4"/>
        <v>310.56</v>
      </c>
    </row>
    <row r="40" spans="1:28" s="262" customFormat="1" ht="42">
      <c r="A40" s="252" t="s">
        <v>405</v>
      </c>
      <c r="B40" s="253" t="s">
        <v>406</v>
      </c>
      <c r="C40" s="254">
        <v>7767421406</v>
      </c>
      <c r="D40" s="266" t="s">
        <v>463</v>
      </c>
      <c r="E40" s="261" t="s">
        <v>422</v>
      </c>
      <c r="F40" s="257" t="s">
        <v>464</v>
      </c>
      <c r="G40" s="424" t="s">
        <v>1070</v>
      </c>
      <c r="H40" s="442">
        <v>0</v>
      </c>
      <c r="I40" s="259">
        <v>565.22</v>
      </c>
      <c r="J40" s="442">
        <v>0</v>
      </c>
      <c r="K40" s="259">
        <v>186.35</v>
      </c>
      <c r="L40" s="259">
        <v>8</v>
      </c>
      <c r="M40" s="443">
        <f t="shared" si="0"/>
        <v>178.35</v>
      </c>
      <c r="N40" s="442">
        <v>0</v>
      </c>
      <c r="O40" s="442">
        <v>0</v>
      </c>
      <c r="P40" s="442">
        <f t="shared" si="1"/>
        <v>0</v>
      </c>
      <c r="Q40" s="444">
        <v>0</v>
      </c>
      <c r="R40" s="442">
        <v>0</v>
      </c>
      <c r="S40" s="442">
        <f t="shared" si="2"/>
        <v>0</v>
      </c>
      <c r="T40" s="442">
        <v>0</v>
      </c>
      <c r="U40" s="442">
        <v>0</v>
      </c>
      <c r="V40" s="442">
        <f t="shared" si="3"/>
        <v>0</v>
      </c>
      <c r="W40" s="425"/>
      <c r="X40" s="442">
        <v>0</v>
      </c>
      <c r="Y40" s="445">
        <v>0</v>
      </c>
      <c r="Z40" s="445">
        <v>0</v>
      </c>
      <c r="AA40" s="445"/>
      <c r="AB40" s="445">
        <f t="shared" si="4"/>
        <v>743.57</v>
      </c>
    </row>
    <row r="41" spans="1:28" s="262" customFormat="1" ht="42">
      <c r="A41" s="252" t="s">
        <v>405</v>
      </c>
      <c r="B41" s="253" t="s">
        <v>406</v>
      </c>
      <c r="C41" s="254">
        <v>6328840454</v>
      </c>
      <c r="D41" s="255" t="s">
        <v>465</v>
      </c>
      <c r="E41" s="261" t="s">
        <v>409</v>
      </c>
      <c r="F41" s="257" t="s">
        <v>415</v>
      </c>
      <c r="G41" s="424" t="s">
        <v>1070</v>
      </c>
      <c r="H41" s="442">
        <v>0</v>
      </c>
      <c r="I41" s="259">
        <v>133.07</v>
      </c>
      <c r="J41" s="442">
        <v>0</v>
      </c>
      <c r="K41" s="259">
        <v>186.35</v>
      </c>
      <c r="L41" s="259">
        <v>27.99</v>
      </c>
      <c r="M41" s="443">
        <f t="shared" si="0"/>
        <v>158.35999999999999</v>
      </c>
      <c r="N41" s="442">
        <v>0</v>
      </c>
      <c r="O41" s="442">
        <v>0</v>
      </c>
      <c r="P41" s="442">
        <f t="shared" si="1"/>
        <v>0</v>
      </c>
      <c r="Q41" s="444">
        <v>172.23</v>
      </c>
      <c r="R41" s="442">
        <v>83.97</v>
      </c>
      <c r="S41" s="442">
        <f t="shared" si="2"/>
        <v>88.259999999999991</v>
      </c>
      <c r="T41" s="442">
        <v>0</v>
      </c>
      <c r="U41" s="442">
        <v>0</v>
      </c>
      <c r="V41" s="442">
        <f t="shared" si="3"/>
        <v>0</v>
      </c>
      <c r="W41" s="425"/>
      <c r="X41" s="442">
        <v>0</v>
      </c>
      <c r="Y41" s="445">
        <v>0</v>
      </c>
      <c r="Z41" s="445">
        <v>0</v>
      </c>
      <c r="AA41" s="445"/>
      <c r="AB41" s="445">
        <f t="shared" si="4"/>
        <v>379.68999999999994</v>
      </c>
    </row>
    <row r="42" spans="1:28" s="262" customFormat="1" ht="42">
      <c r="A42" s="252" t="s">
        <v>405</v>
      </c>
      <c r="B42" s="253" t="s">
        <v>406</v>
      </c>
      <c r="C42" s="254">
        <v>12129892442</v>
      </c>
      <c r="D42" s="255" t="s">
        <v>466</v>
      </c>
      <c r="E42" s="261" t="s">
        <v>413</v>
      </c>
      <c r="F42" s="257" t="s">
        <v>408</v>
      </c>
      <c r="G42" s="424" t="s">
        <v>1070</v>
      </c>
      <c r="H42" s="442">
        <v>0</v>
      </c>
      <c r="I42" s="259">
        <v>160.47999999999999</v>
      </c>
      <c r="J42" s="442">
        <v>0</v>
      </c>
      <c r="K42" s="259">
        <v>186.35</v>
      </c>
      <c r="L42" s="259">
        <v>27.99</v>
      </c>
      <c r="M42" s="443">
        <f t="shared" si="0"/>
        <v>158.35999999999999</v>
      </c>
      <c r="N42" s="442">
        <v>0</v>
      </c>
      <c r="O42" s="442">
        <v>0</v>
      </c>
      <c r="P42" s="442">
        <f t="shared" si="1"/>
        <v>0</v>
      </c>
      <c r="Q42" s="444">
        <v>298.32</v>
      </c>
      <c r="R42" s="442">
        <v>83.97</v>
      </c>
      <c r="S42" s="442">
        <f t="shared" si="2"/>
        <v>214.35</v>
      </c>
      <c r="T42" s="442">
        <v>0</v>
      </c>
      <c r="U42" s="442">
        <v>0</v>
      </c>
      <c r="V42" s="442">
        <f t="shared" si="3"/>
        <v>0</v>
      </c>
      <c r="W42" s="425"/>
      <c r="X42" s="442">
        <v>0</v>
      </c>
      <c r="Y42" s="445">
        <v>0</v>
      </c>
      <c r="Z42" s="445">
        <v>0</v>
      </c>
      <c r="AA42" s="445"/>
      <c r="AB42" s="445">
        <f t="shared" si="4"/>
        <v>533.18999999999994</v>
      </c>
    </row>
    <row r="43" spans="1:28" s="262" customFormat="1" ht="42">
      <c r="A43" s="252" t="s">
        <v>405</v>
      </c>
      <c r="B43" s="253" t="s">
        <v>406</v>
      </c>
      <c r="C43" s="254">
        <v>3070942431</v>
      </c>
      <c r="D43" s="255" t="s">
        <v>467</v>
      </c>
      <c r="E43" s="261" t="s">
        <v>413</v>
      </c>
      <c r="F43" s="257" t="s">
        <v>408</v>
      </c>
      <c r="G43" s="424" t="s">
        <v>1070</v>
      </c>
      <c r="H43" s="442">
        <v>0</v>
      </c>
      <c r="I43" s="259">
        <v>248.66</v>
      </c>
      <c r="J43" s="442">
        <v>0</v>
      </c>
      <c r="K43" s="259">
        <v>186.35</v>
      </c>
      <c r="L43" s="259">
        <v>3.59</v>
      </c>
      <c r="M43" s="443">
        <f t="shared" si="0"/>
        <v>182.76</v>
      </c>
      <c r="N43" s="442">
        <v>0</v>
      </c>
      <c r="O43" s="442">
        <v>0</v>
      </c>
      <c r="P43" s="442">
        <f t="shared" si="1"/>
        <v>0</v>
      </c>
      <c r="Q43" s="444">
        <v>0</v>
      </c>
      <c r="R43" s="442">
        <v>0</v>
      </c>
      <c r="S43" s="442">
        <f t="shared" si="2"/>
        <v>0</v>
      </c>
      <c r="T43" s="442">
        <v>0</v>
      </c>
      <c r="U43" s="442">
        <v>0</v>
      </c>
      <c r="V43" s="442">
        <f t="shared" si="3"/>
        <v>0</v>
      </c>
      <c r="W43" s="425"/>
      <c r="X43" s="442">
        <v>0</v>
      </c>
      <c r="Y43" s="445">
        <v>0</v>
      </c>
      <c r="Z43" s="445">
        <v>0</v>
      </c>
      <c r="AA43" s="445"/>
      <c r="AB43" s="445">
        <f t="shared" si="4"/>
        <v>431.41999999999996</v>
      </c>
    </row>
    <row r="44" spans="1:28" s="262" customFormat="1" ht="42">
      <c r="A44" s="252" t="s">
        <v>405</v>
      </c>
      <c r="B44" s="253" t="s">
        <v>406</v>
      </c>
      <c r="C44" s="254">
        <v>5926268494</v>
      </c>
      <c r="D44" s="255" t="s">
        <v>468</v>
      </c>
      <c r="E44" s="261" t="s">
        <v>413</v>
      </c>
      <c r="F44" s="257" t="s">
        <v>417</v>
      </c>
      <c r="G44" s="424" t="s">
        <v>1070</v>
      </c>
      <c r="H44" s="442">
        <v>0</v>
      </c>
      <c r="I44" s="259">
        <v>141.82</v>
      </c>
      <c r="J44" s="442">
        <v>0</v>
      </c>
      <c r="K44" s="259">
        <v>186.35</v>
      </c>
      <c r="L44" s="259">
        <v>26.4</v>
      </c>
      <c r="M44" s="443">
        <f t="shared" si="0"/>
        <v>159.94999999999999</v>
      </c>
      <c r="N44" s="442">
        <v>0</v>
      </c>
      <c r="O44" s="442">
        <v>0</v>
      </c>
      <c r="P44" s="442">
        <f t="shared" si="1"/>
        <v>0</v>
      </c>
      <c r="Q44" s="444">
        <v>0</v>
      </c>
      <c r="R44" s="442">
        <v>0</v>
      </c>
      <c r="S44" s="442">
        <f t="shared" si="2"/>
        <v>0</v>
      </c>
      <c r="T44" s="442">
        <v>77.569999999999993</v>
      </c>
      <c r="U44" s="442">
        <v>0</v>
      </c>
      <c r="V44" s="442">
        <f t="shared" si="3"/>
        <v>77.569999999999993</v>
      </c>
      <c r="W44" s="425" t="s">
        <v>618</v>
      </c>
      <c r="X44" s="442">
        <v>0</v>
      </c>
      <c r="Y44" s="445">
        <v>0</v>
      </c>
      <c r="Z44" s="445">
        <v>0</v>
      </c>
      <c r="AA44" s="445"/>
      <c r="AB44" s="445">
        <f t="shared" si="4"/>
        <v>379.34</v>
      </c>
    </row>
    <row r="45" spans="1:28" s="262" customFormat="1" ht="42">
      <c r="A45" s="252" t="s">
        <v>405</v>
      </c>
      <c r="B45" s="253" t="s">
        <v>406</v>
      </c>
      <c r="C45" s="254">
        <v>9090397477</v>
      </c>
      <c r="D45" s="255" t="s">
        <v>469</v>
      </c>
      <c r="E45" s="261" t="s">
        <v>422</v>
      </c>
      <c r="F45" s="257" t="s">
        <v>470</v>
      </c>
      <c r="G45" s="424" t="s">
        <v>1070</v>
      </c>
      <c r="H45" s="442">
        <v>0</v>
      </c>
      <c r="I45" s="259">
        <v>150.1</v>
      </c>
      <c r="J45" s="442">
        <v>0</v>
      </c>
      <c r="K45" s="259">
        <v>186.35</v>
      </c>
      <c r="L45" s="259">
        <v>26.4</v>
      </c>
      <c r="M45" s="443">
        <f t="shared" si="0"/>
        <v>159.94999999999999</v>
      </c>
      <c r="N45" s="442">
        <v>0</v>
      </c>
      <c r="O45" s="442">
        <v>0</v>
      </c>
      <c r="P45" s="442">
        <v>0</v>
      </c>
      <c r="Q45" s="442">
        <v>137.78</v>
      </c>
      <c r="R45" s="442">
        <v>79.2</v>
      </c>
      <c r="S45" s="442">
        <f t="shared" si="2"/>
        <v>58.58</v>
      </c>
      <c r="T45" s="442">
        <v>0</v>
      </c>
      <c r="U45" s="442">
        <v>0</v>
      </c>
      <c r="V45" s="442">
        <f t="shared" si="3"/>
        <v>0</v>
      </c>
      <c r="W45" s="425"/>
      <c r="X45" s="442">
        <v>0</v>
      </c>
      <c r="Y45" s="445">
        <v>0</v>
      </c>
      <c r="Z45" s="445">
        <v>0</v>
      </c>
      <c r="AA45" s="445"/>
      <c r="AB45" s="445">
        <f t="shared" si="4"/>
        <v>368.63</v>
      </c>
    </row>
    <row r="46" spans="1:28" s="262" customFormat="1" ht="42">
      <c r="A46" s="252" t="s">
        <v>405</v>
      </c>
      <c r="B46" s="253" t="s">
        <v>406</v>
      </c>
      <c r="C46" s="254">
        <v>4411940442</v>
      </c>
      <c r="D46" s="255" t="s">
        <v>471</v>
      </c>
      <c r="E46" s="261" t="s">
        <v>422</v>
      </c>
      <c r="F46" s="257" t="s">
        <v>470</v>
      </c>
      <c r="G46" s="424" t="s">
        <v>1070</v>
      </c>
      <c r="H46" s="442">
        <v>0</v>
      </c>
      <c r="I46" s="432">
        <f>138+163.19</f>
        <v>301.19</v>
      </c>
      <c r="J46" s="442">
        <v>0</v>
      </c>
      <c r="K46" s="259">
        <v>186.35</v>
      </c>
      <c r="L46" s="259">
        <v>1.68</v>
      </c>
      <c r="M46" s="443">
        <f t="shared" si="0"/>
        <v>184.67</v>
      </c>
      <c r="N46" s="442">
        <v>0</v>
      </c>
      <c r="O46" s="442">
        <v>0</v>
      </c>
      <c r="P46" s="442">
        <f t="shared" si="1"/>
        <v>0</v>
      </c>
      <c r="Q46" s="444">
        <v>0</v>
      </c>
      <c r="R46" s="442">
        <v>0</v>
      </c>
      <c r="S46" s="442">
        <f t="shared" si="2"/>
        <v>0</v>
      </c>
      <c r="T46" s="442">
        <v>0</v>
      </c>
      <c r="U46" s="442">
        <v>0</v>
      </c>
      <c r="V46" s="442">
        <f t="shared" si="3"/>
        <v>0</v>
      </c>
      <c r="W46" s="425"/>
      <c r="X46" s="442">
        <v>0</v>
      </c>
      <c r="Y46" s="445">
        <v>0</v>
      </c>
      <c r="Z46" s="445">
        <v>0</v>
      </c>
      <c r="AA46" s="445"/>
      <c r="AB46" s="445">
        <f t="shared" si="4"/>
        <v>485.86</v>
      </c>
    </row>
    <row r="47" spans="1:28" s="262" customFormat="1" ht="42">
      <c r="A47" s="252" t="s">
        <v>405</v>
      </c>
      <c r="B47" s="253" t="s">
        <v>406</v>
      </c>
      <c r="C47" s="254">
        <v>3640160436</v>
      </c>
      <c r="D47" s="266" t="s">
        <v>472</v>
      </c>
      <c r="E47" s="261" t="s">
        <v>413</v>
      </c>
      <c r="F47" s="257" t="s">
        <v>417</v>
      </c>
      <c r="G47" s="424" t="s">
        <v>1070</v>
      </c>
      <c r="H47" s="442">
        <v>0</v>
      </c>
      <c r="I47" s="432">
        <f>291.94+1069.14</f>
        <v>1361.0800000000002</v>
      </c>
      <c r="J47" s="442">
        <v>0</v>
      </c>
      <c r="K47" s="259">
        <v>186.35</v>
      </c>
      <c r="L47" s="259">
        <v>71.510000000000005</v>
      </c>
      <c r="M47" s="443">
        <f t="shared" si="0"/>
        <v>114.83999999999999</v>
      </c>
      <c r="N47" s="442">
        <v>0</v>
      </c>
      <c r="O47" s="442">
        <v>0</v>
      </c>
      <c r="P47" s="442">
        <f t="shared" si="1"/>
        <v>0</v>
      </c>
      <c r="Q47" s="444">
        <v>0</v>
      </c>
      <c r="R47" s="442">
        <v>0</v>
      </c>
      <c r="S47" s="442">
        <f t="shared" si="2"/>
        <v>0</v>
      </c>
      <c r="T47" s="442">
        <v>0</v>
      </c>
      <c r="U47" s="442">
        <v>0</v>
      </c>
      <c r="V47" s="442">
        <f t="shared" si="3"/>
        <v>0</v>
      </c>
      <c r="W47" s="425"/>
      <c r="X47" s="442">
        <v>0</v>
      </c>
      <c r="Y47" s="445">
        <v>0</v>
      </c>
      <c r="Z47" s="445">
        <v>0</v>
      </c>
      <c r="AA47" s="445"/>
      <c r="AB47" s="445">
        <f t="shared" si="4"/>
        <v>1475.92</v>
      </c>
    </row>
    <row r="48" spans="1:28" s="262" customFormat="1" ht="42">
      <c r="A48" s="252" t="s">
        <v>405</v>
      </c>
      <c r="B48" s="253" t="s">
        <v>406</v>
      </c>
      <c r="C48" s="254">
        <v>57749027572</v>
      </c>
      <c r="D48" s="266" t="s">
        <v>12</v>
      </c>
      <c r="E48" s="261" t="s">
        <v>422</v>
      </c>
      <c r="F48" s="257" t="s">
        <v>473</v>
      </c>
      <c r="G48" s="424" t="s">
        <v>1070</v>
      </c>
      <c r="H48" s="442">
        <v>0</v>
      </c>
      <c r="I48" s="259">
        <v>167.36</v>
      </c>
      <c r="J48" s="442">
        <v>0</v>
      </c>
      <c r="K48" s="259">
        <v>186.35</v>
      </c>
      <c r="L48" s="259">
        <v>30.58</v>
      </c>
      <c r="M48" s="443">
        <f t="shared" si="0"/>
        <v>155.76999999999998</v>
      </c>
      <c r="N48" s="442">
        <v>0</v>
      </c>
      <c r="O48" s="442">
        <v>0</v>
      </c>
      <c r="P48" s="442">
        <v>0</v>
      </c>
      <c r="Q48" s="442">
        <v>298.32</v>
      </c>
      <c r="R48" s="442">
        <v>91.73</v>
      </c>
      <c r="S48" s="442">
        <f t="shared" si="2"/>
        <v>206.58999999999997</v>
      </c>
      <c r="T48" s="442">
        <v>0</v>
      </c>
      <c r="U48" s="442">
        <v>0</v>
      </c>
      <c r="V48" s="442">
        <f t="shared" si="3"/>
        <v>0</v>
      </c>
      <c r="W48" s="425"/>
      <c r="X48" s="442">
        <v>0</v>
      </c>
      <c r="Y48" s="445">
        <v>0</v>
      </c>
      <c r="Z48" s="445">
        <v>0</v>
      </c>
      <c r="AA48" s="445"/>
      <c r="AB48" s="445">
        <f t="shared" si="4"/>
        <v>529.72</v>
      </c>
    </row>
    <row r="49" spans="1:28" s="262" customFormat="1" ht="42">
      <c r="A49" s="252" t="s">
        <v>405</v>
      </c>
      <c r="B49" s="253" t="s">
        <v>406</v>
      </c>
      <c r="C49" s="254">
        <v>2839751488</v>
      </c>
      <c r="D49" s="255" t="s">
        <v>474</v>
      </c>
      <c r="E49" s="261" t="s">
        <v>422</v>
      </c>
      <c r="F49" s="257" t="s">
        <v>475</v>
      </c>
      <c r="G49" s="424" t="s">
        <v>1070</v>
      </c>
      <c r="H49" s="442">
        <v>0</v>
      </c>
      <c r="I49" s="432">
        <f>12.85+134.75</f>
        <v>147.6</v>
      </c>
      <c r="J49" s="442">
        <v>0</v>
      </c>
      <c r="K49" s="259">
        <v>186.35</v>
      </c>
      <c r="L49" s="259">
        <v>24.64</v>
      </c>
      <c r="M49" s="443">
        <f t="shared" si="0"/>
        <v>161.70999999999998</v>
      </c>
      <c r="N49" s="442">
        <v>0</v>
      </c>
      <c r="O49" s="442">
        <v>0</v>
      </c>
      <c r="P49" s="442">
        <f t="shared" si="1"/>
        <v>0</v>
      </c>
      <c r="Q49" s="444">
        <v>291</v>
      </c>
      <c r="R49" s="442">
        <v>79.2</v>
      </c>
      <c r="S49" s="442">
        <f t="shared" si="2"/>
        <v>211.8</v>
      </c>
      <c r="T49" s="442">
        <v>0</v>
      </c>
      <c r="U49" s="442">
        <v>0</v>
      </c>
      <c r="V49" s="442">
        <f t="shared" si="3"/>
        <v>0</v>
      </c>
      <c r="W49" s="425"/>
      <c r="X49" s="442">
        <v>0</v>
      </c>
      <c r="Y49" s="445">
        <v>0</v>
      </c>
      <c r="Z49" s="445">
        <v>0</v>
      </c>
      <c r="AA49" s="445"/>
      <c r="AB49" s="445">
        <f t="shared" si="4"/>
        <v>521.11</v>
      </c>
    </row>
    <row r="50" spans="1:28" s="262" customFormat="1" ht="42">
      <c r="A50" s="252" t="s">
        <v>405</v>
      </c>
      <c r="B50" s="253" t="s">
        <v>406</v>
      </c>
      <c r="C50" s="254">
        <v>5519452490</v>
      </c>
      <c r="D50" s="255" t="s">
        <v>476</v>
      </c>
      <c r="E50" s="261" t="s">
        <v>422</v>
      </c>
      <c r="F50" s="257" t="s">
        <v>464</v>
      </c>
      <c r="G50" s="424" t="s">
        <v>1070</v>
      </c>
      <c r="H50" s="442">
        <v>0</v>
      </c>
      <c r="I50" s="259">
        <v>394.23</v>
      </c>
      <c r="J50" s="442">
        <v>0</v>
      </c>
      <c r="K50" s="259">
        <v>186.35</v>
      </c>
      <c r="L50" s="259">
        <v>18.71</v>
      </c>
      <c r="M50" s="443">
        <f t="shared" si="0"/>
        <v>167.64</v>
      </c>
      <c r="N50" s="442">
        <v>0</v>
      </c>
      <c r="O50" s="442">
        <v>0</v>
      </c>
      <c r="P50" s="442">
        <f t="shared" si="1"/>
        <v>0</v>
      </c>
      <c r="Q50" s="444">
        <v>0</v>
      </c>
      <c r="R50" s="442">
        <v>0</v>
      </c>
      <c r="S50" s="442">
        <f t="shared" si="2"/>
        <v>0</v>
      </c>
      <c r="T50" s="442">
        <v>0</v>
      </c>
      <c r="U50" s="442">
        <v>0</v>
      </c>
      <c r="V50" s="442">
        <f t="shared" si="3"/>
        <v>0</v>
      </c>
      <c r="W50" s="425"/>
      <c r="X50" s="442">
        <v>0</v>
      </c>
      <c r="Y50" s="445">
        <v>0</v>
      </c>
      <c r="Z50" s="445">
        <v>0</v>
      </c>
      <c r="AA50" s="445"/>
      <c r="AB50" s="445">
        <f t="shared" si="4"/>
        <v>561.87</v>
      </c>
    </row>
    <row r="51" spans="1:28" s="262" customFormat="1" ht="42">
      <c r="A51" s="252" t="s">
        <v>405</v>
      </c>
      <c r="B51" s="253" t="s">
        <v>406</v>
      </c>
      <c r="C51" s="254">
        <v>9607793455</v>
      </c>
      <c r="D51" s="255" t="s">
        <v>477</v>
      </c>
      <c r="E51" s="261" t="s">
        <v>422</v>
      </c>
      <c r="F51" s="257" t="s">
        <v>478</v>
      </c>
      <c r="G51" s="424" t="s">
        <v>1070</v>
      </c>
      <c r="H51" s="442">
        <v>0</v>
      </c>
      <c r="I51" s="259">
        <v>337.39</v>
      </c>
      <c r="J51" s="442">
        <v>0</v>
      </c>
      <c r="K51" s="259">
        <v>186.35</v>
      </c>
      <c r="L51" s="259">
        <v>18.71</v>
      </c>
      <c r="M51" s="443">
        <f t="shared" si="0"/>
        <v>167.64</v>
      </c>
      <c r="N51" s="442">
        <v>0</v>
      </c>
      <c r="O51" s="442">
        <v>0</v>
      </c>
      <c r="P51" s="442">
        <f t="shared" si="1"/>
        <v>0</v>
      </c>
      <c r="Q51" s="444">
        <v>0</v>
      </c>
      <c r="R51" s="442">
        <v>0</v>
      </c>
      <c r="S51" s="442">
        <f t="shared" si="2"/>
        <v>0</v>
      </c>
      <c r="T51" s="442">
        <v>0</v>
      </c>
      <c r="U51" s="442">
        <v>0</v>
      </c>
      <c r="V51" s="442">
        <f t="shared" si="3"/>
        <v>0</v>
      </c>
      <c r="W51" s="425"/>
      <c r="X51" s="442">
        <v>0</v>
      </c>
      <c r="Y51" s="445">
        <v>0</v>
      </c>
      <c r="Z51" s="445">
        <v>0</v>
      </c>
      <c r="AA51" s="445"/>
      <c r="AB51" s="445">
        <f t="shared" si="4"/>
        <v>505.03</v>
      </c>
    </row>
    <row r="52" spans="1:28" s="262" customFormat="1" ht="42">
      <c r="A52" s="252" t="s">
        <v>405</v>
      </c>
      <c r="B52" s="253" t="s">
        <v>406</v>
      </c>
      <c r="C52" s="254">
        <v>8655940402</v>
      </c>
      <c r="D52" s="255" t="s">
        <v>1003</v>
      </c>
      <c r="E52" s="261" t="s">
        <v>413</v>
      </c>
      <c r="F52" s="267" t="s">
        <v>450</v>
      </c>
      <c r="G52" s="424" t="s">
        <v>1070</v>
      </c>
      <c r="H52" s="442">
        <v>0</v>
      </c>
      <c r="I52" s="259">
        <v>0</v>
      </c>
      <c r="J52" s="442">
        <v>203.86</v>
      </c>
      <c r="K52" s="259">
        <v>186.35</v>
      </c>
      <c r="L52" s="259">
        <v>1.44</v>
      </c>
      <c r="M52" s="443">
        <f t="shared" si="0"/>
        <v>184.91</v>
      </c>
      <c r="N52" s="442">
        <v>0</v>
      </c>
      <c r="O52" s="442">
        <v>0</v>
      </c>
      <c r="P52" s="442">
        <f t="shared" si="1"/>
        <v>0</v>
      </c>
      <c r="Q52" s="444">
        <v>0</v>
      </c>
      <c r="R52" s="442">
        <v>0</v>
      </c>
      <c r="S52" s="442">
        <f t="shared" si="2"/>
        <v>0</v>
      </c>
      <c r="T52" s="442">
        <v>0</v>
      </c>
      <c r="U52" s="442">
        <v>0</v>
      </c>
      <c r="V52" s="442">
        <f t="shared" si="3"/>
        <v>0</v>
      </c>
      <c r="W52" s="425"/>
      <c r="X52" s="442">
        <v>0</v>
      </c>
      <c r="Y52" s="445">
        <v>0</v>
      </c>
      <c r="Z52" s="445">
        <v>0</v>
      </c>
      <c r="AA52" s="445"/>
      <c r="AB52" s="445">
        <f t="shared" si="4"/>
        <v>388.77</v>
      </c>
    </row>
    <row r="53" spans="1:28" s="262" customFormat="1" ht="42">
      <c r="A53" s="252" t="s">
        <v>405</v>
      </c>
      <c r="B53" s="253" t="s">
        <v>406</v>
      </c>
      <c r="C53" s="254">
        <v>9705587400</v>
      </c>
      <c r="D53" s="255" t="s">
        <v>479</v>
      </c>
      <c r="E53" s="261" t="s">
        <v>413</v>
      </c>
      <c r="F53" s="257" t="s">
        <v>450</v>
      </c>
      <c r="G53" s="424" t="s">
        <v>1070</v>
      </c>
      <c r="H53" s="442">
        <v>0</v>
      </c>
      <c r="I53" s="259">
        <v>151.19</v>
      </c>
      <c r="J53" s="442">
        <v>0</v>
      </c>
      <c r="K53" s="259">
        <v>186.35</v>
      </c>
      <c r="L53" s="259">
        <v>27.99</v>
      </c>
      <c r="M53" s="443">
        <f t="shared" si="0"/>
        <v>158.35999999999999</v>
      </c>
      <c r="N53" s="442">
        <v>0</v>
      </c>
      <c r="O53" s="442">
        <v>0</v>
      </c>
      <c r="P53" s="442">
        <v>0</v>
      </c>
      <c r="Q53" s="442">
        <v>232.8</v>
      </c>
      <c r="R53" s="443">
        <v>83.97</v>
      </c>
      <c r="S53" s="442">
        <f t="shared" si="2"/>
        <v>148.83000000000001</v>
      </c>
      <c r="T53" s="442">
        <v>77.55</v>
      </c>
      <c r="U53" s="442">
        <v>0</v>
      </c>
      <c r="V53" s="442">
        <f t="shared" si="3"/>
        <v>77.55</v>
      </c>
      <c r="W53" s="425" t="s">
        <v>618</v>
      </c>
      <c r="X53" s="442">
        <v>0</v>
      </c>
      <c r="Y53" s="445">
        <v>0</v>
      </c>
      <c r="Z53" s="445">
        <v>0</v>
      </c>
      <c r="AA53" s="445"/>
      <c r="AB53" s="445">
        <f t="shared" si="4"/>
        <v>535.93000000000006</v>
      </c>
    </row>
    <row r="54" spans="1:28" s="262" customFormat="1" ht="42">
      <c r="A54" s="252" t="s">
        <v>405</v>
      </c>
      <c r="B54" s="253" t="s">
        <v>406</v>
      </c>
      <c r="C54" s="254">
        <v>7218074456</v>
      </c>
      <c r="D54" s="255" t="s">
        <v>480</v>
      </c>
      <c r="E54" s="261" t="s">
        <v>413</v>
      </c>
      <c r="F54" s="257" t="s">
        <v>408</v>
      </c>
      <c r="G54" s="424" t="s">
        <v>1070</v>
      </c>
      <c r="H54" s="442">
        <v>0</v>
      </c>
      <c r="I54" s="259">
        <v>152.81</v>
      </c>
      <c r="J54" s="442">
        <v>0</v>
      </c>
      <c r="K54" s="259">
        <v>186.35</v>
      </c>
      <c r="L54" s="259">
        <v>26.4</v>
      </c>
      <c r="M54" s="443">
        <f t="shared" si="0"/>
        <v>159.94999999999999</v>
      </c>
      <c r="N54" s="442">
        <v>0</v>
      </c>
      <c r="O54" s="442">
        <v>0</v>
      </c>
      <c r="P54" s="442">
        <v>0</v>
      </c>
      <c r="Q54" s="442">
        <v>291</v>
      </c>
      <c r="R54" s="442">
        <v>79.2</v>
      </c>
      <c r="S54" s="442">
        <f t="shared" si="2"/>
        <v>211.8</v>
      </c>
      <c r="T54" s="442">
        <v>0</v>
      </c>
      <c r="U54" s="442">
        <v>0</v>
      </c>
      <c r="V54" s="442">
        <f t="shared" si="3"/>
        <v>0</v>
      </c>
      <c r="W54" s="425"/>
      <c r="X54" s="442">
        <v>0</v>
      </c>
      <c r="Y54" s="445">
        <v>0</v>
      </c>
      <c r="Z54" s="445">
        <v>0</v>
      </c>
      <c r="AA54" s="445"/>
      <c r="AB54" s="445">
        <f t="shared" si="4"/>
        <v>524.55999999999995</v>
      </c>
    </row>
    <row r="55" spans="1:28" s="262" customFormat="1" ht="42">
      <c r="A55" s="252" t="s">
        <v>405</v>
      </c>
      <c r="B55" s="253" t="s">
        <v>406</v>
      </c>
      <c r="C55" s="254">
        <v>13600688480</v>
      </c>
      <c r="D55" s="255" t="s">
        <v>481</v>
      </c>
      <c r="E55" s="261" t="s">
        <v>422</v>
      </c>
      <c r="F55" s="266" t="s">
        <v>478</v>
      </c>
      <c r="G55" s="424" t="s">
        <v>1070</v>
      </c>
      <c r="H55" s="442">
        <v>0</v>
      </c>
      <c r="I55" s="259">
        <v>290.75</v>
      </c>
      <c r="J55" s="442">
        <v>0</v>
      </c>
      <c r="K55" s="259">
        <v>186.35</v>
      </c>
      <c r="L55" s="259">
        <v>3.59</v>
      </c>
      <c r="M55" s="443">
        <f t="shared" si="0"/>
        <v>182.76</v>
      </c>
      <c r="N55" s="442">
        <v>0</v>
      </c>
      <c r="O55" s="442">
        <v>0</v>
      </c>
      <c r="P55" s="442">
        <f t="shared" si="1"/>
        <v>0</v>
      </c>
      <c r="Q55" s="444">
        <v>0</v>
      </c>
      <c r="R55" s="442">
        <v>0</v>
      </c>
      <c r="S55" s="442">
        <f t="shared" si="2"/>
        <v>0</v>
      </c>
      <c r="T55" s="442">
        <v>0</v>
      </c>
      <c r="U55" s="442">
        <v>0</v>
      </c>
      <c r="V55" s="442">
        <f t="shared" si="3"/>
        <v>0</v>
      </c>
      <c r="W55" s="425"/>
      <c r="X55" s="442">
        <v>0</v>
      </c>
      <c r="Y55" s="445">
        <v>0</v>
      </c>
      <c r="Z55" s="445">
        <v>0</v>
      </c>
      <c r="AA55" s="445"/>
      <c r="AB55" s="445">
        <f t="shared" si="4"/>
        <v>473.51</v>
      </c>
    </row>
    <row r="56" spans="1:28" s="262" customFormat="1" ht="42">
      <c r="A56" s="252" t="s">
        <v>405</v>
      </c>
      <c r="B56" s="253" t="s">
        <v>406</v>
      </c>
      <c r="C56" s="254">
        <v>3984331436</v>
      </c>
      <c r="D56" s="255" t="s">
        <v>482</v>
      </c>
      <c r="E56" s="261" t="s">
        <v>413</v>
      </c>
      <c r="F56" s="257" t="s">
        <v>417</v>
      </c>
      <c r="G56" s="424" t="s">
        <v>1070</v>
      </c>
      <c r="H56" s="442">
        <v>0</v>
      </c>
      <c r="I56" s="259">
        <v>295.81</v>
      </c>
      <c r="J56" s="442">
        <v>0</v>
      </c>
      <c r="K56" s="259">
        <v>186.35</v>
      </c>
      <c r="L56" s="259">
        <v>24.08</v>
      </c>
      <c r="M56" s="443">
        <f t="shared" si="0"/>
        <v>162.26999999999998</v>
      </c>
      <c r="N56" s="442">
        <v>0</v>
      </c>
      <c r="O56" s="442">
        <v>0</v>
      </c>
      <c r="P56" s="442">
        <f t="shared" si="1"/>
        <v>0</v>
      </c>
      <c r="Q56" s="444">
        <v>0</v>
      </c>
      <c r="R56" s="442">
        <v>0</v>
      </c>
      <c r="S56" s="442">
        <f t="shared" si="2"/>
        <v>0</v>
      </c>
      <c r="T56" s="442">
        <v>0</v>
      </c>
      <c r="U56" s="442">
        <v>0</v>
      </c>
      <c r="V56" s="442">
        <f t="shared" si="3"/>
        <v>0</v>
      </c>
      <c r="W56" s="425"/>
      <c r="X56" s="442">
        <v>0</v>
      </c>
      <c r="Y56" s="445">
        <v>0</v>
      </c>
      <c r="Z56" s="445">
        <v>0</v>
      </c>
      <c r="AA56" s="445"/>
      <c r="AB56" s="445">
        <f t="shared" si="4"/>
        <v>458.08</v>
      </c>
    </row>
    <row r="57" spans="1:28" s="262" customFormat="1" ht="42">
      <c r="A57" s="252" t="s">
        <v>405</v>
      </c>
      <c r="B57" s="253" t="s">
        <v>406</v>
      </c>
      <c r="C57" s="254">
        <v>798726466</v>
      </c>
      <c r="D57" s="263" t="s">
        <v>483</v>
      </c>
      <c r="E57" s="261" t="s">
        <v>413</v>
      </c>
      <c r="F57" s="257" t="s">
        <v>420</v>
      </c>
      <c r="G57" s="424" t="s">
        <v>1070</v>
      </c>
      <c r="H57" s="442">
        <v>0</v>
      </c>
      <c r="I57" s="259">
        <v>150.61000000000001</v>
      </c>
      <c r="J57" s="442">
        <v>0</v>
      </c>
      <c r="K57" s="259">
        <v>186.35</v>
      </c>
      <c r="L57" s="259">
        <v>26.4</v>
      </c>
      <c r="M57" s="443">
        <f t="shared" si="0"/>
        <v>159.94999999999999</v>
      </c>
      <c r="N57" s="442">
        <v>0</v>
      </c>
      <c r="O57" s="442">
        <v>0</v>
      </c>
      <c r="P57" s="442">
        <f t="shared" si="1"/>
        <v>0</v>
      </c>
      <c r="Q57" s="444">
        <v>0</v>
      </c>
      <c r="R57" s="442">
        <v>0</v>
      </c>
      <c r="S57" s="442">
        <f t="shared" si="2"/>
        <v>0</v>
      </c>
      <c r="T57" s="442">
        <v>0</v>
      </c>
      <c r="U57" s="442">
        <v>0</v>
      </c>
      <c r="V57" s="442">
        <f t="shared" si="3"/>
        <v>0</v>
      </c>
      <c r="W57" s="425"/>
      <c r="X57" s="442">
        <v>0</v>
      </c>
      <c r="Y57" s="445">
        <v>0</v>
      </c>
      <c r="Z57" s="445">
        <v>0</v>
      </c>
      <c r="AA57" s="445"/>
      <c r="AB57" s="445">
        <f t="shared" si="4"/>
        <v>310.56</v>
      </c>
    </row>
    <row r="58" spans="1:28" s="262" customFormat="1" ht="42">
      <c r="A58" s="252" t="s">
        <v>405</v>
      </c>
      <c r="B58" s="253" t="s">
        <v>406</v>
      </c>
      <c r="C58" s="254">
        <v>6985239463</v>
      </c>
      <c r="D58" s="263" t="s">
        <v>484</v>
      </c>
      <c r="E58" s="261" t="s">
        <v>422</v>
      </c>
      <c r="F58" s="257" t="s">
        <v>464</v>
      </c>
      <c r="G58" s="424" t="s">
        <v>1070</v>
      </c>
      <c r="H58" s="442">
        <v>0</v>
      </c>
      <c r="I58" s="259">
        <v>206.71</v>
      </c>
      <c r="J58" s="442">
        <v>0</v>
      </c>
      <c r="K58" s="259">
        <v>186.35</v>
      </c>
      <c r="L58" s="259">
        <v>46.4</v>
      </c>
      <c r="M58" s="443">
        <f t="shared" si="0"/>
        <v>139.94999999999999</v>
      </c>
      <c r="N58" s="442">
        <v>0</v>
      </c>
      <c r="O58" s="442">
        <v>0</v>
      </c>
      <c r="P58" s="442">
        <v>0</v>
      </c>
      <c r="Q58" s="442">
        <v>194</v>
      </c>
      <c r="R58" s="442">
        <v>139.19999999999999</v>
      </c>
      <c r="S58" s="442">
        <f t="shared" si="2"/>
        <v>54.800000000000011</v>
      </c>
      <c r="T58" s="442">
        <v>0</v>
      </c>
      <c r="U58" s="442">
        <v>0</v>
      </c>
      <c r="V58" s="442">
        <f t="shared" si="3"/>
        <v>0</v>
      </c>
      <c r="W58" s="425"/>
      <c r="X58" s="442">
        <v>0</v>
      </c>
      <c r="Y58" s="445">
        <v>0</v>
      </c>
      <c r="Z58" s="445">
        <v>0</v>
      </c>
      <c r="AA58" s="445"/>
      <c r="AB58" s="445">
        <f t="shared" si="4"/>
        <v>401.46000000000004</v>
      </c>
    </row>
    <row r="59" spans="1:28" s="262" customFormat="1" ht="42">
      <c r="A59" s="252" t="s">
        <v>405</v>
      </c>
      <c r="B59" s="253" t="s">
        <v>406</v>
      </c>
      <c r="C59" s="254">
        <v>8771945482</v>
      </c>
      <c r="D59" s="255" t="s">
        <v>485</v>
      </c>
      <c r="E59" s="261" t="s">
        <v>413</v>
      </c>
      <c r="F59" s="257" t="s">
        <v>486</v>
      </c>
      <c r="G59" s="424" t="s">
        <v>1070</v>
      </c>
      <c r="H59" s="442">
        <v>0</v>
      </c>
      <c r="I59" s="259">
        <v>167.98</v>
      </c>
      <c r="J59" s="442">
        <v>0</v>
      </c>
      <c r="K59" s="259">
        <v>186.35</v>
      </c>
      <c r="L59" s="259">
        <v>30.58</v>
      </c>
      <c r="M59" s="443">
        <f t="shared" si="0"/>
        <v>155.76999999999998</v>
      </c>
      <c r="N59" s="442">
        <v>0</v>
      </c>
      <c r="O59" s="442">
        <v>0</v>
      </c>
      <c r="P59" s="442">
        <v>0</v>
      </c>
      <c r="Q59" s="442">
        <v>168</v>
      </c>
      <c r="R59" s="442">
        <v>91.73</v>
      </c>
      <c r="S59" s="442">
        <f t="shared" si="2"/>
        <v>76.27</v>
      </c>
      <c r="T59" s="442">
        <v>0</v>
      </c>
      <c r="U59" s="442">
        <v>0</v>
      </c>
      <c r="V59" s="442">
        <f t="shared" si="3"/>
        <v>0</v>
      </c>
      <c r="W59" s="425"/>
      <c r="X59" s="442">
        <v>0</v>
      </c>
      <c r="Y59" s="445">
        <v>0</v>
      </c>
      <c r="Z59" s="445">
        <v>0</v>
      </c>
      <c r="AA59" s="445"/>
      <c r="AB59" s="445">
        <f t="shared" si="4"/>
        <v>400.02</v>
      </c>
    </row>
    <row r="60" spans="1:28" s="262" customFormat="1" ht="42">
      <c r="A60" s="252" t="s">
        <v>405</v>
      </c>
      <c r="B60" s="253" t="s">
        <v>406</v>
      </c>
      <c r="C60" s="254">
        <v>3482060460</v>
      </c>
      <c r="D60" s="255" t="s">
        <v>487</v>
      </c>
      <c r="E60" s="261" t="s">
        <v>422</v>
      </c>
      <c r="F60" s="257" t="s">
        <v>475</v>
      </c>
      <c r="G60" s="424" t="s">
        <v>1070</v>
      </c>
      <c r="H60" s="442">
        <v>0</v>
      </c>
      <c r="I60" s="259">
        <v>142.91999999999999</v>
      </c>
      <c r="J60" s="442">
        <v>0</v>
      </c>
      <c r="K60" s="259">
        <v>186.35</v>
      </c>
      <c r="L60" s="259">
        <v>26.4</v>
      </c>
      <c r="M60" s="443">
        <f t="shared" si="0"/>
        <v>159.94999999999999</v>
      </c>
      <c r="N60" s="442">
        <v>0</v>
      </c>
      <c r="O60" s="442">
        <v>0</v>
      </c>
      <c r="P60" s="442">
        <v>0</v>
      </c>
      <c r="Q60" s="442">
        <v>123</v>
      </c>
      <c r="R60" s="442">
        <v>79.2</v>
      </c>
      <c r="S60" s="442">
        <f t="shared" si="2"/>
        <v>43.8</v>
      </c>
      <c r="T60" s="442">
        <v>0</v>
      </c>
      <c r="U60" s="442">
        <v>0</v>
      </c>
      <c r="V60" s="442">
        <f t="shared" si="3"/>
        <v>0</v>
      </c>
      <c r="W60" s="425"/>
      <c r="X60" s="442">
        <v>0</v>
      </c>
      <c r="Y60" s="445">
        <v>0</v>
      </c>
      <c r="Z60" s="445">
        <v>0</v>
      </c>
      <c r="AA60" s="445"/>
      <c r="AB60" s="445">
        <f t="shared" si="4"/>
        <v>346.66999999999996</v>
      </c>
    </row>
    <row r="61" spans="1:28" s="262" customFormat="1" ht="42">
      <c r="A61" s="252" t="s">
        <v>405</v>
      </c>
      <c r="B61" s="253" t="s">
        <v>406</v>
      </c>
      <c r="C61" s="254">
        <v>94991723434</v>
      </c>
      <c r="D61" s="255" t="s">
        <v>488</v>
      </c>
      <c r="E61" s="261" t="s">
        <v>422</v>
      </c>
      <c r="F61" s="257" t="s">
        <v>426</v>
      </c>
      <c r="G61" s="424" t="s">
        <v>1070</v>
      </c>
      <c r="H61" s="442">
        <v>0</v>
      </c>
      <c r="I61" s="259">
        <v>295.81</v>
      </c>
      <c r="J61" s="442">
        <v>0</v>
      </c>
      <c r="K61" s="259">
        <v>186.35</v>
      </c>
      <c r="L61" s="259">
        <v>24.08</v>
      </c>
      <c r="M61" s="443">
        <f t="shared" si="0"/>
        <v>162.26999999999998</v>
      </c>
      <c r="N61" s="442">
        <v>0</v>
      </c>
      <c r="O61" s="442">
        <v>0</v>
      </c>
      <c r="P61" s="442">
        <f t="shared" si="1"/>
        <v>0</v>
      </c>
      <c r="Q61" s="444">
        <v>0</v>
      </c>
      <c r="R61" s="442">
        <v>0</v>
      </c>
      <c r="S61" s="442">
        <f t="shared" si="2"/>
        <v>0</v>
      </c>
      <c r="T61" s="442">
        <v>0</v>
      </c>
      <c r="U61" s="442">
        <v>0</v>
      </c>
      <c r="V61" s="442">
        <f t="shared" si="3"/>
        <v>0</v>
      </c>
      <c r="W61" s="425"/>
      <c r="X61" s="442">
        <v>0</v>
      </c>
      <c r="Y61" s="445">
        <v>0</v>
      </c>
      <c r="Z61" s="445">
        <v>0</v>
      </c>
      <c r="AA61" s="445"/>
      <c r="AB61" s="445">
        <f t="shared" si="4"/>
        <v>458.08</v>
      </c>
    </row>
    <row r="62" spans="1:28" s="262" customFormat="1" ht="42">
      <c r="A62" s="252" t="s">
        <v>405</v>
      </c>
      <c r="B62" s="253" t="s">
        <v>406</v>
      </c>
      <c r="C62" s="254">
        <v>39960544400</v>
      </c>
      <c r="D62" s="255" t="s">
        <v>489</v>
      </c>
      <c r="E62" s="261" t="s">
        <v>413</v>
      </c>
      <c r="F62" s="257" t="s">
        <v>420</v>
      </c>
      <c r="G62" s="424" t="s">
        <v>1070</v>
      </c>
      <c r="H62" s="442">
        <v>0</v>
      </c>
      <c r="I62" s="259">
        <v>126.72</v>
      </c>
      <c r="J62" s="442">
        <v>0</v>
      </c>
      <c r="K62" s="259">
        <v>186.35</v>
      </c>
      <c r="L62" s="259">
        <v>26.4</v>
      </c>
      <c r="M62" s="443">
        <f t="shared" si="0"/>
        <v>159.94999999999999</v>
      </c>
      <c r="N62" s="442">
        <v>0</v>
      </c>
      <c r="O62" s="442">
        <v>0</v>
      </c>
      <c r="P62" s="442">
        <v>0</v>
      </c>
      <c r="Q62" s="442">
        <v>291</v>
      </c>
      <c r="R62" s="442">
        <v>79.2</v>
      </c>
      <c r="S62" s="442">
        <f t="shared" si="2"/>
        <v>211.8</v>
      </c>
      <c r="T62" s="442">
        <v>0</v>
      </c>
      <c r="U62" s="442">
        <v>0</v>
      </c>
      <c r="V62" s="442">
        <f t="shared" si="3"/>
        <v>0</v>
      </c>
      <c r="W62" s="425"/>
      <c r="X62" s="442">
        <v>0</v>
      </c>
      <c r="Y62" s="445">
        <v>0</v>
      </c>
      <c r="Z62" s="445">
        <v>0</v>
      </c>
      <c r="AA62" s="445"/>
      <c r="AB62" s="445">
        <f t="shared" si="4"/>
        <v>498.47</v>
      </c>
    </row>
    <row r="63" spans="1:28" s="262" customFormat="1" ht="42">
      <c r="A63" s="252" t="s">
        <v>405</v>
      </c>
      <c r="B63" s="253" t="s">
        <v>406</v>
      </c>
      <c r="C63" s="254">
        <v>7596289479</v>
      </c>
      <c r="D63" s="255" t="s">
        <v>490</v>
      </c>
      <c r="E63" s="261" t="s">
        <v>422</v>
      </c>
      <c r="F63" s="257" t="s">
        <v>429</v>
      </c>
      <c r="G63" s="424" t="s">
        <v>1070</v>
      </c>
      <c r="H63" s="442">
        <v>0</v>
      </c>
      <c r="I63" s="259">
        <v>138.47999999999999</v>
      </c>
      <c r="J63" s="442">
        <v>0</v>
      </c>
      <c r="K63" s="259">
        <v>186.35</v>
      </c>
      <c r="L63" s="259">
        <v>26.4</v>
      </c>
      <c r="M63" s="443">
        <f t="shared" si="0"/>
        <v>159.94999999999999</v>
      </c>
      <c r="N63" s="442">
        <v>0</v>
      </c>
      <c r="O63" s="442">
        <v>0</v>
      </c>
      <c r="P63" s="442">
        <f t="shared" si="1"/>
        <v>0</v>
      </c>
      <c r="Q63" s="444">
        <v>0</v>
      </c>
      <c r="R63" s="442">
        <v>0</v>
      </c>
      <c r="S63" s="442">
        <f t="shared" si="2"/>
        <v>0</v>
      </c>
      <c r="T63" s="442">
        <v>0</v>
      </c>
      <c r="U63" s="442">
        <v>0</v>
      </c>
      <c r="V63" s="442">
        <f t="shared" si="3"/>
        <v>0</v>
      </c>
      <c r="W63" s="425"/>
      <c r="X63" s="442">
        <v>0</v>
      </c>
      <c r="Y63" s="445">
        <v>0</v>
      </c>
      <c r="Z63" s="445">
        <v>0</v>
      </c>
      <c r="AA63" s="445"/>
      <c r="AB63" s="445">
        <f t="shared" si="4"/>
        <v>298.42999999999995</v>
      </c>
    </row>
    <row r="64" spans="1:28" s="268" customFormat="1" ht="42">
      <c r="A64" s="252" t="s">
        <v>405</v>
      </c>
      <c r="B64" s="253" t="s">
        <v>406</v>
      </c>
      <c r="C64" s="254">
        <v>12003809406</v>
      </c>
      <c r="D64" s="255" t="s">
        <v>491</v>
      </c>
      <c r="E64" s="261" t="s">
        <v>413</v>
      </c>
      <c r="F64" s="257" t="s">
        <v>426</v>
      </c>
      <c r="G64" s="424" t="s">
        <v>1070</v>
      </c>
      <c r="H64" s="442">
        <v>0</v>
      </c>
      <c r="I64" s="259">
        <v>135.38</v>
      </c>
      <c r="J64" s="442">
        <v>0</v>
      </c>
      <c r="K64" s="259">
        <v>186.35</v>
      </c>
      <c r="L64" s="259">
        <v>27.99</v>
      </c>
      <c r="M64" s="443">
        <f t="shared" si="0"/>
        <v>158.35999999999999</v>
      </c>
      <c r="N64" s="442">
        <v>0</v>
      </c>
      <c r="O64" s="442">
        <v>0</v>
      </c>
      <c r="P64" s="442">
        <f t="shared" si="1"/>
        <v>0</v>
      </c>
      <c r="Q64" s="444">
        <v>291</v>
      </c>
      <c r="R64" s="442">
        <v>83.97</v>
      </c>
      <c r="S64" s="442">
        <f t="shared" si="2"/>
        <v>207.03</v>
      </c>
      <c r="T64" s="442">
        <v>0</v>
      </c>
      <c r="U64" s="442">
        <v>0</v>
      </c>
      <c r="V64" s="442">
        <f t="shared" si="3"/>
        <v>0</v>
      </c>
      <c r="W64" s="425"/>
      <c r="X64" s="442">
        <v>0</v>
      </c>
      <c r="Y64" s="445">
        <v>0</v>
      </c>
      <c r="Z64" s="445">
        <v>0</v>
      </c>
      <c r="AA64" s="445"/>
      <c r="AB64" s="445">
        <f t="shared" si="4"/>
        <v>500.77</v>
      </c>
    </row>
    <row r="65" spans="1:28" s="268" customFormat="1" ht="42">
      <c r="A65" s="252" t="s">
        <v>405</v>
      </c>
      <c r="B65" s="253" t="s">
        <v>406</v>
      </c>
      <c r="C65" s="254">
        <v>6657901470</v>
      </c>
      <c r="D65" s="255" t="s">
        <v>492</v>
      </c>
      <c r="E65" s="261" t="s">
        <v>413</v>
      </c>
      <c r="F65" s="257" t="s">
        <v>408</v>
      </c>
      <c r="G65" s="424" t="s">
        <v>1070</v>
      </c>
      <c r="H65" s="442">
        <v>0</v>
      </c>
      <c r="I65" s="259">
        <v>307.2</v>
      </c>
      <c r="J65" s="442">
        <v>0</v>
      </c>
      <c r="K65" s="259">
        <v>186.35</v>
      </c>
      <c r="L65" s="259">
        <v>3.47</v>
      </c>
      <c r="M65" s="443">
        <f t="shared" si="0"/>
        <v>182.88</v>
      </c>
      <c r="N65" s="442">
        <v>0</v>
      </c>
      <c r="O65" s="442">
        <v>0</v>
      </c>
      <c r="P65" s="442">
        <f t="shared" si="1"/>
        <v>0</v>
      </c>
      <c r="Q65" s="444">
        <v>0</v>
      </c>
      <c r="R65" s="442">
        <v>0</v>
      </c>
      <c r="S65" s="442">
        <f t="shared" si="2"/>
        <v>0</v>
      </c>
      <c r="T65" s="442">
        <v>0</v>
      </c>
      <c r="U65" s="442">
        <v>0</v>
      </c>
      <c r="V65" s="442">
        <f t="shared" si="3"/>
        <v>0</v>
      </c>
      <c r="W65" s="425"/>
      <c r="X65" s="442">
        <v>0</v>
      </c>
      <c r="Y65" s="445">
        <v>0</v>
      </c>
      <c r="Z65" s="445">
        <v>0</v>
      </c>
      <c r="AA65" s="445"/>
      <c r="AB65" s="445">
        <f t="shared" si="4"/>
        <v>490.08</v>
      </c>
    </row>
    <row r="66" spans="1:28" s="268" customFormat="1" ht="42">
      <c r="A66" s="252" t="s">
        <v>405</v>
      </c>
      <c r="B66" s="253" t="s">
        <v>406</v>
      </c>
      <c r="C66" s="254">
        <v>70154975494</v>
      </c>
      <c r="D66" s="255" t="s">
        <v>493</v>
      </c>
      <c r="E66" s="261" t="s">
        <v>409</v>
      </c>
      <c r="F66" s="257" t="s">
        <v>415</v>
      </c>
      <c r="G66" s="424" t="s">
        <v>1070</v>
      </c>
      <c r="H66" s="442">
        <v>0</v>
      </c>
      <c r="I66" s="259">
        <v>869.66</v>
      </c>
      <c r="J66" s="442">
        <v>0</v>
      </c>
      <c r="K66" s="259">
        <v>186.35</v>
      </c>
      <c r="L66" s="259">
        <v>8</v>
      </c>
      <c r="M66" s="443">
        <f t="shared" si="0"/>
        <v>178.35</v>
      </c>
      <c r="N66" s="442">
        <v>0</v>
      </c>
      <c r="O66" s="442">
        <v>0</v>
      </c>
      <c r="P66" s="442">
        <f t="shared" si="1"/>
        <v>0</v>
      </c>
      <c r="Q66" s="444">
        <v>0</v>
      </c>
      <c r="R66" s="442">
        <v>0</v>
      </c>
      <c r="S66" s="442">
        <f t="shared" si="2"/>
        <v>0</v>
      </c>
      <c r="T66" s="442">
        <v>0</v>
      </c>
      <c r="U66" s="442">
        <v>0</v>
      </c>
      <c r="V66" s="442">
        <f t="shared" si="3"/>
        <v>0</v>
      </c>
      <c r="W66" s="425"/>
      <c r="X66" s="442">
        <v>0</v>
      </c>
      <c r="Y66" s="445">
        <v>0</v>
      </c>
      <c r="Z66" s="445">
        <v>0</v>
      </c>
      <c r="AA66" s="445"/>
      <c r="AB66" s="445">
        <f t="shared" si="4"/>
        <v>1048.01</v>
      </c>
    </row>
    <row r="67" spans="1:28" s="269" customFormat="1" ht="42">
      <c r="A67" s="252" t="s">
        <v>405</v>
      </c>
      <c r="B67" s="253" t="s">
        <v>406</v>
      </c>
      <c r="C67" s="254">
        <v>7321319440</v>
      </c>
      <c r="D67" s="255" t="s">
        <v>494</v>
      </c>
      <c r="E67" s="261" t="s">
        <v>413</v>
      </c>
      <c r="F67" s="257" t="s">
        <v>495</v>
      </c>
      <c r="G67" s="424" t="s">
        <v>1070</v>
      </c>
      <c r="H67" s="442">
        <v>0</v>
      </c>
      <c r="I67" s="259">
        <v>244.33</v>
      </c>
      <c r="J67" s="442">
        <v>0</v>
      </c>
      <c r="K67" s="259">
        <v>186.35</v>
      </c>
      <c r="L67" s="259">
        <v>2.1800000000000002</v>
      </c>
      <c r="M67" s="443">
        <f t="shared" ref="M67:M130" si="5">K67-L67</f>
        <v>184.17</v>
      </c>
      <c r="N67" s="442">
        <v>0</v>
      </c>
      <c r="O67" s="442">
        <v>0</v>
      </c>
      <c r="P67" s="442">
        <f t="shared" ref="P67:P127" si="6">N67-O67</f>
        <v>0</v>
      </c>
      <c r="Q67" s="444">
        <v>0</v>
      </c>
      <c r="R67" s="442">
        <v>0</v>
      </c>
      <c r="S67" s="442">
        <f t="shared" ref="S67:S130" si="7">Q67-R67</f>
        <v>0</v>
      </c>
      <c r="T67" s="442">
        <v>0</v>
      </c>
      <c r="U67" s="442">
        <v>0</v>
      </c>
      <c r="V67" s="442">
        <f t="shared" ref="V67:V132" si="8">T67-U67</f>
        <v>0</v>
      </c>
      <c r="W67" s="425"/>
      <c r="X67" s="442">
        <v>0</v>
      </c>
      <c r="Y67" s="445">
        <v>0</v>
      </c>
      <c r="Z67" s="445">
        <v>0</v>
      </c>
      <c r="AA67" s="445"/>
      <c r="AB67" s="445">
        <f t="shared" ref="AB67:AB132" si="9">SUM(Z67,V67,S67,P67,M67,J67,I67)</f>
        <v>428.5</v>
      </c>
    </row>
    <row r="68" spans="1:28" s="269" customFormat="1" ht="42">
      <c r="A68" s="252" t="s">
        <v>405</v>
      </c>
      <c r="B68" s="253" t="s">
        <v>406</v>
      </c>
      <c r="C68" s="254">
        <v>4810664465</v>
      </c>
      <c r="D68" s="255" t="s">
        <v>496</v>
      </c>
      <c r="E68" s="261" t="s">
        <v>413</v>
      </c>
      <c r="F68" s="257" t="s">
        <v>408</v>
      </c>
      <c r="G68" s="424" t="s">
        <v>1070</v>
      </c>
      <c r="H68" s="442">
        <v>0</v>
      </c>
      <c r="I68" s="259">
        <v>160.47999999999999</v>
      </c>
      <c r="J68" s="442">
        <v>0</v>
      </c>
      <c r="K68" s="259">
        <v>186.35</v>
      </c>
      <c r="L68" s="259">
        <v>27.99</v>
      </c>
      <c r="M68" s="443">
        <f t="shared" si="5"/>
        <v>158.35999999999999</v>
      </c>
      <c r="N68" s="442">
        <v>0</v>
      </c>
      <c r="O68" s="442">
        <v>0</v>
      </c>
      <c r="P68" s="442">
        <f t="shared" si="6"/>
        <v>0</v>
      </c>
      <c r="Q68" s="444">
        <v>0</v>
      </c>
      <c r="R68" s="442">
        <v>0</v>
      </c>
      <c r="S68" s="442">
        <f t="shared" si="7"/>
        <v>0</v>
      </c>
      <c r="T68" s="442">
        <v>77.569999999999993</v>
      </c>
      <c r="U68" s="442">
        <v>0</v>
      </c>
      <c r="V68" s="442">
        <f t="shared" si="8"/>
        <v>77.569999999999993</v>
      </c>
      <c r="W68" s="425" t="s">
        <v>618</v>
      </c>
      <c r="X68" s="442">
        <v>0</v>
      </c>
      <c r="Y68" s="445">
        <v>0</v>
      </c>
      <c r="Z68" s="445">
        <v>0</v>
      </c>
      <c r="AA68" s="445"/>
      <c r="AB68" s="445">
        <f t="shared" si="9"/>
        <v>396.40999999999997</v>
      </c>
    </row>
    <row r="69" spans="1:28" s="269" customFormat="1" ht="42">
      <c r="A69" s="252" t="s">
        <v>405</v>
      </c>
      <c r="B69" s="253" t="s">
        <v>406</v>
      </c>
      <c r="C69" s="254">
        <v>79930263420</v>
      </c>
      <c r="D69" s="255" t="s">
        <v>1004</v>
      </c>
      <c r="E69" s="261" t="s">
        <v>413</v>
      </c>
      <c r="F69" s="267" t="s">
        <v>420</v>
      </c>
      <c r="G69" s="424" t="s">
        <v>1070</v>
      </c>
      <c r="H69" s="442">
        <v>0</v>
      </c>
      <c r="I69" s="259">
        <v>302.25</v>
      </c>
      <c r="J69" s="442">
        <v>0</v>
      </c>
      <c r="K69" s="259">
        <v>186.35</v>
      </c>
      <c r="L69" s="259">
        <v>30.1</v>
      </c>
      <c r="M69" s="443">
        <f t="shared" si="5"/>
        <v>156.25</v>
      </c>
      <c r="N69" s="442">
        <v>0</v>
      </c>
      <c r="O69" s="442">
        <v>0</v>
      </c>
      <c r="P69" s="442">
        <f t="shared" si="6"/>
        <v>0</v>
      </c>
      <c r="Q69" s="444">
        <v>0</v>
      </c>
      <c r="R69" s="442">
        <v>0</v>
      </c>
      <c r="S69" s="442">
        <f t="shared" si="7"/>
        <v>0</v>
      </c>
      <c r="T69" s="442">
        <v>0</v>
      </c>
      <c r="U69" s="442">
        <v>0</v>
      </c>
      <c r="V69" s="442">
        <f t="shared" si="8"/>
        <v>0</v>
      </c>
      <c r="W69" s="425"/>
      <c r="X69" s="442">
        <v>0</v>
      </c>
      <c r="Y69" s="445">
        <v>0</v>
      </c>
      <c r="Z69" s="445">
        <v>0</v>
      </c>
      <c r="AA69" s="445"/>
      <c r="AB69" s="445">
        <f t="shared" si="9"/>
        <v>458.5</v>
      </c>
    </row>
    <row r="70" spans="1:28" s="269" customFormat="1" ht="42">
      <c r="A70" s="252" t="s">
        <v>405</v>
      </c>
      <c r="B70" s="253" t="s">
        <v>406</v>
      </c>
      <c r="C70" s="254">
        <v>10274174421</v>
      </c>
      <c r="D70" s="255" t="s">
        <v>497</v>
      </c>
      <c r="E70" s="261" t="s">
        <v>413</v>
      </c>
      <c r="F70" s="257" t="s">
        <v>426</v>
      </c>
      <c r="G70" s="424" t="s">
        <v>1070</v>
      </c>
      <c r="H70" s="442">
        <v>0</v>
      </c>
      <c r="I70" s="259">
        <v>126.72</v>
      </c>
      <c r="J70" s="442">
        <v>0</v>
      </c>
      <c r="K70" s="259">
        <v>186.35</v>
      </c>
      <c r="L70" s="259">
        <v>26.4</v>
      </c>
      <c r="M70" s="443">
        <f t="shared" si="5"/>
        <v>159.94999999999999</v>
      </c>
      <c r="N70" s="442">
        <v>0</v>
      </c>
      <c r="O70" s="442">
        <v>0</v>
      </c>
      <c r="P70" s="442">
        <v>0</v>
      </c>
      <c r="Q70" s="444">
        <v>321.49</v>
      </c>
      <c r="R70" s="442">
        <v>79.2</v>
      </c>
      <c r="S70" s="442">
        <f t="shared" si="7"/>
        <v>242.29000000000002</v>
      </c>
      <c r="T70" s="442">
        <v>0</v>
      </c>
      <c r="U70" s="442">
        <v>0</v>
      </c>
      <c r="V70" s="442">
        <f t="shared" si="8"/>
        <v>0</v>
      </c>
      <c r="W70" s="425"/>
      <c r="X70" s="442">
        <v>0</v>
      </c>
      <c r="Y70" s="445">
        <v>0</v>
      </c>
      <c r="Z70" s="445">
        <v>0</v>
      </c>
      <c r="AA70" s="445"/>
      <c r="AB70" s="445">
        <f t="shared" si="9"/>
        <v>528.96</v>
      </c>
    </row>
    <row r="71" spans="1:28" s="269" customFormat="1" ht="42">
      <c r="A71" s="252" t="s">
        <v>405</v>
      </c>
      <c r="B71" s="253" t="s">
        <v>406</v>
      </c>
      <c r="C71" s="254">
        <v>14581551455</v>
      </c>
      <c r="D71" s="255" t="s">
        <v>498</v>
      </c>
      <c r="E71" s="261" t="s">
        <v>422</v>
      </c>
      <c r="F71" s="257" t="s">
        <v>411</v>
      </c>
      <c r="G71" s="424" t="s">
        <v>1070</v>
      </c>
      <c r="H71" s="442">
        <v>0</v>
      </c>
      <c r="I71" s="259">
        <v>163.80000000000001</v>
      </c>
      <c r="J71" s="442">
        <v>0</v>
      </c>
      <c r="K71" s="259">
        <v>186.35</v>
      </c>
      <c r="L71" s="259">
        <v>26.4</v>
      </c>
      <c r="M71" s="443">
        <f t="shared" si="5"/>
        <v>159.94999999999999</v>
      </c>
      <c r="N71" s="442">
        <v>0</v>
      </c>
      <c r="O71" s="442">
        <v>0</v>
      </c>
      <c r="P71" s="442">
        <f t="shared" si="6"/>
        <v>0</v>
      </c>
      <c r="Q71" s="443">
        <v>435</v>
      </c>
      <c r="R71" s="442">
        <v>79.2</v>
      </c>
      <c r="S71" s="442">
        <f t="shared" si="7"/>
        <v>355.8</v>
      </c>
      <c r="T71" s="442">
        <v>0</v>
      </c>
      <c r="U71" s="442">
        <v>0</v>
      </c>
      <c r="V71" s="442">
        <f t="shared" si="8"/>
        <v>0</v>
      </c>
      <c r="W71" s="425"/>
      <c r="X71" s="442">
        <v>0</v>
      </c>
      <c r="Y71" s="445">
        <v>0</v>
      </c>
      <c r="Z71" s="445">
        <v>0</v>
      </c>
      <c r="AA71" s="445"/>
      <c r="AB71" s="445">
        <f t="shared" si="9"/>
        <v>679.55</v>
      </c>
    </row>
    <row r="72" spans="1:28" s="269" customFormat="1" ht="42">
      <c r="A72" s="252" t="s">
        <v>405</v>
      </c>
      <c r="B72" s="253" t="s">
        <v>406</v>
      </c>
      <c r="C72" s="254">
        <v>15859071469</v>
      </c>
      <c r="D72" s="255" t="s">
        <v>499</v>
      </c>
      <c r="E72" s="261" t="s">
        <v>422</v>
      </c>
      <c r="F72" s="257" t="s">
        <v>470</v>
      </c>
      <c r="G72" s="424" t="s">
        <v>1070</v>
      </c>
      <c r="H72" s="442">
        <v>0</v>
      </c>
      <c r="I72" s="259">
        <v>206.71</v>
      </c>
      <c r="J72" s="442">
        <v>0</v>
      </c>
      <c r="K72" s="259">
        <v>186.35</v>
      </c>
      <c r="L72" s="259">
        <v>46.4</v>
      </c>
      <c r="M72" s="443">
        <f t="shared" si="5"/>
        <v>139.94999999999999</v>
      </c>
      <c r="N72" s="442">
        <v>0</v>
      </c>
      <c r="O72" s="442">
        <v>0</v>
      </c>
      <c r="P72" s="442">
        <f t="shared" si="6"/>
        <v>0</v>
      </c>
      <c r="Q72" s="444">
        <v>0</v>
      </c>
      <c r="R72" s="442">
        <v>0</v>
      </c>
      <c r="S72" s="442">
        <f t="shared" si="7"/>
        <v>0</v>
      </c>
      <c r="T72" s="442">
        <v>0</v>
      </c>
      <c r="U72" s="442">
        <v>0</v>
      </c>
      <c r="V72" s="442">
        <f t="shared" si="8"/>
        <v>0</v>
      </c>
      <c r="W72" s="425"/>
      <c r="X72" s="442">
        <v>0</v>
      </c>
      <c r="Y72" s="445">
        <v>0</v>
      </c>
      <c r="Z72" s="445">
        <v>0</v>
      </c>
      <c r="AA72" s="445"/>
      <c r="AB72" s="445">
        <f t="shared" si="9"/>
        <v>346.65999999999997</v>
      </c>
    </row>
    <row r="73" spans="1:28" s="269" customFormat="1" ht="42">
      <c r="A73" s="252" t="s">
        <v>405</v>
      </c>
      <c r="B73" s="253" t="s">
        <v>406</v>
      </c>
      <c r="C73" s="254">
        <v>810359421</v>
      </c>
      <c r="D73" s="255" t="s">
        <v>500</v>
      </c>
      <c r="E73" s="261" t="s">
        <v>413</v>
      </c>
      <c r="F73" s="257" t="s">
        <v>486</v>
      </c>
      <c r="G73" s="424" t="s">
        <v>1070</v>
      </c>
      <c r="H73" s="442">
        <v>0</v>
      </c>
      <c r="I73" s="259">
        <v>126.72</v>
      </c>
      <c r="J73" s="442">
        <v>0</v>
      </c>
      <c r="K73" s="259">
        <v>186.35</v>
      </c>
      <c r="L73" s="259">
        <v>26.4</v>
      </c>
      <c r="M73" s="443">
        <f t="shared" si="5"/>
        <v>159.94999999999999</v>
      </c>
      <c r="N73" s="442">
        <v>0</v>
      </c>
      <c r="O73" s="442">
        <v>0</v>
      </c>
      <c r="P73" s="442">
        <v>0</v>
      </c>
      <c r="Q73" s="444">
        <v>160.75</v>
      </c>
      <c r="R73" s="442">
        <v>79.2</v>
      </c>
      <c r="S73" s="442">
        <f t="shared" si="7"/>
        <v>81.55</v>
      </c>
      <c r="T73" s="442">
        <v>0</v>
      </c>
      <c r="U73" s="442">
        <v>0</v>
      </c>
      <c r="V73" s="442">
        <f t="shared" si="8"/>
        <v>0</v>
      </c>
      <c r="W73" s="425"/>
      <c r="X73" s="442">
        <v>0</v>
      </c>
      <c r="Y73" s="445">
        <v>0</v>
      </c>
      <c r="Z73" s="445">
        <v>0</v>
      </c>
      <c r="AA73" s="445"/>
      <c r="AB73" s="445">
        <f t="shared" si="9"/>
        <v>368.22</v>
      </c>
    </row>
    <row r="74" spans="1:28" s="269" customFormat="1" ht="42">
      <c r="A74" s="252" t="s">
        <v>405</v>
      </c>
      <c r="B74" s="253" t="s">
        <v>406</v>
      </c>
      <c r="C74" s="254">
        <v>6299255420</v>
      </c>
      <c r="D74" s="255" t="s">
        <v>501</v>
      </c>
      <c r="E74" s="261" t="s">
        <v>422</v>
      </c>
      <c r="F74" s="257" t="s">
        <v>429</v>
      </c>
      <c r="G74" s="424" t="s">
        <v>1070</v>
      </c>
      <c r="H74" s="442">
        <v>0</v>
      </c>
      <c r="I74" s="259">
        <v>126.72</v>
      </c>
      <c r="J74" s="442">
        <v>0</v>
      </c>
      <c r="K74" s="259">
        <v>186.35</v>
      </c>
      <c r="L74" s="259">
        <v>26.4</v>
      </c>
      <c r="M74" s="443">
        <f t="shared" si="5"/>
        <v>159.94999999999999</v>
      </c>
      <c r="N74" s="442">
        <v>0</v>
      </c>
      <c r="O74" s="442">
        <v>0</v>
      </c>
      <c r="P74" s="442">
        <v>0</v>
      </c>
      <c r="Q74" s="442">
        <v>252.6</v>
      </c>
      <c r="R74" s="442">
        <v>79.2</v>
      </c>
      <c r="S74" s="442">
        <f t="shared" si="7"/>
        <v>173.39999999999998</v>
      </c>
      <c r="T74" s="442">
        <v>0</v>
      </c>
      <c r="U74" s="442">
        <v>0</v>
      </c>
      <c r="V74" s="442">
        <f t="shared" si="8"/>
        <v>0</v>
      </c>
      <c r="W74" s="425"/>
      <c r="X74" s="442">
        <v>0</v>
      </c>
      <c r="Y74" s="445">
        <v>0</v>
      </c>
      <c r="Z74" s="445">
        <v>0</v>
      </c>
      <c r="AA74" s="445"/>
      <c r="AB74" s="445">
        <f t="shared" si="9"/>
        <v>460.06999999999994</v>
      </c>
    </row>
    <row r="75" spans="1:28" s="269" customFormat="1" ht="42">
      <c r="A75" s="252" t="s">
        <v>405</v>
      </c>
      <c r="B75" s="253" t="s">
        <v>406</v>
      </c>
      <c r="C75" s="254">
        <v>5635525490</v>
      </c>
      <c r="D75" s="255" t="s">
        <v>502</v>
      </c>
      <c r="E75" s="261" t="s">
        <v>422</v>
      </c>
      <c r="F75" s="257" t="s">
        <v>470</v>
      </c>
      <c r="G75" s="424" t="s">
        <v>1070</v>
      </c>
      <c r="H75" s="442">
        <v>0</v>
      </c>
      <c r="I75" s="259">
        <v>133.07</v>
      </c>
      <c r="J75" s="442">
        <v>0</v>
      </c>
      <c r="K75" s="259">
        <v>186.35</v>
      </c>
      <c r="L75" s="259">
        <v>27.99</v>
      </c>
      <c r="M75" s="443">
        <f t="shared" si="5"/>
        <v>158.35999999999999</v>
      </c>
      <c r="N75" s="442">
        <v>0</v>
      </c>
      <c r="O75" s="442">
        <v>0</v>
      </c>
      <c r="P75" s="442">
        <v>0</v>
      </c>
      <c r="Q75" s="444">
        <v>126.1</v>
      </c>
      <c r="R75" s="442">
        <v>83.97</v>
      </c>
      <c r="S75" s="442">
        <f t="shared" si="7"/>
        <v>42.129999999999995</v>
      </c>
      <c r="T75" s="442">
        <v>77.55</v>
      </c>
      <c r="U75" s="442">
        <v>0</v>
      </c>
      <c r="V75" s="442">
        <f t="shared" si="8"/>
        <v>77.55</v>
      </c>
      <c r="W75" s="425" t="s">
        <v>618</v>
      </c>
      <c r="X75" s="442">
        <v>0</v>
      </c>
      <c r="Y75" s="445">
        <v>0</v>
      </c>
      <c r="Z75" s="445">
        <v>0</v>
      </c>
      <c r="AA75" s="445"/>
      <c r="AB75" s="445">
        <f t="shared" si="9"/>
        <v>411.10999999999996</v>
      </c>
    </row>
    <row r="76" spans="1:28" s="269" customFormat="1" ht="42">
      <c r="A76" s="252" t="s">
        <v>405</v>
      </c>
      <c r="B76" s="253" t="s">
        <v>406</v>
      </c>
      <c r="C76" s="270">
        <v>5217038403</v>
      </c>
      <c r="D76" s="255" t="s">
        <v>503</v>
      </c>
      <c r="E76" s="256">
        <v>2</v>
      </c>
      <c r="F76" s="265">
        <v>322205</v>
      </c>
      <c r="G76" s="424" t="s">
        <v>1070</v>
      </c>
      <c r="H76" s="442">
        <v>0</v>
      </c>
      <c r="I76" s="432">
        <f>44.5+141.78</f>
        <v>186.28</v>
      </c>
      <c r="J76" s="442">
        <v>0</v>
      </c>
      <c r="K76" s="259">
        <v>186.35</v>
      </c>
      <c r="L76" s="259">
        <v>7.46</v>
      </c>
      <c r="M76" s="443">
        <f t="shared" si="5"/>
        <v>178.89</v>
      </c>
      <c r="N76" s="442">
        <v>0</v>
      </c>
      <c r="O76" s="442">
        <v>0</v>
      </c>
      <c r="P76" s="442">
        <v>0</v>
      </c>
      <c r="Q76" s="444">
        <v>79.55</v>
      </c>
      <c r="R76" s="442">
        <v>22.39</v>
      </c>
      <c r="S76" s="442">
        <f t="shared" si="7"/>
        <v>57.16</v>
      </c>
      <c r="T76" s="442">
        <v>0</v>
      </c>
      <c r="U76" s="442">
        <v>0</v>
      </c>
      <c r="V76" s="442">
        <f t="shared" si="8"/>
        <v>0</v>
      </c>
      <c r="W76" s="425"/>
      <c r="X76" s="442">
        <v>0</v>
      </c>
      <c r="Y76" s="445">
        <v>0</v>
      </c>
      <c r="Z76" s="445">
        <v>0</v>
      </c>
      <c r="AA76" s="445"/>
      <c r="AB76" s="445">
        <f t="shared" si="9"/>
        <v>422.33</v>
      </c>
    </row>
    <row r="77" spans="1:28" s="269" customFormat="1" ht="42">
      <c r="A77" s="252" t="s">
        <v>405</v>
      </c>
      <c r="B77" s="253" t="s">
        <v>406</v>
      </c>
      <c r="C77" s="254">
        <v>92120482420</v>
      </c>
      <c r="D77" s="255" t="s">
        <v>504</v>
      </c>
      <c r="E77" s="261" t="s">
        <v>413</v>
      </c>
      <c r="F77" s="266" t="s">
        <v>408</v>
      </c>
      <c r="G77" s="424" t="s">
        <v>1070</v>
      </c>
      <c r="H77" s="442">
        <v>0</v>
      </c>
      <c r="I77" s="432">
        <f>144.81+83.61</f>
        <v>228.42000000000002</v>
      </c>
      <c r="J77" s="442">
        <v>0</v>
      </c>
      <c r="K77" s="259">
        <v>186.35</v>
      </c>
      <c r="L77" s="259">
        <v>32.479999999999997</v>
      </c>
      <c r="M77" s="443">
        <f t="shared" si="5"/>
        <v>153.87</v>
      </c>
      <c r="N77" s="442">
        <v>0</v>
      </c>
      <c r="O77" s="442">
        <v>0</v>
      </c>
      <c r="P77" s="442">
        <f t="shared" si="6"/>
        <v>0</v>
      </c>
      <c r="Q77" s="444">
        <v>291</v>
      </c>
      <c r="R77" s="442">
        <v>139.19999999999999</v>
      </c>
      <c r="S77" s="442">
        <f t="shared" si="7"/>
        <v>151.80000000000001</v>
      </c>
      <c r="T77" s="442">
        <v>0</v>
      </c>
      <c r="U77" s="442">
        <v>0</v>
      </c>
      <c r="V77" s="442">
        <f t="shared" si="8"/>
        <v>0</v>
      </c>
      <c r="W77" s="425"/>
      <c r="X77" s="442">
        <v>0</v>
      </c>
      <c r="Y77" s="445">
        <v>0</v>
      </c>
      <c r="Z77" s="445">
        <v>0</v>
      </c>
      <c r="AA77" s="445"/>
      <c r="AB77" s="445">
        <f t="shared" si="9"/>
        <v>534.09</v>
      </c>
    </row>
    <row r="78" spans="1:28" s="269" customFormat="1" ht="42">
      <c r="A78" s="252" t="s">
        <v>405</v>
      </c>
      <c r="B78" s="253" t="s">
        <v>406</v>
      </c>
      <c r="C78" s="254">
        <v>4995622403</v>
      </c>
      <c r="D78" s="266" t="s">
        <v>505</v>
      </c>
      <c r="E78" s="261" t="s">
        <v>413</v>
      </c>
      <c r="F78" s="257" t="s">
        <v>408</v>
      </c>
      <c r="G78" s="424" t="s">
        <v>1070</v>
      </c>
      <c r="H78" s="442">
        <v>0</v>
      </c>
      <c r="I78" s="259">
        <v>78</v>
      </c>
      <c r="J78" s="442">
        <v>0</v>
      </c>
      <c r="K78" s="259">
        <v>186.35</v>
      </c>
      <c r="L78" s="259">
        <v>16.68</v>
      </c>
      <c r="M78" s="443">
        <f t="shared" si="5"/>
        <v>169.67</v>
      </c>
      <c r="N78" s="442">
        <v>0</v>
      </c>
      <c r="O78" s="442">
        <v>0</v>
      </c>
      <c r="P78" s="442">
        <f t="shared" si="6"/>
        <v>0</v>
      </c>
      <c r="Q78" s="442">
        <v>344.46</v>
      </c>
      <c r="R78" s="442">
        <v>93.85</v>
      </c>
      <c r="S78" s="442">
        <f t="shared" si="7"/>
        <v>250.60999999999999</v>
      </c>
      <c r="T78" s="442">
        <v>0</v>
      </c>
      <c r="U78" s="442">
        <v>0</v>
      </c>
      <c r="V78" s="442">
        <f t="shared" si="8"/>
        <v>0</v>
      </c>
      <c r="W78" s="425"/>
      <c r="X78" s="442">
        <v>0</v>
      </c>
      <c r="Y78" s="445">
        <v>0</v>
      </c>
      <c r="Z78" s="445">
        <v>0</v>
      </c>
      <c r="AA78" s="445"/>
      <c r="AB78" s="445">
        <f t="shared" si="9"/>
        <v>498.28</v>
      </c>
    </row>
    <row r="79" spans="1:28" s="269" customFormat="1" ht="42">
      <c r="A79" s="252" t="s">
        <v>405</v>
      </c>
      <c r="B79" s="253" t="s">
        <v>406</v>
      </c>
      <c r="C79" s="254">
        <v>86566539468</v>
      </c>
      <c r="D79" s="266" t="s">
        <v>506</v>
      </c>
      <c r="E79" s="261" t="s">
        <v>422</v>
      </c>
      <c r="F79" s="257" t="s">
        <v>445</v>
      </c>
      <c r="G79" s="424" t="s">
        <v>1070</v>
      </c>
      <c r="H79" s="442">
        <v>0</v>
      </c>
      <c r="I79" s="432">
        <f>91.14+62.56</f>
        <v>153.69999999999999</v>
      </c>
      <c r="J79" s="442">
        <v>0</v>
      </c>
      <c r="K79" s="259">
        <v>186.35</v>
      </c>
      <c r="L79" s="259">
        <v>17.87</v>
      </c>
      <c r="M79" s="443">
        <f t="shared" si="5"/>
        <v>168.48</v>
      </c>
      <c r="N79" s="442">
        <v>0</v>
      </c>
      <c r="O79" s="442">
        <v>0</v>
      </c>
      <c r="P79" s="442">
        <f t="shared" si="6"/>
        <v>0</v>
      </c>
      <c r="Q79" s="444">
        <v>0</v>
      </c>
      <c r="R79" s="442">
        <v>0</v>
      </c>
      <c r="S79" s="442">
        <f t="shared" si="7"/>
        <v>0</v>
      </c>
      <c r="T79" s="442">
        <v>0</v>
      </c>
      <c r="U79" s="442">
        <v>0</v>
      </c>
      <c r="V79" s="442">
        <f t="shared" si="8"/>
        <v>0</v>
      </c>
      <c r="W79" s="425" t="s">
        <v>618</v>
      </c>
      <c r="X79" s="442">
        <v>0</v>
      </c>
      <c r="Y79" s="445">
        <v>0</v>
      </c>
      <c r="Z79" s="445">
        <v>0</v>
      </c>
      <c r="AA79" s="445"/>
      <c r="AB79" s="445">
        <f t="shared" si="9"/>
        <v>322.17999999999995</v>
      </c>
    </row>
    <row r="80" spans="1:28" s="269" customFormat="1" ht="42">
      <c r="A80" s="252" t="s">
        <v>405</v>
      </c>
      <c r="B80" s="253" t="s">
        <v>406</v>
      </c>
      <c r="C80" s="254">
        <v>3825030407</v>
      </c>
      <c r="D80" s="255" t="s">
        <v>507</v>
      </c>
      <c r="E80" s="261" t="s">
        <v>413</v>
      </c>
      <c r="F80" s="257" t="s">
        <v>435</v>
      </c>
      <c r="G80" s="424" t="s">
        <v>1070</v>
      </c>
      <c r="H80" s="442">
        <v>0</v>
      </c>
      <c r="I80" s="259">
        <v>150.09</v>
      </c>
      <c r="J80" s="442">
        <v>0</v>
      </c>
      <c r="K80" s="259">
        <v>186.35</v>
      </c>
      <c r="L80" s="259">
        <v>27.99</v>
      </c>
      <c r="M80" s="443">
        <f t="shared" si="5"/>
        <v>158.35999999999999</v>
      </c>
      <c r="N80" s="442">
        <v>0</v>
      </c>
      <c r="O80" s="442">
        <v>0</v>
      </c>
      <c r="P80" s="442">
        <f t="shared" si="6"/>
        <v>0</v>
      </c>
      <c r="Q80" s="442">
        <v>144.55000000000001</v>
      </c>
      <c r="R80" s="442">
        <v>83.97</v>
      </c>
      <c r="S80" s="442">
        <f t="shared" si="7"/>
        <v>60.580000000000013</v>
      </c>
      <c r="T80" s="442">
        <v>0</v>
      </c>
      <c r="U80" s="442">
        <v>0</v>
      </c>
      <c r="V80" s="442">
        <f t="shared" si="8"/>
        <v>0</v>
      </c>
      <c r="W80" s="425"/>
      <c r="X80" s="442">
        <v>0</v>
      </c>
      <c r="Y80" s="445">
        <v>0</v>
      </c>
      <c r="Z80" s="445">
        <v>0</v>
      </c>
      <c r="AA80" s="445"/>
      <c r="AB80" s="445">
        <f t="shared" si="9"/>
        <v>369.03</v>
      </c>
    </row>
    <row r="81" spans="1:28" s="269" customFormat="1" ht="42">
      <c r="A81" s="252" t="s">
        <v>405</v>
      </c>
      <c r="B81" s="253" t="s">
        <v>406</v>
      </c>
      <c r="C81" s="254">
        <v>6346714481</v>
      </c>
      <c r="D81" s="255" t="s">
        <v>508</v>
      </c>
      <c r="E81" s="256">
        <v>2</v>
      </c>
      <c r="F81" s="265">
        <v>322205</v>
      </c>
      <c r="G81" s="424" t="s">
        <v>1070</v>
      </c>
      <c r="H81" s="442">
        <v>0</v>
      </c>
      <c r="I81" s="259">
        <v>152.33000000000001</v>
      </c>
      <c r="J81" s="442">
        <v>0</v>
      </c>
      <c r="K81" s="259">
        <v>186.35</v>
      </c>
      <c r="L81" s="259">
        <v>27.99</v>
      </c>
      <c r="M81" s="443">
        <f t="shared" si="5"/>
        <v>158.35999999999999</v>
      </c>
      <c r="N81" s="442">
        <v>0</v>
      </c>
      <c r="O81" s="442">
        <v>0</v>
      </c>
      <c r="P81" s="442">
        <f t="shared" si="6"/>
        <v>0</v>
      </c>
      <c r="Q81" s="442">
        <v>160.75</v>
      </c>
      <c r="R81" s="442">
        <v>83.97</v>
      </c>
      <c r="S81" s="442">
        <f t="shared" si="7"/>
        <v>76.78</v>
      </c>
      <c r="T81" s="442">
        <v>0</v>
      </c>
      <c r="U81" s="442">
        <v>0</v>
      </c>
      <c r="V81" s="442">
        <f t="shared" si="8"/>
        <v>0</v>
      </c>
      <c r="W81" s="425"/>
      <c r="X81" s="442">
        <v>0</v>
      </c>
      <c r="Y81" s="445">
        <v>0</v>
      </c>
      <c r="Z81" s="445">
        <v>0</v>
      </c>
      <c r="AA81" s="445"/>
      <c r="AB81" s="445">
        <f t="shared" si="9"/>
        <v>387.47</v>
      </c>
    </row>
    <row r="82" spans="1:28" s="260" customFormat="1" ht="42">
      <c r="A82" s="252" t="s">
        <v>405</v>
      </c>
      <c r="B82" s="253" t="s">
        <v>406</v>
      </c>
      <c r="C82" s="271">
        <v>10505042401</v>
      </c>
      <c r="D82" s="266" t="s">
        <v>509</v>
      </c>
      <c r="E82" s="261" t="s">
        <v>413</v>
      </c>
      <c r="F82" s="257" t="s">
        <v>408</v>
      </c>
      <c r="G82" s="424" t="s">
        <v>1070</v>
      </c>
      <c r="H82" s="442">
        <v>0</v>
      </c>
      <c r="I82" s="432">
        <f>115.03+449.35</f>
        <v>564.38</v>
      </c>
      <c r="J82" s="442">
        <v>0</v>
      </c>
      <c r="K82" s="259">
        <v>186.35</v>
      </c>
      <c r="L82" s="259">
        <v>4.37</v>
      </c>
      <c r="M82" s="443">
        <f t="shared" si="5"/>
        <v>181.98</v>
      </c>
      <c r="N82" s="442">
        <v>0</v>
      </c>
      <c r="O82" s="442">
        <v>0</v>
      </c>
      <c r="P82" s="442">
        <f t="shared" si="6"/>
        <v>0</v>
      </c>
      <c r="Q82" s="444">
        <v>0</v>
      </c>
      <c r="R82" s="442">
        <v>0</v>
      </c>
      <c r="S82" s="442">
        <f t="shared" si="7"/>
        <v>0</v>
      </c>
      <c r="T82" s="442">
        <v>163.06</v>
      </c>
      <c r="U82" s="442">
        <v>0</v>
      </c>
      <c r="V82" s="442">
        <f t="shared" si="8"/>
        <v>163.06</v>
      </c>
      <c r="W82" s="425" t="s">
        <v>618</v>
      </c>
      <c r="X82" s="442">
        <v>0</v>
      </c>
      <c r="Y82" s="445">
        <v>0</v>
      </c>
      <c r="Z82" s="445">
        <v>0</v>
      </c>
      <c r="AA82" s="445"/>
      <c r="AB82" s="445">
        <f t="shared" si="9"/>
        <v>909.42</v>
      </c>
    </row>
    <row r="83" spans="1:28" s="260" customFormat="1" ht="42">
      <c r="A83" s="252" t="s">
        <v>405</v>
      </c>
      <c r="B83" s="253" t="s">
        <v>406</v>
      </c>
      <c r="C83" s="254">
        <v>7538262407</v>
      </c>
      <c r="D83" s="255" t="s">
        <v>510</v>
      </c>
      <c r="E83" s="261" t="s">
        <v>413</v>
      </c>
      <c r="F83" s="257" t="s">
        <v>450</v>
      </c>
      <c r="G83" s="424" t="s">
        <v>1070</v>
      </c>
      <c r="H83" s="442">
        <v>0</v>
      </c>
      <c r="I83" s="259">
        <v>157.59</v>
      </c>
      <c r="J83" s="442">
        <v>0</v>
      </c>
      <c r="K83" s="259">
        <v>186.35</v>
      </c>
      <c r="L83" s="259">
        <v>27.99</v>
      </c>
      <c r="M83" s="443">
        <f t="shared" si="5"/>
        <v>158.35999999999999</v>
      </c>
      <c r="N83" s="442">
        <v>0</v>
      </c>
      <c r="O83" s="442">
        <v>0</v>
      </c>
      <c r="P83" s="442">
        <f t="shared" si="6"/>
        <v>0</v>
      </c>
      <c r="Q83" s="442">
        <v>298.32</v>
      </c>
      <c r="R83" s="442">
        <v>83.97</v>
      </c>
      <c r="S83" s="442">
        <f t="shared" si="7"/>
        <v>214.35</v>
      </c>
      <c r="T83" s="442">
        <v>0</v>
      </c>
      <c r="U83" s="442">
        <v>0</v>
      </c>
      <c r="V83" s="442">
        <f t="shared" si="8"/>
        <v>0</v>
      </c>
      <c r="W83" s="425"/>
      <c r="X83" s="442">
        <v>0</v>
      </c>
      <c r="Y83" s="445">
        <v>0</v>
      </c>
      <c r="Z83" s="445">
        <v>0</v>
      </c>
      <c r="AA83" s="445"/>
      <c r="AB83" s="445">
        <f t="shared" si="9"/>
        <v>530.29999999999995</v>
      </c>
    </row>
    <row r="84" spans="1:28" s="260" customFormat="1" ht="42">
      <c r="A84" s="252" t="s">
        <v>405</v>
      </c>
      <c r="B84" s="253" t="s">
        <v>406</v>
      </c>
      <c r="C84" s="254">
        <v>3360673484</v>
      </c>
      <c r="D84" s="255" t="s">
        <v>511</v>
      </c>
      <c r="E84" s="261" t="s">
        <v>413</v>
      </c>
      <c r="F84" s="257" t="s">
        <v>408</v>
      </c>
      <c r="G84" s="424" t="s">
        <v>1070</v>
      </c>
      <c r="H84" s="442">
        <v>0</v>
      </c>
      <c r="I84" s="259">
        <v>515.07000000000005</v>
      </c>
      <c r="J84" s="442">
        <v>0</v>
      </c>
      <c r="K84" s="259">
        <v>186.35</v>
      </c>
      <c r="L84" s="259">
        <v>5.4</v>
      </c>
      <c r="M84" s="443">
        <f t="shared" si="5"/>
        <v>180.95</v>
      </c>
      <c r="N84" s="442">
        <v>0</v>
      </c>
      <c r="O84" s="442">
        <v>0</v>
      </c>
      <c r="P84" s="442">
        <f t="shared" si="6"/>
        <v>0</v>
      </c>
      <c r="Q84" s="442">
        <v>0</v>
      </c>
      <c r="R84" s="442">
        <v>0</v>
      </c>
      <c r="S84" s="442">
        <f t="shared" si="7"/>
        <v>0</v>
      </c>
      <c r="T84" s="442">
        <v>0</v>
      </c>
      <c r="U84" s="442">
        <v>0</v>
      </c>
      <c r="V84" s="442">
        <f t="shared" si="8"/>
        <v>0</v>
      </c>
      <c r="W84" s="425"/>
      <c r="X84" s="442">
        <v>0</v>
      </c>
      <c r="Y84" s="445">
        <v>0</v>
      </c>
      <c r="Z84" s="445">
        <v>0</v>
      </c>
      <c r="AA84" s="445"/>
      <c r="AB84" s="445">
        <f t="shared" si="9"/>
        <v>696.02</v>
      </c>
    </row>
    <row r="85" spans="1:28" s="269" customFormat="1" ht="42">
      <c r="A85" s="252" t="s">
        <v>405</v>
      </c>
      <c r="B85" s="253" t="s">
        <v>406</v>
      </c>
      <c r="C85" s="254">
        <v>8493083488</v>
      </c>
      <c r="D85" s="255" t="s">
        <v>512</v>
      </c>
      <c r="E85" s="261" t="s">
        <v>413</v>
      </c>
      <c r="F85" s="257" t="s">
        <v>495</v>
      </c>
      <c r="G85" s="424" t="s">
        <v>1070</v>
      </c>
      <c r="H85" s="442">
        <v>0</v>
      </c>
      <c r="I85" s="259">
        <v>244.33</v>
      </c>
      <c r="J85" s="442">
        <v>0</v>
      </c>
      <c r="K85" s="259">
        <v>186.35</v>
      </c>
      <c r="L85" s="259">
        <v>2.1800000000000002</v>
      </c>
      <c r="M85" s="443">
        <f t="shared" si="5"/>
        <v>184.17</v>
      </c>
      <c r="N85" s="442">
        <v>0</v>
      </c>
      <c r="O85" s="442">
        <v>0</v>
      </c>
      <c r="P85" s="442">
        <f t="shared" si="6"/>
        <v>0</v>
      </c>
      <c r="Q85" s="444">
        <v>0</v>
      </c>
      <c r="R85" s="442">
        <v>0</v>
      </c>
      <c r="S85" s="442">
        <f t="shared" si="7"/>
        <v>0</v>
      </c>
      <c r="T85" s="442">
        <v>0</v>
      </c>
      <c r="U85" s="442">
        <v>0</v>
      </c>
      <c r="V85" s="442">
        <f t="shared" si="8"/>
        <v>0</v>
      </c>
      <c r="W85" s="425"/>
      <c r="X85" s="442">
        <v>0</v>
      </c>
      <c r="Y85" s="445">
        <v>0</v>
      </c>
      <c r="Z85" s="445">
        <v>0</v>
      </c>
      <c r="AA85" s="445"/>
      <c r="AB85" s="445">
        <f t="shared" si="9"/>
        <v>428.5</v>
      </c>
    </row>
    <row r="86" spans="1:28" s="269" customFormat="1" ht="42">
      <c r="A86" s="252" t="s">
        <v>405</v>
      </c>
      <c r="B86" s="253" t="s">
        <v>406</v>
      </c>
      <c r="C86" s="254">
        <v>39140016404</v>
      </c>
      <c r="D86" s="255" t="s">
        <v>513</v>
      </c>
      <c r="E86" s="261" t="s">
        <v>409</v>
      </c>
      <c r="F86" s="257" t="s">
        <v>514</v>
      </c>
      <c r="G86" s="424" t="s">
        <v>1070</v>
      </c>
      <c r="H86" s="442">
        <v>0</v>
      </c>
      <c r="I86" s="259">
        <v>2516.0300000000002</v>
      </c>
      <c r="J86" s="442">
        <v>0</v>
      </c>
      <c r="K86" s="259">
        <v>186.35</v>
      </c>
      <c r="L86" s="259">
        <v>18</v>
      </c>
      <c r="M86" s="443">
        <f t="shared" si="5"/>
        <v>168.35</v>
      </c>
      <c r="N86" s="442">
        <v>0</v>
      </c>
      <c r="O86" s="442">
        <v>0</v>
      </c>
      <c r="P86" s="442">
        <f t="shared" si="6"/>
        <v>0</v>
      </c>
      <c r="Q86" s="444">
        <v>0</v>
      </c>
      <c r="R86" s="442">
        <v>0</v>
      </c>
      <c r="S86" s="442">
        <f t="shared" si="7"/>
        <v>0</v>
      </c>
      <c r="T86" s="442">
        <v>0</v>
      </c>
      <c r="U86" s="442">
        <v>0</v>
      </c>
      <c r="V86" s="442">
        <f t="shared" si="8"/>
        <v>0</v>
      </c>
      <c r="W86" s="425"/>
      <c r="X86" s="442">
        <v>0</v>
      </c>
      <c r="Y86" s="445">
        <v>0</v>
      </c>
      <c r="Z86" s="445">
        <v>0</v>
      </c>
      <c r="AA86" s="445"/>
      <c r="AB86" s="445">
        <f t="shared" si="9"/>
        <v>2684.38</v>
      </c>
    </row>
    <row r="87" spans="1:28" s="269" customFormat="1" ht="42">
      <c r="A87" s="252" t="s">
        <v>405</v>
      </c>
      <c r="B87" s="253" t="s">
        <v>406</v>
      </c>
      <c r="C87" s="254">
        <v>10751312436</v>
      </c>
      <c r="D87" s="255" t="s">
        <v>515</v>
      </c>
      <c r="E87" s="261" t="s">
        <v>413</v>
      </c>
      <c r="F87" s="257" t="s">
        <v>417</v>
      </c>
      <c r="G87" s="424" t="s">
        <v>1070</v>
      </c>
      <c r="H87" s="442">
        <v>0</v>
      </c>
      <c r="I87" s="259">
        <v>223.19</v>
      </c>
      <c r="J87" s="442">
        <v>0</v>
      </c>
      <c r="K87" s="259">
        <v>186.35</v>
      </c>
      <c r="L87" s="259">
        <v>3.59</v>
      </c>
      <c r="M87" s="443">
        <f t="shared" si="5"/>
        <v>182.76</v>
      </c>
      <c r="N87" s="442">
        <v>0</v>
      </c>
      <c r="O87" s="442">
        <v>0</v>
      </c>
      <c r="P87" s="442">
        <f t="shared" si="6"/>
        <v>0</v>
      </c>
      <c r="Q87" s="444">
        <v>0</v>
      </c>
      <c r="R87" s="442">
        <v>0</v>
      </c>
      <c r="S87" s="442">
        <f t="shared" si="7"/>
        <v>0</v>
      </c>
      <c r="T87" s="442">
        <v>0</v>
      </c>
      <c r="U87" s="442">
        <v>0</v>
      </c>
      <c r="V87" s="442">
        <f t="shared" si="8"/>
        <v>0</v>
      </c>
      <c r="W87" s="425"/>
      <c r="X87" s="442">
        <v>0</v>
      </c>
      <c r="Y87" s="445">
        <v>0</v>
      </c>
      <c r="Z87" s="445">
        <v>0</v>
      </c>
      <c r="AA87" s="445"/>
      <c r="AB87" s="445">
        <f t="shared" si="9"/>
        <v>405.95</v>
      </c>
    </row>
    <row r="88" spans="1:28" s="269" customFormat="1" ht="42">
      <c r="A88" s="252" t="s">
        <v>405</v>
      </c>
      <c r="B88" s="253" t="s">
        <v>406</v>
      </c>
      <c r="C88" s="254">
        <v>72804416453</v>
      </c>
      <c r="D88" s="255" t="s">
        <v>516</v>
      </c>
      <c r="E88" s="261" t="s">
        <v>422</v>
      </c>
      <c r="F88" s="257" t="s">
        <v>429</v>
      </c>
      <c r="G88" s="424" t="s">
        <v>1070</v>
      </c>
      <c r="H88" s="442">
        <v>0</v>
      </c>
      <c r="I88" s="259">
        <v>141.82</v>
      </c>
      <c r="J88" s="442">
        <v>0</v>
      </c>
      <c r="K88" s="259">
        <v>186.35</v>
      </c>
      <c r="L88" s="259">
        <v>26.4</v>
      </c>
      <c r="M88" s="443">
        <f t="shared" si="5"/>
        <v>159.94999999999999</v>
      </c>
      <c r="N88" s="442">
        <v>0</v>
      </c>
      <c r="O88" s="442">
        <v>0</v>
      </c>
      <c r="P88" s="442">
        <f t="shared" si="6"/>
        <v>0</v>
      </c>
      <c r="Q88" s="444">
        <v>0</v>
      </c>
      <c r="R88" s="442">
        <v>0</v>
      </c>
      <c r="S88" s="442">
        <f t="shared" si="7"/>
        <v>0</v>
      </c>
      <c r="T88" s="442">
        <v>0</v>
      </c>
      <c r="U88" s="442">
        <v>0</v>
      </c>
      <c r="V88" s="442">
        <f t="shared" si="8"/>
        <v>0</v>
      </c>
      <c r="W88" s="425"/>
      <c r="X88" s="442">
        <v>0</v>
      </c>
      <c r="Y88" s="445">
        <v>0</v>
      </c>
      <c r="Z88" s="445">
        <v>0</v>
      </c>
      <c r="AA88" s="445"/>
      <c r="AB88" s="445">
        <f t="shared" si="9"/>
        <v>301.77</v>
      </c>
    </row>
    <row r="89" spans="1:28" s="269" customFormat="1" ht="42">
      <c r="A89" s="252" t="s">
        <v>405</v>
      </c>
      <c r="B89" s="253" t="s">
        <v>406</v>
      </c>
      <c r="C89" s="254">
        <v>46543214899</v>
      </c>
      <c r="D89" s="255" t="s">
        <v>517</v>
      </c>
      <c r="E89" s="261" t="s">
        <v>422</v>
      </c>
      <c r="F89" s="257" t="s">
        <v>464</v>
      </c>
      <c r="G89" s="424" t="s">
        <v>1070</v>
      </c>
      <c r="H89" s="442">
        <v>0</v>
      </c>
      <c r="I89" s="259">
        <v>128.91</v>
      </c>
      <c r="J89" s="442">
        <v>0</v>
      </c>
      <c r="K89" s="259">
        <v>186.35</v>
      </c>
      <c r="L89" s="259">
        <v>26.4</v>
      </c>
      <c r="M89" s="443">
        <f t="shared" si="5"/>
        <v>159.94999999999999</v>
      </c>
      <c r="N89" s="442">
        <v>0</v>
      </c>
      <c r="O89" s="442">
        <v>0</v>
      </c>
      <c r="P89" s="442">
        <f t="shared" si="6"/>
        <v>0</v>
      </c>
      <c r="Q89" s="444">
        <v>378.29</v>
      </c>
      <c r="R89" s="442">
        <v>79.2</v>
      </c>
      <c r="S89" s="442">
        <f t="shared" si="7"/>
        <v>299.09000000000003</v>
      </c>
      <c r="T89" s="442">
        <v>0</v>
      </c>
      <c r="U89" s="442">
        <v>0</v>
      </c>
      <c r="V89" s="442">
        <f t="shared" si="8"/>
        <v>0</v>
      </c>
      <c r="W89" s="425"/>
      <c r="X89" s="442">
        <v>0</v>
      </c>
      <c r="Y89" s="445">
        <v>0</v>
      </c>
      <c r="Z89" s="445">
        <v>0</v>
      </c>
      <c r="AA89" s="445"/>
      <c r="AB89" s="445">
        <f t="shared" si="9"/>
        <v>587.95000000000005</v>
      </c>
    </row>
    <row r="90" spans="1:28" s="269" customFormat="1" ht="42">
      <c r="A90" s="252" t="s">
        <v>405</v>
      </c>
      <c r="B90" s="253" t="s">
        <v>406</v>
      </c>
      <c r="C90" s="254">
        <v>2562493427</v>
      </c>
      <c r="D90" s="255" t="s">
        <v>518</v>
      </c>
      <c r="E90" s="261" t="s">
        <v>413</v>
      </c>
      <c r="F90" s="257" t="s">
        <v>420</v>
      </c>
      <c r="G90" s="424" t="s">
        <v>1070</v>
      </c>
      <c r="H90" s="442">
        <v>0</v>
      </c>
      <c r="I90" s="432">
        <f>277.11+26.27</f>
        <v>303.38</v>
      </c>
      <c r="J90" s="442">
        <v>0</v>
      </c>
      <c r="K90" s="259">
        <v>186.35</v>
      </c>
      <c r="L90" s="259">
        <v>22.47</v>
      </c>
      <c r="M90" s="443">
        <f t="shared" si="5"/>
        <v>163.88</v>
      </c>
      <c r="N90" s="442">
        <v>0</v>
      </c>
      <c r="O90" s="442">
        <v>0</v>
      </c>
      <c r="P90" s="442">
        <f t="shared" si="6"/>
        <v>0</v>
      </c>
      <c r="Q90" s="444">
        <v>0</v>
      </c>
      <c r="R90" s="442">
        <v>0</v>
      </c>
      <c r="S90" s="442">
        <f t="shared" si="7"/>
        <v>0</v>
      </c>
      <c r="T90" s="442">
        <v>0</v>
      </c>
      <c r="U90" s="442">
        <v>0</v>
      </c>
      <c r="V90" s="442">
        <f t="shared" si="8"/>
        <v>0</v>
      </c>
      <c r="W90" s="425"/>
      <c r="X90" s="442">
        <v>0</v>
      </c>
      <c r="Y90" s="445">
        <v>0</v>
      </c>
      <c r="Z90" s="445">
        <v>0</v>
      </c>
      <c r="AA90" s="445"/>
      <c r="AB90" s="445">
        <f t="shared" si="9"/>
        <v>467.26</v>
      </c>
    </row>
    <row r="91" spans="1:28" s="269" customFormat="1" ht="42">
      <c r="A91" s="252" t="s">
        <v>405</v>
      </c>
      <c r="B91" s="253" t="s">
        <v>406</v>
      </c>
      <c r="C91" s="254">
        <v>11233574477</v>
      </c>
      <c r="D91" s="255" t="s">
        <v>519</v>
      </c>
      <c r="E91" s="261" t="s">
        <v>413</v>
      </c>
      <c r="F91" s="257" t="s">
        <v>495</v>
      </c>
      <c r="G91" s="424" t="s">
        <v>1070</v>
      </c>
      <c r="H91" s="442">
        <v>0</v>
      </c>
      <c r="I91" s="259">
        <v>244.33</v>
      </c>
      <c r="J91" s="442">
        <v>0</v>
      </c>
      <c r="K91" s="259">
        <v>186.35</v>
      </c>
      <c r="L91" s="259">
        <v>2.1800000000000002</v>
      </c>
      <c r="M91" s="443">
        <f t="shared" si="5"/>
        <v>184.17</v>
      </c>
      <c r="N91" s="442">
        <v>0</v>
      </c>
      <c r="O91" s="442">
        <v>0</v>
      </c>
      <c r="P91" s="442">
        <f t="shared" si="6"/>
        <v>0</v>
      </c>
      <c r="Q91" s="444">
        <v>0</v>
      </c>
      <c r="R91" s="442">
        <v>0</v>
      </c>
      <c r="S91" s="442">
        <f t="shared" si="7"/>
        <v>0</v>
      </c>
      <c r="T91" s="442">
        <v>0</v>
      </c>
      <c r="U91" s="442">
        <v>0</v>
      </c>
      <c r="V91" s="442">
        <f t="shared" si="8"/>
        <v>0</v>
      </c>
      <c r="W91" s="425"/>
      <c r="X91" s="442">
        <v>0</v>
      </c>
      <c r="Y91" s="445">
        <v>0</v>
      </c>
      <c r="Z91" s="445">
        <v>0</v>
      </c>
      <c r="AA91" s="445"/>
      <c r="AB91" s="445">
        <f t="shared" si="9"/>
        <v>428.5</v>
      </c>
    </row>
    <row r="92" spans="1:28" s="269" customFormat="1" ht="42">
      <c r="A92" s="252" t="s">
        <v>405</v>
      </c>
      <c r="B92" s="253" t="s">
        <v>406</v>
      </c>
      <c r="C92" s="254">
        <v>4492125485</v>
      </c>
      <c r="D92" s="255" t="s">
        <v>520</v>
      </c>
      <c r="E92" s="256">
        <v>2</v>
      </c>
      <c r="F92" s="265">
        <v>322205</v>
      </c>
      <c r="G92" s="424" t="s">
        <v>1070</v>
      </c>
      <c r="H92" s="442">
        <v>0</v>
      </c>
      <c r="I92" s="259">
        <v>133.07</v>
      </c>
      <c r="J92" s="442">
        <v>0</v>
      </c>
      <c r="K92" s="259">
        <v>186.35</v>
      </c>
      <c r="L92" s="259">
        <v>27.99</v>
      </c>
      <c r="M92" s="443">
        <f t="shared" si="5"/>
        <v>158.35999999999999</v>
      </c>
      <c r="N92" s="442">
        <v>0</v>
      </c>
      <c r="O92" s="442">
        <v>0</v>
      </c>
      <c r="P92" s="442">
        <f t="shared" si="6"/>
        <v>0</v>
      </c>
      <c r="Q92" s="444">
        <v>0</v>
      </c>
      <c r="R92" s="442">
        <v>0</v>
      </c>
      <c r="S92" s="442">
        <f t="shared" si="7"/>
        <v>0</v>
      </c>
      <c r="T92" s="442">
        <v>0</v>
      </c>
      <c r="U92" s="442">
        <v>0</v>
      </c>
      <c r="V92" s="442">
        <f t="shared" si="8"/>
        <v>0</v>
      </c>
      <c r="W92" s="425"/>
      <c r="X92" s="442">
        <v>0</v>
      </c>
      <c r="Y92" s="445">
        <v>0</v>
      </c>
      <c r="Z92" s="445">
        <v>0</v>
      </c>
      <c r="AA92" s="445"/>
      <c r="AB92" s="445">
        <f t="shared" si="9"/>
        <v>291.42999999999995</v>
      </c>
    </row>
    <row r="93" spans="1:28" s="269" customFormat="1" ht="42">
      <c r="A93" s="252" t="s">
        <v>405</v>
      </c>
      <c r="B93" s="253" t="s">
        <v>406</v>
      </c>
      <c r="C93" s="254">
        <v>2546359460</v>
      </c>
      <c r="D93" s="255" t="s">
        <v>521</v>
      </c>
      <c r="E93" s="261" t="s">
        <v>422</v>
      </c>
      <c r="F93" s="257" t="s">
        <v>453</v>
      </c>
      <c r="G93" s="424" t="s">
        <v>1070</v>
      </c>
      <c r="H93" s="442">
        <v>0</v>
      </c>
      <c r="I93" s="432">
        <f>45.9+170.81</f>
        <v>216.71</v>
      </c>
      <c r="J93" s="442">
        <v>0</v>
      </c>
      <c r="K93" s="259">
        <v>186.35</v>
      </c>
      <c r="L93" s="259">
        <v>7.6</v>
      </c>
      <c r="M93" s="443">
        <f t="shared" si="5"/>
        <v>178.75</v>
      </c>
      <c r="N93" s="442">
        <v>0</v>
      </c>
      <c r="O93" s="442">
        <v>0</v>
      </c>
      <c r="P93" s="442">
        <f t="shared" si="6"/>
        <v>0</v>
      </c>
      <c r="Q93" s="444">
        <v>0</v>
      </c>
      <c r="R93" s="442">
        <v>0</v>
      </c>
      <c r="S93" s="442">
        <f t="shared" si="7"/>
        <v>0</v>
      </c>
      <c r="T93" s="442">
        <v>0</v>
      </c>
      <c r="U93" s="442">
        <v>0</v>
      </c>
      <c r="V93" s="442">
        <f t="shared" si="8"/>
        <v>0</v>
      </c>
      <c r="W93" s="425"/>
      <c r="X93" s="442">
        <v>0</v>
      </c>
      <c r="Y93" s="445">
        <v>0</v>
      </c>
      <c r="Z93" s="445">
        <v>0</v>
      </c>
      <c r="AA93" s="445"/>
      <c r="AB93" s="445">
        <f t="shared" si="9"/>
        <v>395.46000000000004</v>
      </c>
    </row>
    <row r="94" spans="1:28" s="269" customFormat="1" ht="42">
      <c r="A94" s="252" t="s">
        <v>405</v>
      </c>
      <c r="B94" s="253" t="s">
        <v>406</v>
      </c>
      <c r="C94" s="254">
        <v>6662742406</v>
      </c>
      <c r="D94" s="266" t="s">
        <v>522</v>
      </c>
      <c r="E94" s="261" t="s">
        <v>409</v>
      </c>
      <c r="F94" s="257" t="s">
        <v>415</v>
      </c>
      <c r="G94" s="424" t="s">
        <v>1070</v>
      </c>
      <c r="H94" s="442">
        <v>0</v>
      </c>
      <c r="I94" s="259">
        <v>967.77</v>
      </c>
      <c r="J94" s="442">
        <v>0</v>
      </c>
      <c r="K94" s="259">
        <v>186.35</v>
      </c>
      <c r="L94" s="259">
        <v>9</v>
      </c>
      <c r="M94" s="443">
        <f t="shared" si="5"/>
        <v>177.35</v>
      </c>
      <c r="N94" s="442">
        <v>0</v>
      </c>
      <c r="O94" s="442">
        <v>0</v>
      </c>
      <c r="P94" s="442">
        <f t="shared" si="6"/>
        <v>0</v>
      </c>
      <c r="Q94" s="444">
        <v>0</v>
      </c>
      <c r="R94" s="442">
        <v>0</v>
      </c>
      <c r="S94" s="442">
        <f t="shared" si="7"/>
        <v>0</v>
      </c>
      <c r="T94" s="442">
        <v>0</v>
      </c>
      <c r="U94" s="442">
        <v>0</v>
      </c>
      <c r="V94" s="442">
        <f t="shared" si="8"/>
        <v>0</v>
      </c>
      <c r="W94" s="425"/>
      <c r="X94" s="442">
        <v>0</v>
      </c>
      <c r="Y94" s="445">
        <v>0</v>
      </c>
      <c r="Z94" s="445">
        <v>0</v>
      </c>
      <c r="AA94" s="445"/>
      <c r="AB94" s="445">
        <f t="shared" si="9"/>
        <v>1145.1199999999999</v>
      </c>
    </row>
    <row r="95" spans="1:28" s="269" customFormat="1" ht="42">
      <c r="A95" s="252" t="s">
        <v>405</v>
      </c>
      <c r="B95" s="253" t="s">
        <v>406</v>
      </c>
      <c r="C95" s="254">
        <v>6315436439</v>
      </c>
      <c r="D95" s="255" t="s">
        <v>523</v>
      </c>
      <c r="E95" s="261" t="s">
        <v>413</v>
      </c>
      <c r="F95" s="257" t="s">
        <v>408</v>
      </c>
      <c r="G95" s="424" t="s">
        <v>1070</v>
      </c>
      <c r="H95" s="442">
        <v>0</v>
      </c>
      <c r="I95" s="259">
        <v>155.86000000000001</v>
      </c>
      <c r="J95" s="442">
        <v>0</v>
      </c>
      <c r="K95" s="259">
        <v>186.35</v>
      </c>
      <c r="L95" s="259">
        <v>27.99</v>
      </c>
      <c r="M95" s="443">
        <f t="shared" si="5"/>
        <v>158.35999999999999</v>
      </c>
      <c r="N95" s="442">
        <v>0</v>
      </c>
      <c r="O95" s="442">
        <v>0</v>
      </c>
      <c r="P95" s="442">
        <f t="shared" si="6"/>
        <v>0</v>
      </c>
      <c r="Q95" s="442">
        <v>238.66</v>
      </c>
      <c r="R95" s="442">
        <v>83.97</v>
      </c>
      <c r="S95" s="442">
        <f t="shared" si="7"/>
        <v>154.69</v>
      </c>
      <c r="T95" s="442">
        <v>0</v>
      </c>
      <c r="U95" s="442">
        <v>0</v>
      </c>
      <c r="V95" s="442">
        <f t="shared" si="8"/>
        <v>0</v>
      </c>
      <c r="W95" s="425"/>
      <c r="X95" s="442">
        <v>0</v>
      </c>
      <c r="Y95" s="445">
        <v>0</v>
      </c>
      <c r="Z95" s="445">
        <v>0</v>
      </c>
      <c r="AA95" s="445"/>
      <c r="AB95" s="445">
        <f t="shared" si="9"/>
        <v>468.90999999999997</v>
      </c>
    </row>
    <row r="96" spans="1:28" s="269" customFormat="1" ht="42">
      <c r="A96" s="252" t="s">
        <v>405</v>
      </c>
      <c r="B96" s="253" t="s">
        <v>406</v>
      </c>
      <c r="C96" s="254">
        <v>10560715404</v>
      </c>
      <c r="D96" s="255" t="s">
        <v>524</v>
      </c>
      <c r="E96" s="261" t="s">
        <v>413</v>
      </c>
      <c r="F96" s="257" t="s">
        <v>495</v>
      </c>
      <c r="G96" s="424" t="s">
        <v>1070</v>
      </c>
      <c r="H96" s="442">
        <v>0</v>
      </c>
      <c r="I96" s="432">
        <f>171.03+97.73</f>
        <v>268.76</v>
      </c>
      <c r="J96" s="442">
        <v>0</v>
      </c>
      <c r="K96" s="259">
        <v>186.35</v>
      </c>
      <c r="L96" s="259">
        <v>1.53</v>
      </c>
      <c r="M96" s="443">
        <f t="shared" si="5"/>
        <v>184.82</v>
      </c>
      <c r="N96" s="442">
        <v>0</v>
      </c>
      <c r="O96" s="442">
        <v>0</v>
      </c>
      <c r="P96" s="442">
        <f t="shared" si="6"/>
        <v>0</v>
      </c>
      <c r="Q96" s="444">
        <v>0</v>
      </c>
      <c r="R96" s="442">
        <v>0</v>
      </c>
      <c r="S96" s="442">
        <f t="shared" si="7"/>
        <v>0</v>
      </c>
      <c r="T96" s="442">
        <v>0</v>
      </c>
      <c r="U96" s="442">
        <v>0</v>
      </c>
      <c r="V96" s="442">
        <f t="shared" si="8"/>
        <v>0</v>
      </c>
      <c r="W96" s="425"/>
      <c r="X96" s="442">
        <v>0</v>
      </c>
      <c r="Y96" s="445">
        <v>0</v>
      </c>
      <c r="Z96" s="445">
        <v>0</v>
      </c>
      <c r="AA96" s="445"/>
      <c r="AB96" s="445">
        <f t="shared" si="9"/>
        <v>453.58</v>
      </c>
    </row>
    <row r="97" spans="1:28" s="269" customFormat="1" ht="42">
      <c r="A97" s="252" t="s">
        <v>405</v>
      </c>
      <c r="B97" s="253" t="s">
        <v>406</v>
      </c>
      <c r="C97" s="254">
        <v>11297041496</v>
      </c>
      <c r="D97" s="255" t="s">
        <v>525</v>
      </c>
      <c r="E97" s="261" t="s">
        <v>413</v>
      </c>
      <c r="F97" s="257" t="s">
        <v>526</v>
      </c>
      <c r="G97" s="424" t="s">
        <v>1070</v>
      </c>
      <c r="H97" s="442">
        <v>0</v>
      </c>
      <c r="I97" s="259">
        <v>245.76</v>
      </c>
      <c r="J97" s="442">
        <v>0</v>
      </c>
      <c r="K97" s="259">
        <v>186.35</v>
      </c>
      <c r="L97" s="259">
        <v>56.16</v>
      </c>
      <c r="M97" s="443">
        <f t="shared" si="5"/>
        <v>130.19</v>
      </c>
      <c r="N97" s="442">
        <v>0</v>
      </c>
      <c r="O97" s="442">
        <v>0</v>
      </c>
      <c r="P97" s="442">
        <f t="shared" si="6"/>
        <v>0</v>
      </c>
      <c r="Q97" s="444">
        <v>0</v>
      </c>
      <c r="R97" s="442">
        <v>0</v>
      </c>
      <c r="S97" s="442">
        <f t="shared" si="7"/>
        <v>0</v>
      </c>
      <c r="T97" s="442">
        <v>0</v>
      </c>
      <c r="U97" s="442">
        <v>0</v>
      </c>
      <c r="V97" s="442">
        <f t="shared" si="8"/>
        <v>0</v>
      </c>
      <c r="W97" s="425"/>
      <c r="X97" s="442">
        <v>0</v>
      </c>
      <c r="Y97" s="445">
        <v>0</v>
      </c>
      <c r="Z97" s="445">
        <v>0</v>
      </c>
      <c r="AA97" s="445"/>
      <c r="AB97" s="445">
        <f t="shared" si="9"/>
        <v>375.95</v>
      </c>
    </row>
    <row r="98" spans="1:28" s="269" customFormat="1" ht="42">
      <c r="A98" s="252" t="s">
        <v>405</v>
      </c>
      <c r="B98" s="253" t="s">
        <v>406</v>
      </c>
      <c r="C98" s="254">
        <v>70306823438</v>
      </c>
      <c r="D98" s="255" t="s">
        <v>527</v>
      </c>
      <c r="E98" s="261" t="s">
        <v>413</v>
      </c>
      <c r="F98" s="257" t="s">
        <v>495</v>
      </c>
      <c r="G98" s="424" t="s">
        <v>1070</v>
      </c>
      <c r="H98" s="442">
        <v>0</v>
      </c>
      <c r="I98" s="259">
        <v>244.33</v>
      </c>
      <c r="J98" s="442">
        <v>0</v>
      </c>
      <c r="K98" s="259">
        <v>186.35</v>
      </c>
      <c r="L98" s="259">
        <v>2.1800000000000002</v>
      </c>
      <c r="M98" s="443">
        <f t="shared" si="5"/>
        <v>184.17</v>
      </c>
      <c r="N98" s="442">
        <v>0</v>
      </c>
      <c r="O98" s="442">
        <v>0</v>
      </c>
      <c r="P98" s="442">
        <f t="shared" si="6"/>
        <v>0</v>
      </c>
      <c r="Q98" s="444">
        <v>0</v>
      </c>
      <c r="R98" s="442">
        <v>0</v>
      </c>
      <c r="S98" s="442">
        <f t="shared" si="7"/>
        <v>0</v>
      </c>
      <c r="T98" s="442">
        <v>0</v>
      </c>
      <c r="U98" s="442">
        <v>0</v>
      </c>
      <c r="V98" s="442">
        <f t="shared" si="8"/>
        <v>0</v>
      </c>
      <c r="W98" s="425"/>
      <c r="X98" s="442">
        <v>0</v>
      </c>
      <c r="Y98" s="445">
        <v>0</v>
      </c>
      <c r="Z98" s="445">
        <v>0</v>
      </c>
      <c r="AA98" s="445"/>
      <c r="AB98" s="445">
        <f t="shared" si="9"/>
        <v>428.5</v>
      </c>
    </row>
    <row r="99" spans="1:28" s="269" customFormat="1" ht="42">
      <c r="A99" s="252" t="s">
        <v>405</v>
      </c>
      <c r="B99" s="253" t="s">
        <v>406</v>
      </c>
      <c r="C99" s="254">
        <v>13635988480</v>
      </c>
      <c r="D99" s="255" t="s">
        <v>528</v>
      </c>
      <c r="E99" s="261" t="s">
        <v>422</v>
      </c>
      <c r="F99" s="257" t="s">
        <v>529</v>
      </c>
      <c r="G99" s="424" t="s">
        <v>1070</v>
      </c>
      <c r="H99" s="442">
        <v>0</v>
      </c>
      <c r="I99" s="259">
        <v>244.58</v>
      </c>
      <c r="J99" s="442">
        <v>0</v>
      </c>
      <c r="K99" s="259">
        <v>186.35</v>
      </c>
      <c r="L99" s="259">
        <v>55.87</v>
      </c>
      <c r="M99" s="443">
        <f t="shared" si="5"/>
        <v>130.47999999999999</v>
      </c>
      <c r="N99" s="442">
        <v>0</v>
      </c>
      <c r="O99" s="442">
        <v>0</v>
      </c>
      <c r="P99" s="442">
        <f t="shared" si="6"/>
        <v>0</v>
      </c>
      <c r="Q99" s="444">
        <v>0</v>
      </c>
      <c r="R99" s="442">
        <v>0</v>
      </c>
      <c r="S99" s="442">
        <f t="shared" si="7"/>
        <v>0</v>
      </c>
      <c r="T99" s="442">
        <v>0</v>
      </c>
      <c r="U99" s="442">
        <v>0</v>
      </c>
      <c r="V99" s="442">
        <f t="shared" si="8"/>
        <v>0</v>
      </c>
      <c r="W99" s="425"/>
      <c r="X99" s="442">
        <v>0</v>
      </c>
      <c r="Y99" s="445">
        <v>0</v>
      </c>
      <c r="Z99" s="445">
        <v>0</v>
      </c>
      <c r="AA99" s="445"/>
      <c r="AB99" s="445">
        <f t="shared" si="9"/>
        <v>375.06</v>
      </c>
    </row>
    <row r="100" spans="1:28" s="269" customFormat="1" ht="42">
      <c r="A100" s="252" t="s">
        <v>405</v>
      </c>
      <c r="B100" s="253" t="s">
        <v>406</v>
      </c>
      <c r="C100" s="254">
        <v>70811055485</v>
      </c>
      <c r="D100" s="255" t="s">
        <v>530</v>
      </c>
      <c r="E100" s="261" t="s">
        <v>413</v>
      </c>
      <c r="F100" s="257" t="s">
        <v>408</v>
      </c>
      <c r="G100" s="424" t="s">
        <v>1070</v>
      </c>
      <c r="H100" s="442">
        <v>0</v>
      </c>
      <c r="I100" s="259">
        <v>142.51</v>
      </c>
      <c r="J100" s="442">
        <v>0</v>
      </c>
      <c r="K100" s="259">
        <v>186.36</v>
      </c>
      <c r="L100" s="259">
        <v>27.99</v>
      </c>
      <c r="M100" s="443">
        <f t="shared" si="5"/>
        <v>158.37</v>
      </c>
      <c r="N100" s="442">
        <v>0</v>
      </c>
      <c r="O100" s="442">
        <v>0</v>
      </c>
      <c r="P100" s="442">
        <f t="shared" si="6"/>
        <v>0</v>
      </c>
      <c r="Q100" s="442">
        <v>298.32</v>
      </c>
      <c r="R100" s="442">
        <v>83.97</v>
      </c>
      <c r="S100" s="442">
        <f t="shared" si="7"/>
        <v>214.35</v>
      </c>
      <c r="T100" s="442">
        <v>0</v>
      </c>
      <c r="U100" s="442">
        <v>0</v>
      </c>
      <c r="V100" s="442">
        <f t="shared" si="8"/>
        <v>0</v>
      </c>
      <c r="W100" s="425"/>
      <c r="X100" s="442">
        <v>0</v>
      </c>
      <c r="Y100" s="445">
        <v>0</v>
      </c>
      <c r="Z100" s="445">
        <v>0</v>
      </c>
      <c r="AA100" s="445"/>
      <c r="AB100" s="445">
        <f t="shared" si="9"/>
        <v>515.23</v>
      </c>
    </row>
    <row r="101" spans="1:28" s="269" customFormat="1" ht="42">
      <c r="A101" s="252" t="s">
        <v>405</v>
      </c>
      <c r="B101" s="253" t="s">
        <v>406</v>
      </c>
      <c r="C101" s="254">
        <v>98694910497</v>
      </c>
      <c r="D101" s="255" t="s">
        <v>531</v>
      </c>
      <c r="E101" s="261" t="s">
        <v>413</v>
      </c>
      <c r="F101" s="257" t="s">
        <v>408</v>
      </c>
      <c r="G101" s="424" t="s">
        <v>1070</v>
      </c>
      <c r="H101" s="442">
        <v>0</v>
      </c>
      <c r="I101" s="259">
        <v>152.97999999999999</v>
      </c>
      <c r="J101" s="442">
        <v>0</v>
      </c>
      <c r="K101" s="259">
        <v>186.36</v>
      </c>
      <c r="L101" s="259">
        <v>27.99</v>
      </c>
      <c r="M101" s="443">
        <f t="shared" si="5"/>
        <v>158.37</v>
      </c>
      <c r="N101" s="442">
        <v>0</v>
      </c>
      <c r="O101" s="442">
        <v>0</v>
      </c>
      <c r="P101" s="442">
        <f t="shared" si="6"/>
        <v>0</v>
      </c>
      <c r="Q101" s="442">
        <v>298.32</v>
      </c>
      <c r="R101" s="442">
        <v>83.97</v>
      </c>
      <c r="S101" s="442">
        <f t="shared" si="7"/>
        <v>214.35</v>
      </c>
      <c r="T101" s="442">
        <v>0</v>
      </c>
      <c r="U101" s="442">
        <v>0</v>
      </c>
      <c r="V101" s="442">
        <f t="shared" si="8"/>
        <v>0</v>
      </c>
      <c r="W101" s="425"/>
      <c r="X101" s="442">
        <v>0</v>
      </c>
      <c r="Y101" s="445">
        <v>0</v>
      </c>
      <c r="Z101" s="445">
        <v>0</v>
      </c>
      <c r="AA101" s="445"/>
      <c r="AB101" s="445">
        <f t="shared" si="9"/>
        <v>525.70000000000005</v>
      </c>
    </row>
    <row r="102" spans="1:28" s="269" customFormat="1" ht="42">
      <c r="A102" s="252" t="s">
        <v>405</v>
      </c>
      <c r="B102" s="253" t="s">
        <v>406</v>
      </c>
      <c r="C102" s="254">
        <v>70315023490</v>
      </c>
      <c r="D102" s="255" t="s">
        <v>532</v>
      </c>
      <c r="E102" s="261" t="s">
        <v>422</v>
      </c>
      <c r="F102" s="257" t="s">
        <v>411</v>
      </c>
      <c r="G102" s="424" t="s">
        <v>1070</v>
      </c>
      <c r="H102" s="442">
        <v>0</v>
      </c>
      <c r="I102" s="432">
        <f>62.49+89.04</f>
        <v>151.53</v>
      </c>
      <c r="J102" s="442">
        <v>0</v>
      </c>
      <c r="K102" s="259">
        <v>186.36</v>
      </c>
      <c r="L102" s="259">
        <v>12.32</v>
      </c>
      <c r="M102" s="443">
        <f t="shared" si="5"/>
        <v>174.04000000000002</v>
      </c>
      <c r="N102" s="442">
        <v>0</v>
      </c>
      <c r="O102" s="442">
        <v>0</v>
      </c>
      <c r="P102" s="442">
        <f t="shared" si="6"/>
        <v>0</v>
      </c>
      <c r="Q102" s="444">
        <v>291</v>
      </c>
      <c r="R102" s="442">
        <v>79.2</v>
      </c>
      <c r="S102" s="442">
        <f t="shared" si="7"/>
        <v>211.8</v>
      </c>
      <c r="T102" s="442">
        <v>0</v>
      </c>
      <c r="U102" s="442">
        <v>0</v>
      </c>
      <c r="V102" s="442">
        <f t="shared" si="8"/>
        <v>0</v>
      </c>
      <c r="W102" s="425"/>
      <c r="X102" s="442">
        <v>0</v>
      </c>
      <c r="Y102" s="445">
        <v>0</v>
      </c>
      <c r="Z102" s="445">
        <v>0</v>
      </c>
      <c r="AA102" s="445"/>
      <c r="AB102" s="445">
        <f t="shared" si="9"/>
        <v>537.37</v>
      </c>
    </row>
    <row r="103" spans="1:28" s="269" customFormat="1" ht="42">
      <c r="A103" s="252" t="s">
        <v>405</v>
      </c>
      <c r="B103" s="253" t="s">
        <v>406</v>
      </c>
      <c r="C103" s="254">
        <v>1343233437</v>
      </c>
      <c r="D103" s="255" t="s">
        <v>533</v>
      </c>
      <c r="E103" s="261" t="s">
        <v>409</v>
      </c>
      <c r="F103" s="257" t="s">
        <v>514</v>
      </c>
      <c r="G103" s="424" t="s">
        <v>1070</v>
      </c>
      <c r="H103" s="442">
        <v>0</v>
      </c>
      <c r="I103" s="259">
        <v>755.71</v>
      </c>
      <c r="J103" s="442">
        <v>0</v>
      </c>
      <c r="K103" s="259">
        <v>186.36</v>
      </c>
      <c r="L103" s="259">
        <v>8</v>
      </c>
      <c r="M103" s="443">
        <f t="shared" si="5"/>
        <v>178.36</v>
      </c>
      <c r="N103" s="442">
        <v>0</v>
      </c>
      <c r="O103" s="442">
        <v>0</v>
      </c>
      <c r="P103" s="442">
        <f t="shared" si="6"/>
        <v>0</v>
      </c>
      <c r="Q103" s="444">
        <v>0</v>
      </c>
      <c r="R103" s="442">
        <v>0</v>
      </c>
      <c r="S103" s="442">
        <f t="shared" si="7"/>
        <v>0</v>
      </c>
      <c r="T103" s="442">
        <v>0</v>
      </c>
      <c r="U103" s="442">
        <v>0</v>
      </c>
      <c r="V103" s="442">
        <f t="shared" si="8"/>
        <v>0</v>
      </c>
      <c r="W103" s="425"/>
      <c r="X103" s="442">
        <v>0</v>
      </c>
      <c r="Y103" s="445">
        <v>0</v>
      </c>
      <c r="Z103" s="445">
        <v>0</v>
      </c>
      <c r="AA103" s="445"/>
      <c r="AB103" s="445">
        <f t="shared" si="9"/>
        <v>934.07</v>
      </c>
    </row>
    <row r="104" spans="1:28" s="269" customFormat="1" ht="42">
      <c r="A104" s="252" t="s">
        <v>405</v>
      </c>
      <c r="B104" s="253" t="s">
        <v>406</v>
      </c>
      <c r="C104" s="254">
        <v>3545645444</v>
      </c>
      <c r="D104" s="255" t="s">
        <v>534</v>
      </c>
      <c r="E104" s="261" t="s">
        <v>409</v>
      </c>
      <c r="F104" s="257" t="s">
        <v>441</v>
      </c>
      <c r="G104" s="424" t="s">
        <v>1070</v>
      </c>
      <c r="H104" s="442">
        <v>0</v>
      </c>
      <c r="I104" s="259">
        <v>787.24</v>
      </c>
      <c r="J104" s="442">
        <v>0</v>
      </c>
      <c r="K104" s="259">
        <v>186.36</v>
      </c>
      <c r="L104" s="259">
        <v>8</v>
      </c>
      <c r="M104" s="443">
        <f t="shared" si="5"/>
        <v>178.36</v>
      </c>
      <c r="N104" s="442">
        <v>0</v>
      </c>
      <c r="O104" s="442">
        <v>0</v>
      </c>
      <c r="P104" s="442">
        <f t="shared" si="6"/>
        <v>0</v>
      </c>
      <c r="Q104" s="444">
        <v>0</v>
      </c>
      <c r="R104" s="442">
        <v>0</v>
      </c>
      <c r="S104" s="442">
        <f t="shared" si="7"/>
        <v>0</v>
      </c>
      <c r="T104" s="442">
        <v>0</v>
      </c>
      <c r="U104" s="442">
        <v>0</v>
      </c>
      <c r="V104" s="442">
        <f t="shared" si="8"/>
        <v>0</v>
      </c>
      <c r="W104" s="425"/>
      <c r="X104" s="442">
        <v>0</v>
      </c>
      <c r="Y104" s="445">
        <v>0</v>
      </c>
      <c r="Z104" s="445">
        <v>0</v>
      </c>
      <c r="AA104" s="445"/>
      <c r="AB104" s="445">
        <f t="shared" si="9"/>
        <v>965.6</v>
      </c>
    </row>
    <row r="105" spans="1:28" s="269" customFormat="1" ht="42">
      <c r="A105" s="252" t="s">
        <v>405</v>
      </c>
      <c r="B105" s="253" t="s">
        <v>406</v>
      </c>
      <c r="C105" s="254">
        <v>2693094461</v>
      </c>
      <c r="D105" s="255" t="s">
        <v>535</v>
      </c>
      <c r="E105" s="261" t="s">
        <v>413</v>
      </c>
      <c r="F105" s="257" t="s">
        <v>417</v>
      </c>
      <c r="G105" s="424" t="s">
        <v>1070</v>
      </c>
      <c r="H105" s="442">
        <v>0</v>
      </c>
      <c r="I105" s="259">
        <v>264.89</v>
      </c>
      <c r="J105" s="442">
        <v>0</v>
      </c>
      <c r="K105" s="259">
        <v>186.36</v>
      </c>
      <c r="L105" s="259">
        <v>4.57</v>
      </c>
      <c r="M105" s="443">
        <f t="shared" si="5"/>
        <v>181.79000000000002</v>
      </c>
      <c r="N105" s="442">
        <v>0</v>
      </c>
      <c r="O105" s="442">
        <v>0</v>
      </c>
      <c r="P105" s="442">
        <f t="shared" si="6"/>
        <v>0</v>
      </c>
      <c r="Q105" s="444">
        <v>0</v>
      </c>
      <c r="R105" s="442">
        <v>0</v>
      </c>
      <c r="S105" s="442">
        <f t="shared" si="7"/>
        <v>0</v>
      </c>
      <c r="T105" s="442">
        <v>0</v>
      </c>
      <c r="U105" s="442">
        <v>0</v>
      </c>
      <c r="V105" s="442">
        <f t="shared" si="8"/>
        <v>0</v>
      </c>
      <c r="W105" s="425"/>
      <c r="X105" s="442">
        <v>0</v>
      </c>
      <c r="Y105" s="445">
        <v>0</v>
      </c>
      <c r="Z105" s="445">
        <v>0</v>
      </c>
      <c r="AA105" s="445"/>
      <c r="AB105" s="445">
        <f t="shared" si="9"/>
        <v>446.68</v>
      </c>
    </row>
    <row r="106" spans="1:28" s="269" customFormat="1" ht="42">
      <c r="A106" s="252" t="s">
        <v>405</v>
      </c>
      <c r="B106" s="253" t="s">
        <v>406</v>
      </c>
      <c r="C106" s="254">
        <v>43139019300</v>
      </c>
      <c r="D106" s="255" t="s">
        <v>536</v>
      </c>
      <c r="E106" s="261" t="s">
        <v>413</v>
      </c>
      <c r="F106" s="257" t="s">
        <v>417</v>
      </c>
      <c r="G106" s="424" t="s">
        <v>1070</v>
      </c>
      <c r="H106" s="442">
        <v>0</v>
      </c>
      <c r="I106" s="259">
        <v>279.99</v>
      </c>
      <c r="J106" s="442">
        <v>0</v>
      </c>
      <c r="K106" s="259">
        <v>186.36</v>
      </c>
      <c r="L106" s="259">
        <v>3.59</v>
      </c>
      <c r="M106" s="443">
        <f t="shared" si="5"/>
        <v>182.77</v>
      </c>
      <c r="N106" s="442">
        <v>0</v>
      </c>
      <c r="O106" s="442">
        <v>0</v>
      </c>
      <c r="P106" s="442">
        <f t="shared" si="6"/>
        <v>0</v>
      </c>
      <c r="Q106" s="444">
        <v>0</v>
      </c>
      <c r="R106" s="442">
        <v>0</v>
      </c>
      <c r="S106" s="442">
        <f t="shared" si="7"/>
        <v>0</v>
      </c>
      <c r="T106" s="442">
        <v>0</v>
      </c>
      <c r="U106" s="442">
        <v>0</v>
      </c>
      <c r="V106" s="442">
        <f t="shared" si="8"/>
        <v>0</v>
      </c>
      <c r="W106" s="425"/>
      <c r="X106" s="442">
        <v>0</v>
      </c>
      <c r="Y106" s="445">
        <v>0</v>
      </c>
      <c r="Z106" s="445">
        <v>0</v>
      </c>
      <c r="AA106" s="445"/>
      <c r="AB106" s="445">
        <f t="shared" si="9"/>
        <v>462.76</v>
      </c>
    </row>
    <row r="107" spans="1:28" s="269" customFormat="1" ht="42">
      <c r="A107" s="252" t="s">
        <v>405</v>
      </c>
      <c r="B107" s="253" t="s">
        <v>406</v>
      </c>
      <c r="C107" s="254">
        <v>3321578492</v>
      </c>
      <c r="D107" s="255" t="s">
        <v>537</v>
      </c>
      <c r="E107" s="261" t="s">
        <v>422</v>
      </c>
      <c r="F107" s="257" t="s">
        <v>411</v>
      </c>
      <c r="G107" s="424" t="s">
        <v>1070</v>
      </c>
      <c r="H107" s="442">
        <v>0</v>
      </c>
      <c r="I107" s="259">
        <v>148.38</v>
      </c>
      <c r="J107" s="442">
        <v>0</v>
      </c>
      <c r="K107" s="259">
        <v>186.36</v>
      </c>
      <c r="L107" s="259">
        <v>26.4</v>
      </c>
      <c r="M107" s="443">
        <f t="shared" si="5"/>
        <v>159.96</v>
      </c>
      <c r="N107" s="442">
        <v>0</v>
      </c>
      <c r="O107" s="442">
        <v>0</v>
      </c>
      <c r="P107" s="442">
        <f t="shared" si="6"/>
        <v>0</v>
      </c>
      <c r="Q107" s="444">
        <v>0</v>
      </c>
      <c r="R107" s="442">
        <v>0</v>
      </c>
      <c r="S107" s="442">
        <f t="shared" si="7"/>
        <v>0</v>
      </c>
      <c r="T107" s="442">
        <v>0</v>
      </c>
      <c r="U107" s="442">
        <v>0</v>
      </c>
      <c r="V107" s="442">
        <f t="shared" si="8"/>
        <v>0</v>
      </c>
      <c r="W107" s="425"/>
      <c r="X107" s="442">
        <v>0</v>
      </c>
      <c r="Y107" s="445">
        <v>0</v>
      </c>
      <c r="Z107" s="445">
        <v>0</v>
      </c>
      <c r="AA107" s="445"/>
      <c r="AB107" s="445">
        <f t="shared" si="9"/>
        <v>308.34000000000003</v>
      </c>
    </row>
    <row r="108" spans="1:28" s="269" customFormat="1" ht="42">
      <c r="A108" s="252" t="s">
        <v>405</v>
      </c>
      <c r="B108" s="253" t="s">
        <v>406</v>
      </c>
      <c r="C108" s="254">
        <v>13787023445</v>
      </c>
      <c r="D108" s="255" t="s">
        <v>1018</v>
      </c>
      <c r="E108" s="261" t="s">
        <v>422</v>
      </c>
      <c r="F108" s="267" t="s">
        <v>460</v>
      </c>
      <c r="G108" s="424" t="s">
        <v>1070</v>
      </c>
      <c r="H108" s="442">
        <v>0</v>
      </c>
      <c r="I108" s="259">
        <v>160.69</v>
      </c>
      <c r="J108" s="442">
        <v>0</v>
      </c>
      <c r="K108" s="259">
        <v>186.36</v>
      </c>
      <c r="L108" s="259">
        <v>30.61</v>
      </c>
      <c r="M108" s="443">
        <f t="shared" si="5"/>
        <v>155.75</v>
      </c>
      <c r="N108" s="442">
        <v>0</v>
      </c>
      <c r="O108" s="442">
        <v>0</v>
      </c>
      <c r="P108" s="442">
        <f t="shared" si="6"/>
        <v>0</v>
      </c>
      <c r="Q108" s="444">
        <v>439.67</v>
      </c>
      <c r="R108" s="442">
        <v>91.84</v>
      </c>
      <c r="S108" s="442">
        <f t="shared" si="7"/>
        <v>347.83000000000004</v>
      </c>
      <c r="T108" s="442">
        <v>0</v>
      </c>
      <c r="U108" s="442">
        <v>0</v>
      </c>
      <c r="V108" s="442">
        <v>0</v>
      </c>
      <c r="W108" s="425"/>
      <c r="X108" s="442">
        <v>0</v>
      </c>
      <c r="Y108" s="445">
        <v>0</v>
      </c>
      <c r="Z108" s="445">
        <v>0</v>
      </c>
      <c r="AA108" s="445"/>
      <c r="AB108" s="445">
        <f t="shared" si="9"/>
        <v>664.27</v>
      </c>
    </row>
    <row r="109" spans="1:28" s="269" customFormat="1" ht="42">
      <c r="A109" s="252" t="s">
        <v>405</v>
      </c>
      <c r="B109" s="253" t="s">
        <v>406</v>
      </c>
      <c r="C109" s="254">
        <v>76656071449</v>
      </c>
      <c r="D109" s="255" t="s">
        <v>539</v>
      </c>
      <c r="E109" s="261" t="s">
        <v>413</v>
      </c>
      <c r="F109" s="257" t="s">
        <v>429</v>
      </c>
      <c r="G109" s="424" t="s">
        <v>1070</v>
      </c>
      <c r="H109" s="442">
        <v>0</v>
      </c>
      <c r="I109" s="259">
        <v>0</v>
      </c>
      <c r="J109" s="442">
        <v>186.03</v>
      </c>
      <c r="K109" s="259">
        <v>186.36</v>
      </c>
      <c r="L109" s="259">
        <v>26.29</v>
      </c>
      <c r="M109" s="443">
        <f t="shared" si="5"/>
        <v>160.07000000000002</v>
      </c>
      <c r="N109" s="442">
        <v>0</v>
      </c>
      <c r="O109" s="442">
        <v>0</v>
      </c>
      <c r="P109" s="442">
        <f t="shared" si="6"/>
        <v>0</v>
      </c>
      <c r="Q109" s="444">
        <v>0</v>
      </c>
      <c r="R109" s="442">
        <v>0</v>
      </c>
      <c r="S109" s="442">
        <f t="shared" si="7"/>
        <v>0</v>
      </c>
      <c r="T109" s="442">
        <v>0</v>
      </c>
      <c r="U109" s="442">
        <v>0</v>
      </c>
      <c r="V109" s="442">
        <f t="shared" si="8"/>
        <v>0</v>
      </c>
      <c r="W109" s="425"/>
      <c r="X109" s="442">
        <v>0</v>
      </c>
      <c r="Y109" s="445">
        <v>0</v>
      </c>
      <c r="Z109" s="445">
        <v>0</v>
      </c>
      <c r="AA109" s="445"/>
      <c r="AB109" s="445">
        <f t="shared" si="9"/>
        <v>346.1</v>
      </c>
    </row>
    <row r="110" spans="1:28" s="269" customFormat="1" ht="42">
      <c r="A110" s="252" t="s">
        <v>405</v>
      </c>
      <c r="B110" s="253" t="s">
        <v>406</v>
      </c>
      <c r="C110" s="254">
        <v>12870188404</v>
      </c>
      <c r="D110" s="255" t="s">
        <v>540</v>
      </c>
      <c r="E110" s="261" t="s">
        <v>409</v>
      </c>
      <c r="F110" s="257" t="s">
        <v>441</v>
      </c>
      <c r="G110" s="424" t="s">
        <v>1070</v>
      </c>
      <c r="H110" s="442">
        <v>0</v>
      </c>
      <c r="I110" s="259">
        <v>169.3</v>
      </c>
      <c r="J110" s="442">
        <v>0</v>
      </c>
      <c r="K110" s="259">
        <v>186.36</v>
      </c>
      <c r="L110" s="259">
        <v>26.4</v>
      </c>
      <c r="M110" s="443">
        <f t="shared" si="5"/>
        <v>159.96</v>
      </c>
      <c r="N110" s="442">
        <v>0</v>
      </c>
      <c r="O110" s="442">
        <v>0</v>
      </c>
      <c r="P110" s="442">
        <v>0</v>
      </c>
      <c r="Q110" s="442">
        <v>298.32</v>
      </c>
      <c r="R110" s="442">
        <v>79.2</v>
      </c>
      <c r="S110" s="442">
        <f t="shared" si="7"/>
        <v>219.12</v>
      </c>
      <c r="T110" s="442">
        <v>0</v>
      </c>
      <c r="U110" s="442">
        <v>0</v>
      </c>
      <c r="V110" s="442">
        <f t="shared" si="8"/>
        <v>0</v>
      </c>
      <c r="W110" s="425"/>
      <c r="X110" s="442">
        <v>0</v>
      </c>
      <c r="Y110" s="445">
        <v>0</v>
      </c>
      <c r="Z110" s="445">
        <v>0</v>
      </c>
      <c r="AA110" s="445"/>
      <c r="AB110" s="445">
        <f t="shared" si="9"/>
        <v>548.38000000000011</v>
      </c>
    </row>
    <row r="111" spans="1:28" s="268" customFormat="1" ht="42">
      <c r="A111" s="252" t="s">
        <v>405</v>
      </c>
      <c r="B111" s="253" t="s">
        <v>406</v>
      </c>
      <c r="C111" s="254">
        <v>70799239488</v>
      </c>
      <c r="D111" s="255" t="s">
        <v>1005</v>
      </c>
      <c r="E111" s="261" t="s">
        <v>422</v>
      </c>
      <c r="F111" s="267" t="s">
        <v>478</v>
      </c>
      <c r="G111" s="424" t="s">
        <v>1070</v>
      </c>
      <c r="H111" s="442">
        <v>0</v>
      </c>
      <c r="I111" s="259">
        <v>882.5</v>
      </c>
      <c r="J111" s="442">
        <v>0</v>
      </c>
      <c r="K111" s="259">
        <v>186.36</v>
      </c>
      <c r="L111" s="259">
        <v>9</v>
      </c>
      <c r="M111" s="443">
        <f t="shared" si="5"/>
        <v>177.36</v>
      </c>
      <c r="N111" s="442">
        <v>0</v>
      </c>
      <c r="O111" s="442">
        <v>0</v>
      </c>
      <c r="P111" s="442">
        <f t="shared" si="6"/>
        <v>0</v>
      </c>
      <c r="Q111" s="444">
        <v>0</v>
      </c>
      <c r="R111" s="442">
        <v>0</v>
      </c>
      <c r="S111" s="442">
        <f t="shared" si="7"/>
        <v>0</v>
      </c>
      <c r="T111" s="442">
        <v>0</v>
      </c>
      <c r="U111" s="442">
        <v>0</v>
      </c>
      <c r="V111" s="442">
        <f t="shared" si="8"/>
        <v>0</v>
      </c>
      <c r="W111" s="425"/>
      <c r="X111" s="442">
        <v>0</v>
      </c>
      <c r="Y111" s="445">
        <v>0</v>
      </c>
      <c r="Z111" s="445">
        <v>0</v>
      </c>
      <c r="AA111" s="445"/>
      <c r="AB111" s="445">
        <f t="shared" si="9"/>
        <v>1059.8600000000001</v>
      </c>
    </row>
    <row r="112" spans="1:28" s="268" customFormat="1" ht="42">
      <c r="A112" s="252" t="s">
        <v>405</v>
      </c>
      <c r="B112" s="253" t="s">
        <v>406</v>
      </c>
      <c r="C112" s="254">
        <v>4326493445</v>
      </c>
      <c r="D112" s="255" t="s">
        <v>541</v>
      </c>
      <c r="E112" s="261" t="s">
        <v>413</v>
      </c>
      <c r="F112" s="257" t="s">
        <v>417</v>
      </c>
      <c r="G112" s="424" t="s">
        <v>1070</v>
      </c>
      <c r="H112" s="442">
        <v>0</v>
      </c>
      <c r="I112" s="259">
        <v>126.72</v>
      </c>
      <c r="J112" s="442">
        <v>0</v>
      </c>
      <c r="K112" s="259">
        <v>186.36</v>
      </c>
      <c r="L112" s="259">
        <v>26.4</v>
      </c>
      <c r="M112" s="443">
        <f t="shared" si="5"/>
        <v>159.96</v>
      </c>
      <c r="N112" s="442">
        <v>0</v>
      </c>
      <c r="O112" s="442">
        <v>0</v>
      </c>
      <c r="P112" s="442">
        <v>0</v>
      </c>
      <c r="Q112" s="442">
        <v>172.23</v>
      </c>
      <c r="R112" s="442">
        <v>79.2</v>
      </c>
      <c r="S112" s="442">
        <f t="shared" si="7"/>
        <v>93.029999999999987</v>
      </c>
      <c r="T112" s="442">
        <v>0</v>
      </c>
      <c r="U112" s="442">
        <v>0</v>
      </c>
      <c r="V112" s="442">
        <f t="shared" si="8"/>
        <v>0</v>
      </c>
      <c r="W112" s="425"/>
      <c r="X112" s="442">
        <v>0</v>
      </c>
      <c r="Y112" s="445">
        <v>0</v>
      </c>
      <c r="Z112" s="445">
        <v>0</v>
      </c>
      <c r="AA112" s="445"/>
      <c r="AB112" s="445">
        <f t="shared" si="9"/>
        <v>379.71000000000004</v>
      </c>
    </row>
    <row r="113" spans="1:28" s="268" customFormat="1" ht="42">
      <c r="A113" s="252" t="s">
        <v>405</v>
      </c>
      <c r="B113" s="253" t="s">
        <v>406</v>
      </c>
      <c r="C113" s="254">
        <v>8066304420</v>
      </c>
      <c r="D113" s="255" t="s">
        <v>542</v>
      </c>
      <c r="E113" s="261" t="s">
        <v>409</v>
      </c>
      <c r="F113" s="257" t="s">
        <v>415</v>
      </c>
      <c r="G113" s="424" t="s">
        <v>1070</v>
      </c>
      <c r="H113" s="442">
        <v>0</v>
      </c>
      <c r="I113" s="259">
        <v>250.57</v>
      </c>
      <c r="J113" s="442">
        <v>0</v>
      </c>
      <c r="K113" s="259">
        <v>186.36</v>
      </c>
      <c r="L113" s="259">
        <v>3.59</v>
      </c>
      <c r="M113" s="443">
        <f t="shared" si="5"/>
        <v>182.77</v>
      </c>
      <c r="N113" s="442">
        <v>0</v>
      </c>
      <c r="O113" s="442">
        <v>0</v>
      </c>
      <c r="P113" s="442">
        <f t="shared" si="6"/>
        <v>0</v>
      </c>
      <c r="Q113" s="444">
        <v>0</v>
      </c>
      <c r="R113" s="442">
        <v>0</v>
      </c>
      <c r="S113" s="442">
        <f t="shared" si="7"/>
        <v>0</v>
      </c>
      <c r="T113" s="442">
        <v>0</v>
      </c>
      <c r="U113" s="442">
        <v>0</v>
      </c>
      <c r="V113" s="442">
        <f t="shared" si="8"/>
        <v>0</v>
      </c>
      <c r="W113" s="425"/>
      <c r="X113" s="442">
        <v>0</v>
      </c>
      <c r="Y113" s="445">
        <v>0</v>
      </c>
      <c r="Z113" s="445">
        <v>0</v>
      </c>
      <c r="AA113" s="445"/>
      <c r="AB113" s="445">
        <f t="shared" si="9"/>
        <v>433.34000000000003</v>
      </c>
    </row>
    <row r="114" spans="1:28" s="268" customFormat="1" ht="42">
      <c r="A114" s="252" t="s">
        <v>405</v>
      </c>
      <c r="B114" s="253" t="s">
        <v>406</v>
      </c>
      <c r="C114" s="254">
        <v>5859303416</v>
      </c>
      <c r="D114" s="255" t="s">
        <v>543</v>
      </c>
      <c r="E114" s="261" t="s">
        <v>409</v>
      </c>
      <c r="F114" s="257" t="s">
        <v>441</v>
      </c>
      <c r="G114" s="424" t="s">
        <v>1070</v>
      </c>
      <c r="H114" s="442">
        <v>0</v>
      </c>
      <c r="I114" s="259">
        <v>693.44</v>
      </c>
      <c r="J114" s="442">
        <v>0</v>
      </c>
      <c r="K114" s="259">
        <v>186.36</v>
      </c>
      <c r="L114" s="259">
        <v>8</v>
      </c>
      <c r="M114" s="443">
        <f t="shared" si="5"/>
        <v>178.36</v>
      </c>
      <c r="N114" s="442">
        <v>0</v>
      </c>
      <c r="O114" s="442">
        <v>0</v>
      </c>
      <c r="P114" s="442">
        <f t="shared" si="6"/>
        <v>0</v>
      </c>
      <c r="Q114" s="444">
        <v>0</v>
      </c>
      <c r="R114" s="442">
        <v>0</v>
      </c>
      <c r="S114" s="442">
        <f t="shared" si="7"/>
        <v>0</v>
      </c>
      <c r="T114" s="442">
        <v>0</v>
      </c>
      <c r="U114" s="442">
        <v>0</v>
      </c>
      <c r="V114" s="442">
        <f t="shared" si="8"/>
        <v>0</v>
      </c>
      <c r="W114" s="425"/>
      <c r="X114" s="442">
        <v>0</v>
      </c>
      <c r="Y114" s="445">
        <v>0</v>
      </c>
      <c r="Z114" s="445">
        <v>0</v>
      </c>
      <c r="AA114" s="445"/>
      <c r="AB114" s="445">
        <f t="shared" si="9"/>
        <v>871.80000000000007</v>
      </c>
    </row>
    <row r="115" spans="1:28" s="268" customFormat="1" ht="42">
      <c r="A115" s="252" t="s">
        <v>405</v>
      </c>
      <c r="B115" s="253" t="s">
        <v>406</v>
      </c>
      <c r="C115" s="254">
        <v>90002172453</v>
      </c>
      <c r="D115" s="255" t="s">
        <v>544</v>
      </c>
      <c r="E115" s="261" t="s">
        <v>422</v>
      </c>
      <c r="F115" s="257" t="s">
        <v>470</v>
      </c>
      <c r="G115" s="424" t="s">
        <v>1070</v>
      </c>
      <c r="H115" s="442">
        <v>0</v>
      </c>
      <c r="I115" s="432">
        <f>110.13+22.78</f>
        <v>132.91</v>
      </c>
      <c r="J115" s="442">
        <v>0</v>
      </c>
      <c r="K115" s="259">
        <v>186.36</v>
      </c>
      <c r="L115" s="259">
        <v>22.88</v>
      </c>
      <c r="M115" s="443">
        <f t="shared" si="5"/>
        <v>163.48000000000002</v>
      </c>
      <c r="N115" s="442">
        <v>0</v>
      </c>
      <c r="O115" s="442">
        <v>0</v>
      </c>
      <c r="P115" s="442">
        <f t="shared" si="6"/>
        <v>0</v>
      </c>
      <c r="Q115" s="444">
        <v>291</v>
      </c>
      <c r="R115" s="442">
        <v>79.2</v>
      </c>
      <c r="S115" s="442">
        <f t="shared" si="7"/>
        <v>211.8</v>
      </c>
      <c r="T115" s="442">
        <v>0</v>
      </c>
      <c r="U115" s="442">
        <v>0</v>
      </c>
      <c r="V115" s="442">
        <f t="shared" si="8"/>
        <v>0</v>
      </c>
      <c r="W115" s="425"/>
      <c r="X115" s="442">
        <v>0</v>
      </c>
      <c r="Y115" s="445">
        <v>0</v>
      </c>
      <c r="Z115" s="445">
        <v>0</v>
      </c>
      <c r="AA115" s="445"/>
      <c r="AB115" s="445">
        <f t="shared" si="9"/>
        <v>508.19000000000005</v>
      </c>
    </row>
    <row r="116" spans="1:28" s="268" customFormat="1" ht="42">
      <c r="A116" s="252" t="s">
        <v>405</v>
      </c>
      <c r="B116" s="253" t="s">
        <v>406</v>
      </c>
      <c r="C116" s="254">
        <v>10806712422</v>
      </c>
      <c r="D116" s="255" t="s">
        <v>1016</v>
      </c>
      <c r="E116" s="255" t="s">
        <v>413</v>
      </c>
      <c r="F116" s="267" t="s">
        <v>408</v>
      </c>
      <c r="G116" s="424" t="s">
        <v>1070</v>
      </c>
      <c r="H116" s="442">
        <v>0</v>
      </c>
      <c r="I116" s="259">
        <v>0</v>
      </c>
      <c r="J116" s="442">
        <v>25.59</v>
      </c>
      <c r="K116" s="259">
        <v>186.36</v>
      </c>
      <c r="L116" s="259">
        <v>2.96</v>
      </c>
      <c r="M116" s="443">
        <f t="shared" si="5"/>
        <v>183.4</v>
      </c>
      <c r="N116" s="442">
        <v>0</v>
      </c>
      <c r="O116" s="442">
        <v>0</v>
      </c>
      <c r="P116" s="442">
        <v>0</v>
      </c>
      <c r="Q116" s="442">
        <v>126.1</v>
      </c>
      <c r="R116" s="442">
        <v>116.85</v>
      </c>
      <c r="S116" s="442">
        <f t="shared" si="7"/>
        <v>9.25</v>
      </c>
      <c r="T116" s="442">
        <v>0</v>
      </c>
      <c r="U116" s="442">
        <v>0</v>
      </c>
      <c r="V116" s="442">
        <f t="shared" si="8"/>
        <v>0</v>
      </c>
      <c r="W116" s="425"/>
      <c r="X116" s="442">
        <v>0</v>
      </c>
      <c r="Y116" s="445">
        <v>0</v>
      </c>
      <c r="Z116" s="445">
        <v>0</v>
      </c>
      <c r="AA116" s="445"/>
      <c r="AB116" s="445">
        <f t="shared" si="9"/>
        <v>218.24</v>
      </c>
    </row>
    <row r="117" spans="1:28" s="268" customFormat="1" ht="42">
      <c r="A117" s="252" t="s">
        <v>405</v>
      </c>
      <c r="B117" s="253" t="s">
        <v>406</v>
      </c>
      <c r="C117" s="254">
        <v>5410341465</v>
      </c>
      <c r="D117" s="255" t="s">
        <v>545</v>
      </c>
      <c r="E117" s="255" t="s">
        <v>413</v>
      </c>
      <c r="F117" s="257" t="s">
        <v>408</v>
      </c>
      <c r="G117" s="424" t="s">
        <v>1070</v>
      </c>
      <c r="H117" s="442">
        <v>0</v>
      </c>
      <c r="I117" s="259">
        <v>148.94</v>
      </c>
      <c r="J117" s="442">
        <v>0</v>
      </c>
      <c r="K117" s="259">
        <v>186.36</v>
      </c>
      <c r="L117" s="259">
        <v>27.99</v>
      </c>
      <c r="M117" s="443">
        <f t="shared" si="5"/>
        <v>158.37</v>
      </c>
      <c r="N117" s="442">
        <v>0</v>
      </c>
      <c r="O117" s="442">
        <v>0</v>
      </c>
      <c r="P117" s="442">
        <f t="shared" si="6"/>
        <v>0</v>
      </c>
      <c r="Q117" s="444">
        <v>291</v>
      </c>
      <c r="R117" s="442">
        <v>83.97</v>
      </c>
      <c r="S117" s="442">
        <f t="shared" si="7"/>
        <v>207.03</v>
      </c>
      <c r="T117" s="442">
        <v>77.55</v>
      </c>
      <c r="U117" s="442">
        <v>0</v>
      </c>
      <c r="V117" s="442">
        <f t="shared" si="8"/>
        <v>77.55</v>
      </c>
      <c r="W117" s="425" t="s">
        <v>618</v>
      </c>
      <c r="X117" s="442">
        <v>0</v>
      </c>
      <c r="Y117" s="445">
        <v>0</v>
      </c>
      <c r="Z117" s="445">
        <v>0</v>
      </c>
      <c r="AA117" s="445"/>
      <c r="AB117" s="445">
        <f t="shared" si="9"/>
        <v>591.89</v>
      </c>
    </row>
    <row r="118" spans="1:28" s="268" customFormat="1" ht="42">
      <c r="A118" s="252" t="s">
        <v>405</v>
      </c>
      <c r="B118" s="253" t="s">
        <v>406</v>
      </c>
      <c r="C118" s="254">
        <v>66049890463</v>
      </c>
      <c r="D118" s="255" t="s">
        <v>546</v>
      </c>
      <c r="E118" s="261" t="s">
        <v>422</v>
      </c>
      <c r="F118" s="257" t="s">
        <v>429</v>
      </c>
      <c r="G118" s="424" t="s">
        <v>1070</v>
      </c>
      <c r="H118" s="442">
        <v>0</v>
      </c>
      <c r="I118" s="432">
        <f>100.11+61.43</f>
        <v>161.54</v>
      </c>
      <c r="J118" s="442">
        <v>0</v>
      </c>
      <c r="K118" s="259">
        <v>186.36</v>
      </c>
      <c r="L118" s="259">
        <v>17.600000000000001</v>
      </c>
      <c r="M118" s="443">
        <f t="shared" si="5"/>
        <v>168.76000000000002</v>
      </c>
      <c r="N118" s="442">
        <v>0</v>
      </c>
      <c r="O118" s="442">
        <v>0</v>
      </c>
      <c r="P118" s="442">
        <f t="shared" si="6"/>
        <v>0</v>
      </c>
      <c r="Q118" s="444">
        <v>291</v>
      </c>
      <c r="R118" s="442">
        <v>79.2</v>
      </c>
      <c r="S118" s="442">
        <f t="shared" si="7"/>
        <v>211.8</v>
      </c>
      <c r="T118" s="442">
        <v>0</v>
      </c>
      <c r="U118" s="442">
        <v>0</v>
      </c>
      <c r="V118" s="442">
        <f t="shared" si="8"/>
        <v>0</v>
      </c>
      <c r="W118" s="425"/>
      <c r="X118" s="442">
        <v>0</v>
      </c>
      <c r="Y118" s="445">
        <v>0</v>
      </c>
      <c r="Z118" s="445">
        <v>0</v>
      </c>
      <c r="AA118" s="445"/>
      <c r="AB118" s="445">
        <f t="shared" si="9"/>
        <v>542.1</v>
      </c>
    </row>
    <row r="119" spans="1:28" s="268" customFormat="1" ht="42">
      <c r="A119" s="252" t="s">
        <v>405</v>
      </c>
      <c r="B119" s="253" t="s">
        <v>406</v>
      </c>
      <c r="C119" s="254">
        <v>3303704481</v>
      </c>
      <c r="D119" s="255" t="s">
        <v>547</v>
      </c>
      <c r="E119" s="261" t="s">
        <v>413</v>
      </c>
      <c r="F119" s="257" t="s">
        <v>429</v>
      </c>
      <c r="G119" s="424" t="s">
        <v>1070</v>
      </c>
      <c r="H119" s="442">
        <v>0</v>
      </c>
      <c r="I119" s="259">
        <v>151.71</v>
      </c>
      <c r="J119" s="442">
        <v>0</v>
      </c>
      <c r="K119" s="259">
        <v>186.36</v>
      </c>
      <c r="L119" s="259">
        <v>26.4</v>
      </c>
      <c r="M119" s="443">
        <f t="shared" si="5"/>
        <v>159.96</v>
      </c>
      <c r="N119" s="442">
        <v>0</v>
      </c>
      <c r="O119" s="442">
        <v>0</v>
      </c>
      <c r="P119" s="442">
        <v>0</v>
      </c>
      <c r="Q119" s="444">
        <v>298.32</v>
      </c>
      <c r="R119" s="442">
        <v>79.2</v>
      </c>
      <c r="S119" s="442">
        <f t="shared" si="7"/>
        <v>219.12</v>
      </c>
      <c r="T119" s="442">
        <v>0</v>
      </c>
      <c r="U119" s="442">
        <v>0</v>
      </c>
      <c r="V119" s="442">
        <f t="shared" si="8"/>
        <v>0</v>
      </c>
      <c r="W119" s="425"/>
      <c r="X119" s="442">
        <v>0</v>
      </c>
      <c r="Y119" s="445">
        <v>0</v>
      </c>
      <c r="Z119" s="445">
        <v>0</v>
      </c>
      <c r="AA119" s="445"/>
      <c r="AB119" s="445">
        <f t="shared" si="9"/>
        <v>530.79000000000008</v>
      </c>
    </row>
    <row r="120" spans="1:28" s="268" customFormat="1" ht="42">
      <c r="A120" s="252" t="s">
        <v>405</v>
      </c>
      <c r="B120" s="253" t="s">
        <v>406</v>
      </c>
      <c r="C120" s="254">
        <v>40791564487</v>
      </c>
      <c r="D120" s="266" t="s">
        <v>548</v>
      </c>
      <c r="E120" s="261" t="s">
        <v>413</v>
      </c>
      <c r="F120" s="257" t="s">
        <v>417</v>
      </c>
      <c r="G120" s="424" t="s">
        <v>1070</v>
      </c>
      <c r="H120" s="442">
        <v>0</v>
      </c>
      <c r="I120" s="259">
        <v>369.37</v>
      </c>
      <c r="J120" s="442">
        <v>0</v>
      </c>
      <c r="K120" s="259">
        <v>186.36</v>
      </c>
      <c r="L120" s="259">
        <v>6.53</v>
      </c>
      <c r="M120" s="443">
        <f t="shared" si="5"/>
        <v>179.83</v>
      </c>
      <c r="N120" s="442">
        <v>0</v>
      </c>
      <c r="O120" s="442">
        <v>0</v>
      </c>
      <c r="P120" s="442">
        <f t="shared" si="6"/>
        <v>0</v>
      </c>
      <c r="Q120" s="444">
        <v>0</v>
      </c>
      <c r="R120" s="442">
        <v>0</v>
      </c>
      <c r="S120" s="442">
        <f t="shared" si="7"/>
        <v>0</v>
      </c>
      <c r="T120" s="442">
        <v>0</v>
      </c>
      <c r="U120" s="442">
        <v>0</v>
      </c>
      <c r="V120" s="442">
        <f t="shared" si="8"/>
        <v>0</v>
      </c>
      <c r="W120" s="425"/>
      <c r="X120" s="442">
        <v>0</v>
      </c>
      <c r="Y120" s="445">
        <v>0</v>
      </c>
      <c r="Z120" s="445">
        <v>0</v>
      </c>
      <c r="AA120" s="445"/>
      <c r="AB120" s="445">
        <f t="shared" si="9"/>
        <v>549.20000000000005</v>
      </c>
    </row>
    <row r="121" spans="1:28" s="268" customFormat="1" ht="42">
      <c r="A121" s="252" t="s">
        <v>405</v>
      </c>
      <c r="B121" s="253" t="s">
        <v>406</v>
      </c>
      <c r="C121" s="254">
        <v>50022440410</v>
      </c>
      <c r="D121" s="255" t="s">
        <v>549</v>
      </c>
      <c r="E121" s="261" t="s">
        <v>413</v>
      </c>
      <c r="F121" s="257" t="s">
        <v>408</v>
      </c>
      <c r="G121" s="424" t="s">
        <v>1070</v>
      </c>
      <c r="H121" s="442">
        <v>0</v>
      </c>
      <c r="I121" s="259">
        <v>39.92</v>
      </c>
      <c r="J121" s="442">
        <v>0</v>
      </c>
      <c r="K121" s="259">
        <v>186.36</v>
      </c>
      <c r="L121" s="259">
        <v>8.4</v>
      </c>
      <c r="M121" s="443">
        <f t="shared" si="5"/>
        <v>177.96</v>
      </c>
      <c r="N121" s="442">
        <v>0</v>
      </c>
      <c r="O121" s="442">
        <v>0</v>
      </c>
      <c r="P121" s="442">
        <f t="shared" si="6"/>
        <v>0</v>
      </c>
      <c r="Q121" s="444">
        <v>0</v>
      </c>
      <c r="R121" s="442">
        <v>0</v>
      </c>
      <c r="S121" s="442">
        <f t="shared" si="7"/>
        <v>0</v>
      </c>
      <c r="T121" s="442">
        <v>0</v>
      </c>
      <c r="U121" s="442">
        <v>0</v>
      </c>
      <c r="V121" s="442">
        <f t="shared" si="8"/>
        <v>0</v>
      </c>
      <c r="W121" s="425"/>
      <c r="X121" s="442">
        <v>0</v>
      </c>
      <c r="Y121" s="445">
        <v>0</v>
      </c>
      <c r="Z121" s="445">
        <v>0</v>
      </c>
      <c r="AA121" s="445"/>
      <c r="AB121" s="445">
        <f t="shared" si="9"/>
        <v>217.88</v>
      </c>
    </row>
    <row r="122" spans="1:28" s="268" customFormat="1" ht="42">
      <c r="A122" s="252" t="s">
        <v>405</v>
      </c>
      <c r="B122" s="253" t="s">
        <v>406</v>
      </c>
      <c r="C122" s="254">
        <v>5810369480</v>
      </c>
      <c r="D122" s="255" t="s">
        <v>550</v>
      </c>
      <c r="E122" s="261" t="s">
        <v>413</v>
      </c>
      <c r="F122" s="257" t="s">
        <v>408</v>
      </c>
      <c r="G122" s="424" t="s">
        <v>1070</v>
      </c>
      <c r="H122" s="442">
        <v>0</v>
      </c>
      <c r="I122" s="259">
        <v>157.59</v>
      </c>
      <c r="J122" s="442">
        <v>0</v>
      </c>
      <c r="K122" s="259">
        <v>186.36</v>
      </c>
      <c r="L122" s="259">
        <v>27.99</v>
      </c>
      <c r="M122" s="443">
        <f t="shared" si="5"/>
        <v>158.37</v>
      </c>
      <c r="N122" s="442">
        <v>0</v>
      </c>
      <c r="O122" s="442">
        <v>0</v>
      </c>
      <c r="P122" s="442">
        <f t="shared" si="6"/>
        <v>0</v>
      </c>
      <c r="Q122" s="444">
        <v>0</v>
      </c>
      <c r="R122" s="442">
        <v>0</v>
      </c>
      <c r="S122" s="442">
        <f t="shared" si="7"/>
        <v>0</v>
      </c>
      <c r="T122" s="442">
        <v>0</v>
      </c>
      <c r="U122" s="442">
        <v>0</v>
      </c>
      <c r="V122" s="442">
        <f t="shared" si="8"/>
        <v>0</v>
      </c>
      <c r="W122" s="425"/>
      <c r="X122" s="442">
        <v>0</v>
      </c>
      <c r="Y122" s="445">
        <v>0</v>
      </c>
      <c r="Z122" s="445">
        <v>0</v>
      </c>
      <c r="AA122" s="445"/>
      <c r="AB122" s="445">
        <f t="shared" si="9"/>
        <v>315.96000000000004</v>
      </c>
    </row>
    <row r="123" spans="1:28" s="268" customFormat="1" ht="42">
      <c r="A123" s="252" t="s">
        <v>405</v>
      </c>
      <c r="B123" s="253" t="s">
        <v>406</v>
      </c>
      <c r="C123" s="254">
        <v>97586390487</v>
      </c>
      <c r="D123" s="266" t="s">
        <v>551</v>
      </c>
      <c r="E123" s="261" t="s">
        <v>413</v>
      </c>
      <c r="F123" s="257" t="s">
        <v>408</v>
      </c>
      <c r="G123" s="424" t="s">
        <v>1070</v>
      </c>
      <c r="H123" s="442">
        <v>0</v>
      </c>
      <c r="I123" s="259">
        <v>155.28</v>
      </c>
      <c r="J123" s="442">
        <v>0</v>
      </c>
      <c r="K123" s="259">
        <v>186.36</v>
      </c>
      <c r="L123" s="259">
        <v>27.99</v>
      </c>
      <c r="M123" s="443">
        <f t="shared" si="5"/>
        <v>158.37</v>
      </c>
      <c r="N123" s="442">
        <v>0</v>
      </c>
      <c r="O123" s="442">
        <v>0</v>
      </c>
      <c r="P123" s="442">
        <v>0</v>
      </c>
      <c r="Q123" s="442">
        <v>0</v>
      </c>
      <c r="R123" s="442">
        <v>0</v>
      </c>
      <c r="S123" s="442">
        <f t="shared" si="7"/>
        <v>0</v>
      </c>
      <c r="T123" s="442">
        <v>0</v>
      </c>
      <c r="U123" s="442">
        <v>0</v>
      </c>
      <c r="V123" s="442">
        <f t="shared" si="8"/>
        <v>0</v>
      </c>
      <c r="W123" s="425"/>
      <c r="X123" s="442">
        <v>0</v>
      </c>
      <c r="Y123" s="445">
        <v>0</v>
      </c>
      <c r="Z123" s="445">
        <v>0</v>
      </c>
      <c r="AA123" s="445"/>
      <c r="AB123" s="445">
        <f t="shared" si="9"/>
        <v>313.64999999999998</v>
      </c>
    </row>
    <row r="124" spans="1:28" s="268" customFormat="1" ht="42">
      <c r="A124" s="252" t="s">
        <v>405</v>
      </c>
      <c r="B124" s="253" t="s">
        <v>406</v>
      </c>
      <c r="C124" s="254">
        <v>8232311436</v>
      </c>
      <c r="D124" s="255" t="s">
        <v>552</v>
      </c>
      <c r="E124" s="261" t="s">
        <v>413</v>
      </c>
      <c r="F124" s="257" t="s">
        <v>450</v>
      </c>
      <c r="G124" s="424" t="s">
        <v>1070</v>
      </c>
      <c r="H124" s="442">
        <v>0</v>
      </c>
      <c r="I124" s="432">
        <f>71.81+319.86</f>
        <v>391.67</v>
      </c>
      <c r="J124" s="442">
        <v>0</v>
      </c>
      <c r="K124" s="259">
        <v>186.36</v>
      </c>
      <c r="L124" s="259">
        <v>16.22</v>
      </c>
      <c r="M124" s="443">
        <f t="shared" si="5"/>
        <v>170.14000000000001</v>
      </c>
      <c r="N124" s="442">
        <v>0</v>
      </c>
      <c r="O124" s="442">
        <v>0</v>
      </c>
      <c r="P124" s="442">
        <v>0</v>
      </c>
      <c r="Q124" s="442">
        <v>0</v>
      </c>
      <c r="R124" s="442">
        <v>0</v>
      </c>
      <c r="S124" s="442">
        <f t="shared" si="7"/>
        <v>0</v>
      </c>
      <c r="T124" s="442">
        <v>0</v>
      </c>
      <c r="U124" s="442">
        <v>0</v>
      </c>
      <c r="V124" s="442">
        <f t="shared" si="8"/>
        <v>0</v>
      </c>
      <c r="W124" s="425"/>
      <c r="X124" s="442">
        <v>0</v>
      </c>
      <c r="Y124" s="445">
        <v>0</v>
      </c>
      <c r="Z124" s="445">
        <v>0</v>
      </c>
      <c r="AA124" s="445"/>
      <c r="AB124" s="445">
        <f t="shared" si="9"/>
        <v>561.81000000000006</v>
      </c>
    </row>
    <row r="125" spans="1:28" s="268" customFormat="1" ht="42">
      <c r="A125" s="252" t="s">
        <v>405</v>
      </c>
      <c r="B125" s="253" t="s">
        <v>406</v>
      </c>
      <c r="C125" s="254">
        <v>11186896400</v>
      </c>
      <c r="D125" s="255" t="s">
        <v>553</v>
      </c>
      <c r="E125" s="261" t="s">
        <v>422</v>
      </c>
      <c r="F125" s="257" t="s">
        <v>464</v>
      </c>
      <c r="G125" s="424" t="s">
        <v>1070</v>
      </c>
      <c r="H125" s="442">
        <v>0</v>
      </c>
      <c r="I125" s="259">
        <v>139.08000000000001</v>
      </c>
      <c r="J125" s="442">
        <v>0</v>
      </c>
      <c r="K125" s="259">
        <v>186.36</v>
      </c>
      <c r="L125" s="259">
        <v>26.4</v>
      </c>
      <c r="M125" s="443">
        <f t="shared" si="5"/>
        <v>159.96</v>
      </c>
      <c r="N125" s="442">
        <v>0</v>
      </c>
      <c r="O125" s="442">
        <v>0</v>
      </c>
      <c r="P125" s="442">
        <f t="shared" si="6"/>
        <v>0</v>
      </c>
      <c r="Q125" s="444">
        <v>298.32</v>
      </c>
      <c r="R125" s="442">
        <v>79.2</v>
      </c>
      <c r="S125" s="442">
        <f t="shared" si="7"/>
        <v>219.12</v>
      </c>
      <c r="T125" s="442">
        <v>0</v>
      </c>
      <c r="U125" s="442">
        <v>0</v>
      </c>
      <c r="V125" s="442">
        <f t="shared" si="8"/>
        <v>0</v>
      </c>
      <c r="W125" s="425"/>
      <c r="X125" s="442">
        <v>0</v>
      </c>
      <c r="Y125" s="445">
        <v>0</v>
      </c>
      <c r="Z125" s="445">
        <v>0</v>
      </c>
      <c r="AA125" s="445"/>
      <c r="AB125" s="445">
        <f t="shared" si="9"/>
        <v>518.16000000000008</v>
      </c>
    </row>
    <row r="126" spans="1:28" s="268" customFormat="1" ht="63">
      <c r="A126" s="252" t="s">
        <v>405</v>
      </c>
      <c r="B126" s="253" t="s">
        <v>406</v>
      </c>
      <c r="C126" s="254">
        <v>86334050400</v>
      </c>
      <c r="D126" s="266" t="s">
        <v>554</v>
      </c>
      <c r="E126" s="261" t="s">
        <v>413</v>
      </c>
      <c r="F126" s="257" t="s">
        <v>555</v>
      </c>
      <c r="G126" s="424" t="s">
        <v>1070</v>
      </c>
      <c r="H126" s="442">
        <v>0</v>
      </c>
      <c r="I126" s="432">
        <f>125.68+18.58</f>
        <v>144.26</v>
      </c>
      <c r="J126" s="442">
        <v>0</v>
      </c>
      <c r="K126" s="259">
        <v>186.36</v>
      </c>
      <c r="L126" s="259">
        <v>26.66</v>
      </c>
      <c r="M126" s="443">
        <f t="shared" si="5"/>
        <v>159.70000000000002</v>
      </c>
      <c r="N126" s="442">
        <v>0</v>
      </c>
      <c r="O126" s="442">
        <v>0</v>
      </c>
      <c r="P126" s="442">
        <f t="shared" si="6"/>
        <v>0</v>
      </c>
      <c r="Q126" s="444">
        <v>0</v>
      </c>
      <c r="R126" s="442">
        <v>0</v>
      </c>
      <c r="S126" s="442">
        <f t="shared" si="7"/>
        <v>0</v>
      </c>
      <c r="T126" s="442">
        <v>0</v>
      </c>
      <c r="U126" s="442">
        <v>0</v>
      </c>
      <c r="V126" s="442">
        <f t="shared" si="8"/>
        <v>0</v>
      </c>
      <c r="W126" s="425"/>
      <c r="X126" s="442">
        <v>0</v>
      </c>
      <c r="Y126" s="445">
        <v>0</v>
      </c>
      <c r="Z126" s="445">
        <v>0</v>
      </c>
      <c r="AA126" s="445"/>
      <c r="AB126" s="445">
        <f t="shared" si="9"/>
        <v>303.96000000000004</v>
      </c>
    </row>
    <row r="127" spans="1:28" s="268" customFormat="1" ht="42">
      <c r="A127" s="252" t="s">
        <v>405</v>
      </c>
      <c r="B127" s="253" t="s">
        <v>406</v>
      </c>
      <c r="C127" s="254">
        <v>8942423426</v>
      </c>
      <c r="D127" s="255" t="s">
        <v>556</v>
      </c>
      <c r="E127" s="261" t="s">
        <v>422</v>
      </c>
      <c r="F127" s="258" t="s">
        <v>475</v>
      </c>
      <c r="G127" s="424" t="s">
        <v>1070</v>
      </c>
      <c r="H127" s="442">
        <v>0</v>
      </c>
      <c r="I127" s="259">
        <f>27.28+286.69</f>
        <v>313.97000000000003</v>
      </c>
      <c r="J127" s="442">
        <v>0</v>
      </c>
      <c r="K127" s="259">
        <v>186.36</v>
      </c>
      <c r="L127" s="259">
        <v>66.739999999999995</v>
      </c>
      <c r="M127" s="443">
        <f t="shared" si="5"/>
        <v>119.62000000000002</v>
      </c>
      <c r="N127" s="442">
        <v>0</v>
      </c>
      <c r="O127" s="442">
        <v>0</v>
      </c>
      <c r="P127" s="442">
        <f t="shared" si="6"/>
        <v>0</v>
      </c>
      <c r="Q127" s="444">
        <v>0</v>
      </c>
      <c r="R127" s="442">
        <v>0</v>
      </c>
      <c r="S127" s="442">
        <f t="shared" si="7"/>
        <v>0</v>
      </c>
      <c r="T127" s="442">
        <v>0</v>
      </c>
      <c r="U127" s="442">
        <v>0</v>
      </c>
      <c r="V127" s="442">
        <f t="shared" si="8"/>
        <v>0</v>
      </c>
      <c r="W127" s="425"/>
      <c r="X127" s="442">
        <v>0</v>
      </c>
      <c r="Y127" s="445">
        <v>0</v>
      </c>
      <c r="Z127" s="445">
        <v>0</v>
      </c>
      <c r="AA127" s="445"/>
      <c r="AB127" s="445">
        <f t="shared" si="9"/>
        <v>433.59000000000003</v>
      </c>
    </row>
    <row r="128" spans="1:28" s="268" customFormat="1" ht="42">
      <c r="A128" s="252" t="s">
        <v>405</v>
      </c>
      <c r="B128" s="253" t="s">
        <v>406</v>
      </c>
      <c r="C128" s="254">
        <v>7807917466</v>
      </c>
      <c r="D128" s="266" t="s">
        <v>557</v>
      </c>
      <c r="E128" s="261" t="s">
        <v>422</v>
      </c>
      <c r="F128" s="257" t="s">
        <v>464</v>
      </c>
      <c r="G128" s="424" t="s">
        <v>1070</v>
      </c>
      <c r="H128" s="442">
        <v>0</v>
      </c>
      <c r="I128" s="259">
        <v>142.91999999999999</v>
      </c>
      <c r="J128" s="442">
        <v>0</v>
      </c>
      <c r="K128" s="259">
        <v>186.36</v>
      </c>
      <c r="L128" s="259">
        <v>26.4</v>
      </c>
      <c r="M128" s="443">
        <f t="shared" si="5"/>
        <v>159.96</v>
      </c>
      <c r="N128" s="442">
        <v>0</v>
      </c>
      <c r="O128" s="442">
        <v>0</v>
      </c>
      <c r="P128" s="442">
        <v>0</v>
      </c>
      <c r="Q128" s="442">
        <v>298.32</v>
      </c>
      <c r="R128" s="442">
        <v>79.2</v>
      </c>
      <c r="S128" s="442">
        <f t="shared" si="7"/>
        <v>219.12</v>
      </c>
      <c r="T128" s="442">
        <v>0</v>
      </c>
      <c r="U128" s="442">
        <v>0</v>
      </c>
      <c r="V128" s="442">
        <f t="shared" si="8"/>
        <v>0</v>
      </c>
      <c r="W128" s="425"/>
      <c r="X128" s="442">
        <v>0</v>
      </c>
      <c r="Y128" s="445">
        <v>0</v>
      </c>
      <c r="Z128" s="445">
        <v>0</v>
      </c>
      <c r="AA128" s="445"/>
      <c r="AB128" s="445">
        <f t="shared" si="9"/>
        <v>522</v>
      </c>
    </row>
    <row r="129" spans="1:28" s="268" customFormat="1" ht="42">
      <c r="A129" s="252" t="s">
        <v>405</v>
      </c>
      <c r="B129" s="253" t="s">
        <v>406</v>
      </c>
      <c r="C129" s="254">
        <v>9851817457</v>
      </c>
      <c r="D129" s="266" t="s">
        <v>558</v>
      </c>
      <c r="E129" s="261" t="s">
        <v>422</v>
      </c>
      <c r="F129" s="257" t="s">
        <v>453</v>
      </c>
      <c r="G129" s="424" t="s">
        <v>1070</v>
      </c>
      <c r="H129" s="442">
        <v>0</v>
      </c>
      <c r="I129" s="259">
        <v>171</v>
      </c>
      <c r="J129" s="442">
        <v>0</v>
      </c>
      <c r="K129" s="259">
        <v>186.36</v>
      </c>
      <c r="L129" s="259">
        <v>32.549999999999997</v>
      </c>
      <c r="M129" s="443">
        <f t="shared" si="5"/>
        <v>153.81</v>
      </c>
      <c r="N129" s="442">
        <v>0</v>
      </c>
      <c r="O129" s="442">
        <v>0</v>
      </c>
      <c r="P129" s="442">
        <f t="shared" ref="P129:P164" si="10">N129-O129</f>
        <v>0</v>
      </c>
      <c r="Q129" s="444">
        <v>0</v>
      </c>
      <c r="R129" s="442">
        <v>0</v>
      </c>
      <c r="S129" s="442">
        <f t="shared" si="7"/>
        <v>0</v>
      </c>
      <c r="T129" s="442">
        <v>0</v>
      </c>
      <c r="U129" s="442">
        <v>0</v>
      </c>
      <c r="V129" s="442">
        <f t="shared" si="8"/>
        <v>0</v>
      </c>
      <c r="W129" s="425"/>
      <c r="X129" s="442">
        <v>0</v>
      </c>
      <c r="Y129" s="445">
        <v>0</v>
      </c>
      <c r="Z129" s="445">
        <v>0</v>
      </c>
      <c r="AA129" s="445"/>
      <c r="AB129" s="445">
        <f t="shared" si="9"/>
        <v>324.81</v>
      </c>
    </row>
    <row r="130" spans="1:28" s="268" customFormat="1" ht="42">
      <c r="A130" s="252" t="s">
        <v>405</v>
      </c>
      <c r="B130" s="253" t="s">
        <v>406</v>
      </c>
      <c r="C130" s="254">
        <v>3566360465</v>
      </c>
      <c r="D130" s="266" t="s">
        <v>559</v>
      </c>
      <c r="E130" s="261" t="s">
        <v>409</v>
      </c>
      <c r="F130" s="257" t="s">
        <v>415</v>
      </c>
      <c r="G130" s="424" t="s">
        <v>1070</v>
      </c>
      <c r="H130" s="442">
        <v>0</v>
      </c>
      <c r="I130" s="259">
        <v>869.66</v>
      </c>
      <c r="J130" s="442">
        <v>0</v>
      </c>
      <c r="K130" s="259">
        <v>186.36</v>
      </c>
      <c r="L130" s="259">
        <v>8</v>
      </c>
      <c r="M130" s="443">
        <f t="shared" si="5"/>
        <v>178.36</v>
      </c>
      <c r="N130" s="442">
        <v>0</v>
      </c>
      <c r="O130" s="442">
        <v>0</v>
      </c>
      <c r="P130" s="442">
        <f t="shared" si="10"/>
        <v>0</v>
      </c>
      <c r="Q130" s="444">
        <v>0</v>
      </c>
      <c r="R130" s="442">
        <v>0</v>
      </c>
      <c r="S130" s="442">
        <f t="shared" si="7"/>
        <v>0</v>
      </c>
      <c r="T130" s="442">
        <v>0</v>
      </c>
      <c r="U130" s="442">
        <v>0</v>
      </c>
      <c r="V130" s="442">
        <f t="shared" si="8"/>
        <v>0</v>
      </c>
      <c r="W130" s="425"/>
      <c r="X130" s="442">
        <v>0</v>
      </c>
      <c r="Y130" s="445">
        <v>0</v>
      </c>
      <c r="Z130" s="445">
        <v>0</v>
      </c>
      <c r="AA130" s="445"/>
      <c r="AB130" s="445">
        <f t="shared" si="9"/>
        <v>1048.02</v>
      </c>
    </row>
    <row r="131" spans="1:28" s="268" customFormat="1" ht="42">
      <c r="A131" s="252" t="s">
        <v>405</v>
      </c>
      <c r="B131" s="253" t="s">
        <v>406</v>
      </c>
      <c r="C131" s="264">
        <v>8548399414</v>
      </c>
      <c r="D131" s="266" t="s">
        <v>560</v>
      </c>
      <c r="E131" s="261" t="s">
        <v>422</v>
      </c>
      <c r="F131" s="257" t="s">
        <v>464</v>
      </c>
      <c r="G131" s="424" t="s">
        <v>1070</v>
      </c>
      <c r="H131" s="442">
        <v>0</v>
      </c>
      <c r="I131" s="432">
        <f>42.57+141.19</f>
        <v>183.76</v>
      </c>
      <c r="J131" s="442">
        <v>0</v>
      </c>
      <c r="K131" s="259">
        <v>186.36</v>
      </c>
      <c r="L131" s="259">
        <v>6.16</v>
      </c>
      <c r="M131" s="443">
        <f t="shared" ref="M131:M164" si="11">K131-L131</f>
        <v>180.20000000000002</v>
      </c>
      <c r="N131" s="442">
        <v>0</v>
      </c>
      <c r="O131" s="442">
        <v>0</v>
      </c>
      <c r="P131" s="442">
        <v>0</v>
      </c>
      <c r="Q131" s="442">
        <v>45.93</v>
      </c>
      <c r="R131" s="444">
        <v>18.48</v>
      </c>
      <c r="S131" s="442">
        <f t="shared" ref="S131:S164" si="12">Q131-R131</f>
        <v>27.45</v>
      </c>
      <c r="T131" s="442">
        <v>0</v>
      </c>
      <c r="U131" s="442">
        <v>0</v>
      </c>
      <c r="V131" s="442">
        <f t="shared" si="8"/>
        <v>0</v>
      </c>
      <c r="W131" s="425"/>
      <c r="X131" s="442">
        <v>0</v>
      </c>
      <c r="Y131" s="445">
        <v>0</v>
      </c>
      <c r="Z131" s="445">
        <v>0</v>
      </c>
      <c r="AA131" s="446"/>
      <c r="AB131" s="445">
        <f t="shared" si="9"/>
        <v>391.40999999999997</v>
      </c>
    </row>
    <row r="132" spans="1:28" s="268" customFormat="1" ht="42">
      <c r="A132" s="252" t="s">
        <v>405</v>
      </c>
      <c r="B132" s="253" t="s">
        <v>406</v>
      </c>
      <c r="C132" s="264">
        <v>1347872426</v>
      </c>
      <c r="D132" s="266" t="s">
        <v>561</v>
      </c>
      <c r="E132" s="261" t="s">
        <v>409</v>
      </c>
      <c r="F132" s="257" t="s">
        <v>415</v>
      </c>
      <c r="G132" s="424" t="s">
        <v>1070</v>
      </c>
      <c r="H132" s="442">
        <v>0</v>
      </c>
      <c r="I132" s="259">
        <v>661.12</v>
      </c>
      <c r="J132" s="442">
        <v>0</v>
      </c>
      <c r="K132" s="259">
        <v>186.36</v>
      </c>
      <c r="L132" s="259">
        <v>0</v>
      </c>
      <c r="M132" s="443">
        <f t="shared" si="11"/>
        <v>186.36</v>
      </c>
      <c r="N132" s="442">
        <v>0</v>
      </c>
      <c r="O132" s="442">
        <v>0</v>
      </c>
      <c r="P132" s="442">
        <f t="shared" si="10"/>
        <v>0</v>
      </c>
      <c r="Q132" s="444">
        <v>0</v>
      </c>
      <c r="R132" s="444">
        <v>0</v>
      </c>
      <c r="S132" s="442">
        <f t="shared" si="12"/>
        <v>0</v>
      </c>
      <c r="T132" s="442">
        <v>0</v>
      </c>
      <c r="U132" s="442">
        <v>0</v>
      </c>
      <c r="V132" s="442">
        <f t="shared" si="8"/>
        <v>0</v>
      </c>
      <c r="W132" s="425"/>
      <c r="X132" s="442">
        <v>0</v>
      </c>
      <c r="Y132" s="445">
        <v>0</v>
      </c>
      <c r="Z132" s="445">
        <v>0</v>
      </c>
      <c r="AA132" s="446"/>
      <c r="AB132" s="445">
        <f t="shared" si="9"/>
        <v>847.48</v>
      </c>
    </row>
    <row r="133" spans="1:28" ht="42">
      <c r="A133" s="252" t="s">
        <v>405</v>
      </c>
      <c r="B133" s="253" t="s">
        <v>406</v>
      </c>
      <c r="C133" s="254">
        <v>6824335436</v>
      </c>
      <c r="D133" s="255" t="s">
        <v>562</v>
      </c>
      <c r="E133" s="261" t="s">
        <v>422</v>
      </c>
      <c r="F133" s="257" t="s">
        <v>563</v>
      </c>
      <c r="G133" s="424" t="s">
        <v>1070</v>
      </c>
      <c r="H133" s="442">
        <v>0</v>
      </c>
      <c r="I133" s="259">
        <v>244.58</v>
      </c>
      <c r="J133" s="442">
        <v>0</v>
      </c>
      <c r="K133" s="259">
        <v>186.36</v>
      </c>
      <c r="L133" s="259">
        <v>55.87</v>
      </c>
      <c r="M133" s="443">
        <f t="shared" si="11"/>
        <v>130.49</v>
      </c>
      <c r="N133" s="442">
        <v>0</v>
      </c>
      <c r="O133" s="442">
        <v>0</v>
      </c>
      <c r="P133" s="442">
        <f t="shared" si="10"/>
        <v>0</v>
      </c>
      <c r="Q133" s="444">
        <v>0</v>
      </c>
      <c r="R133" s="444">
        <v>0</v>
      </c>
      <c r="S133" s="442">
        <f t="shared" si="12"/>
        <v>0</v>
      </c>
      <c r="T133" s="442">
        <v>0</v>
      </c>
      <c r="U133" s="442">
        <v>0</v>
      </c>
      <c r="V133" s="442">
        <f t="shared" ref="V133:V164" si="13">T133-U133</f>
        <v>0</v>
      </c>
      <c r="W133" s="425"/>
      <c r="X133" s="442">
        <v>0</v>
      </c>
      <c r="Y133" s="445">
        <v>0</v>
      </c>
      <c r="Z133" s="445">
        <v>0</v>
      </c>
      <c r="AA133" s="446"/>
      <c r="AB133" s="445">
        <f t="shared" ref="AB133:AB164" si="14">SUM(Z133,V133,S133,P133,M133,J133,I133)</f>
        <v>375.07000000000005</v>
      </c>
    </row>
    <row r="134" spans="1:28" ht="42">
      <c r="A134" s="252" t="s">
        <v>405</v>
      </c>
      <c r="B134" s="253" t="s">
        <v>406</v>
      </c>
      <c r="C134" s="254">
        <v>71249717485</v>
      </c>
      <c r="D134" s="255" t="s">
        <v>1017</v>
      </c>
      <c r="E134" s="261" t="s">
        <v>413</v>
      </c>
      <c r="F134" s="267" t="s">
        <v>429</v>
      </c>
      <c r="G134" s="424" t="s">
        <v>1070</v>
      </c>
      <c r="H134" s="442">
        <v>0</v>
      </c>
      <c r="I134" s="259">
        <v>126.72</v>
      </c>
      <c r="J134" s="442">
        <v>0</v>
      </c>
      <c r="K134" s="259">
        <v>186.36</v>
      </c>
      <c r="L134" s="259">
        <v>26.4</v>
      </c>
      <c r="M134" s="443">
        <f t="shared" si="11"/>
        <v>159.96</v>
      </c>
      <c r="N134" s="442">
        <v>0</v>
      </c>
      <c r="O134" s="442">
        <v>0</v>
      </c>
      <c r="P134" s="442">
        <f t="shared" si="10"/>
        <v>0</v>
      </c>
      <c r="Q134" s="444">
        <v>291</v>
      </c>
      <c r="R134" s="444">
        <v>79.2</v>
      </c>
      <c r="S134" s="442">
        <f t="shared" si="12"/>
        <v>211.8</v>
      </c>
      <c r="T134" s="442">
        <v>0</v>
      </c>
      <c r="U134" s="442">
        <v>0</v>
      </c>
      <c r="V134" s="442">
        <f t="shared" si="13"/>
        <v>0</v>
      </c>
      <c r="W134" s="425"/>
      <c r="X134" s="442">
        <v>0</v>
      </c>
      <c r="Y134" s="445">
        <v>0</v>
      </c>
      <c r="Z134" s="445">
        <v>0</v>
      </c>
      <c r="AA134" s="446"/>
      <c r="AB134" s="445">
        <f t="shared" si="14"/>
        <v>498.48</v>
      </c>
    </row>
    <row r="135" spans="1:28" ht="42">
      <c r="A135" s="252" t="s">
        <v>405</v>
      </c>
      <c r="B135" s="253" t="s">
        <v>406</v>
      </c>
      <c r="C135" s="254">
        <v>3828368476</v>
      </c>
      <c r="D135" s="255" t="s">
        <v>564</v>
      </c>
      <c r="E135" s="261" t="s">
        <v>422</v>
      </c>
      <c r="F135" s="257" t="s">
        <v>464</v>
      </c>
      <c r="G135" s="424" t="s">
        <v>1070</v>
      </c>
      <c r="H135" s="442">
        <v>0</v>
      </c>
      <c r="I135" s="432">
        <f>120.97+28.51</f>
        <v>149.47999999999999</v>
      </c>
      <c r="J135" s="442">
        <v>0</v>
      </c>
      <c r="K135" s="259">
        <v>186.36</v>
      </c>
      <c r="L135" s="259">
        <v>22</v>
      </c>
      <c r="M135" s="443">
        <f t="shared" si="11"/>
        <v>164.36</v>
      </c>
      <c r="N135" s="442">
        <v>0</v>
      </c>
      <c r="O135" s="442">
        <v>0</v>
      </c>
      <c r="P135" s="442">
        <f t="shared" si="10"/>
        <v>0</v>
      </c>
      <c r="Q135" s="444">
        <v>0</v>
      </c>
      <c r="R135" s="444">
        <v>0</v>
      </c>
      <c r="S135" s="442">
        <f t="shared" si="12"/>
        <v>0</v>
      </c>
      <c r="T135" s="442">
        <v>0</v>
      </c>
      <c r="U135" s="442">
        <v>0</v>
      </c>
      <c r="V135" s="442">
        <f t="shared" si="13"/>
        <v>0</v>
      </c>
      <c r="W135" s="425"/>
      <c r="X135" s="442">
        <v>0</v>
      </c>
      <c r="Y135" s="445">
        <v>0</v>
      </c>
      <c r="Z135" s="445">
        <v>0</v>
      </c>
      <c r="AA135" s="446"/>
      <c r="AB135" s="445">
        <f t="shared" si="14"/>
        <v>313.84000000000003</v>
      </c>
    </row>
    <row r="136" spans="1:28" ht="42">
      <c r="A136" s="252" t="s">
        <v>405</v>
      </c>
      <c r="B136" s="253" t="s">
        <v>406</v>
      </c>
      <c r="C136" s="254">
        <v>2021469441</v>
      </c>
      <c r="D136" s="255" t="s">
        <v>565</v>
      </c>
      <c r="E136" s="261" t="s">
        <v>413</v>
      </c>
      <c r="F136" s="258" t="s">
        <v>495</v>
      </c>
      <c r="G136" s="424" t="s">
        <v>1070</v>
      </c>
      <c r="H136" s="442">
        <v>0</v>
      </c>
      <c r="I136" s="432">
        <f>105.88+184.61</f>
        <v>290.49</v>
      </c>
      <c r="J136" s="442">
        <v>0</v>
      </c>
      <c r="K136" s="259">
        <v>186.36</v>
      </c>
      <c r="L136" s="259">
        <v>0.94</v>
      </c>
      <c r="M136" s="443">
        <f t="shared" si="11"/>
        <v>185.42000000000002</v>
      </c>
      <c r="N136" s="442">
        <v>0</v>
      </c>
      <c r="O136" s="442">
        <v>0</v>
      </c>
      <c r="P136" s="442">
        <f t="shared" si="10"/>
        <v>0</v>
      </c>
      <c r="Q136" s="444">
        <v>0</v>
      </c>
      <c r="R136" s="444">
        <v>0</v>
      </c>
      <c r="S136" s="442">
        <f t="shared" si="12"/>
        <v>0</v>
      </c>
      <c r="T136" s="442">
        <v>0</v>
      </c>
      <c r="U136" s="442">
        <v>0</v>
      </c>
      <c r="V136" s="442">
        <f t="shared" si="13"/>
        <v>0</v>
      </c>
      <c r="W136" s="435"/>
      <c r="X136" s="442">
        <v>0</v>
      </c>
      <c r="Y136" s="445">
        <v>0</v>
      </c>
      <c r="Z136" s="445">
        <v>0</v>
      </c>
      <c r="AA136" s="436"/>
      <c r="AB136" s="445">
        <f t="shared" si="14"/>
        <v>475.91</v>
      </c>
    </row>
    <row r="137" spans="1:28" ht="42">
      <c r="A137" s="252" t="s">
        <v>405</v>
      </c>
      <c r="B137" s="253" t="s">
        <v>406</v>
      </c>
      <c r="C137" s="254">
        <v>66715300410</v>
      </c>
      <c r="D137" s="255" t="s">
        <v>566</v>
      </c>
      <c r="E137" s="261" t="s">
        <v>413</v>
      </c>
      <c r="F137" s="257" t="s">
        <v>408</v>
      </c>
      <c r="G137" s="424" t="s">
        <v>1070</v>
      </c>
      <c r="H137" s="442">
        <v>0</v>
      </c>
      <c r="I137" s="432">
        <f>106.49+54.64</f>
        <v>161.13</v>
      </c>
      <c r="J137" s="442">
        <v>0</v>
      </c>
      <c r="K137" s="259">
        <v>186.36</v>
      </c>
      <c r="L137" s="259">
        <v>19.59</v>
      </c>
      <c r="M137" s="443">
        <f t="shared" si="11"/>
        <v>166.77</v>
      </c>
      <c r="N137" s="442">
        <v>0</v>
      </c>
      <c r="O137" s="442">
        <v>0</v>
      </c>
      <c r="P137" s="442">
        <f t="shared" si="10"/>
        <v>0</v>
      </c>
      <c r="Q137" s="433">
        <v>291</v>
      </c>
      <c r="R137" s="444">
        <v>83.97</v>
      </c>
      <c r="S137" s="442">
        <f t="shared" si="12"/>
        <v>207.03</v>
      </c>
      <c r="T137" s="442">
        <v>0</v>
      </c>
      <c r="U137" s="442">
        <v>0</v>
      </c>
      <c r="V137" s="442">
        <f t="shared" si="13"/>
        <v>0</v>
      </c>
      <c r="W137" s="435"/>
      <c r="X137" s="442">
        <v>0</v>
      </c>
      <c r="Y137" s="445">
        <v>0</v>
      </c>
      <c r="Z137" s="445">
        <v>0</v>
      </c>
      <c r="AA137" s="436"/>
      <c r="AB137" s="445">
        <f t="shared" si="14"/>
        <v>534.93000000000006</v>
      </c>
    </row>
    <row r="138" spans="1:28" ht="42">
      <c r="A138" s="252" t="s">
        <v>405</v>
      </c>
      <c r="B138" s="253" t="s">
        <v>406</v>
      </c>
      <c r="C138" s="254">
        <v>1196453438</v>
      </c>
      <c r="D138" s="266" t="s">
        <v>567</v>
      </c>
      <c r="E138" s="261" t="s">
        <v>413</v>
      </c>
      <c r="F138" s="257" t="s">
        <v>408</v>
      </c>
      <c r="G138" s="424" t="s">
        <v>1070</v>
      </c>
      <c r="H138" s="442">
        <v>0</v>
      </c>
      <c r="I138" s="432">
        <f>118.81+54.59</f>
        <v>173.4</v>
      </c>
      <c r="J138" s="442">
        <v>0</v>
      </c>
      <c r="K138" s="259">
        <v>186.36</v>
      </c>
      <c r="L138" s="259">
        <v>19.59</v>
      </c>
      <c r="M138" s="443">
        <f t="shared" si="11"/>
        <v>166.77</v>
      </c>
      <c r="N138" s="442">
        <v>0</v>
      </c>
      <c r="O138" s="442">
        <v>0</v>
      </c>
      <c r="P138" s="442">
        <f t="shared" si="10"/>
        <v>0</v>
      </c>
      <c r="Q138" s="433">
        <v>291</v>
      </c>
      <c r="R138" s="444">
        <v>83.97</v>
      </c>
      <c r="S138" s="442">
        <f t="shared" si="12"/>
        <v>207.03</v>
      </c>
      <c r="T138" s="442">
        <v>0</v>
      </c>
      <c r="U138" s="442">
        <v>0</v>
      </c>
      <c r="V138" s="442">
        <f t="shared" si="13"/>
        <v>0</v>
      </c>
      <c r="W138" s="435"/>
      <c r="X138" s="442">
        <v>0</v>
      </c>
      <c r="Y138" s="445">
        <v>0</v>
      </c>
      <c r="Z138" s="445">
        <v>0</v>
      </c>
      <c r="AA138" s="436"/>
      <c r="AB138" s="445">
        <f t="shared" si="14"/>
        <v>547.20000000000005</v>
      </c>
    </row>
    <row r="139" spans="1:28" ht="42">
      <c r="A139" s="252" t="s">
        <v>405</v>
      </c>
      <c r="B139" s="253" t="s">
        <v>406</v>
      </c>
      <c r="C139" s="254">
        <v>71197891471</v>
      </c>
      <c r="D139" s="255" t="s">
        <v>568</v>
      </c>
      <c r="E139" s="261" t="s">
        <v>422</v>
      </c>
      <c r="F139" s="257" t="s">
        <v>411</v>
      </c>
      <c r="G139" s="424" t="s">
        <v>1070</v>
      </c>
      <c r="H139" s="442">
        <v>0</v>
      </c>
      <c r="I139" s="432">
        <f>136.57+37.52</f>
        <v>174.09</v>
      </c>
      <c r="J139" s="442">
        <v>0</v>
      </c>
      <c r="K139" s="259">
        <v>186.36</v>
      </c>
      <c r="L139" s="259">
        <v>27.13</v>
      </c>
      <c r="M139" s="443">
        <f t="shared" si="11"/>
        <v>159.23000000000002</v>
      </c>
      <c r="N139" s="442">
        <v>0</v>
      </c>
      <c r="O139" s="442">
        <v>0</v>
      </c>
      <c r="P139" s="442">
        <f t="shared" si="10"/>
        <v>0</v>
      </c>
      <c r="Q139" s="444">
        <v>0</v>
      </c>
      <c r="R139" s="442">
        <v>0</v>
      </c>
      <c r="S139" s="442">
        <f t="shared" si="12"/>
        <v>0</v>
      </c>
      <c r="T139" s="442">
        <v>0</v>
      </c>
      <c r="U139" s="442">
        <v>0</v>
      </c>
      <c r="V139" s="442">
        <f t="shared" si="13"/>
        <v>0</v>
      </c>
      <c r="W139" s="435"/>
      <c r="X139" s="442">
        <v>0</v>
      </c>
      <c r="Y139" s="445">
        <v>0</v>
      </c>
      <c r="Z139" s="445">
        <v>0</v>
      </c>
      <c r="AA139" s="436"/>
      <c r="AB139" s="445">
        <f t="shared" si="14"/>
        <v>333.32000000000005</v>
      </c>
    </row>
    <row r="140" spans="1:28" ht="42">
      <c r="A140" s="252" t="s">
        <v>405</v>
      </c>
      <c r="B140" s="253" t="s">
        <v>406</v>
      </c>
      <c r="C140" s="264">
        <v>4532109450</v>
      </c>
      <c r="D140" s="266" t="s">
        <v>569</v>
      </c>
      <c r="E140" s="261" t="s">
        <v>422</v>
      </c>
      <c r="F140" s="257" t="s">
        <v>453</v>
      </c>
      <c r="G140" s="424" t="s">
        <v>1070</v>
      </c>
      <c r="H140" s="442">
        <v>0</v>
      </c>
      <c r="I140" s="259">
        <v>155.25</v>
      </c>
      <c r="J140" s="442">
        <v>0</v>
      </c>
      <c r="K140" s="259">
        <v>186.36</v>
      </c>
      <c r="L140" s="259">
        <v>32.549999999999997</v>
      </c>
      <c r="M140" s="443">
        <f t="shared" si="11"/>
        <v>153.81</v>
      </c>
      <c r="N140" s="442">
        <v>0</v>
      </c>
      <c r="O140" s="442">
        <v>0</v>
      </c>
      <c r="P140" s="442">
        <f t="shared" si="10"/>
        <v>0</v>
      </c>
      <c r="Q140" s="444">
        <v>0</v>
      </c>
      <c r="R140" s="442">
        <v>0</v>
      </c>
      <c r="S140" s="442">
        <f t="shared" si="12"/>
        <v>0</v>
      </c>
      <c r="T140" s="442">
        <v>0</v>
      </c>
      <c r="U140" s="442">
        <v>0</v>
      </c>
      <c r="V140" s="442">
        <f t="shared" si="13"/>
        <v>0</v>
      </c>
      <c r="W140" s="435"/>
      <c r="X140" s="442">
        <v>0</v>
      </c>
      <c r="Y140" s="445">
        <v>0</v>
      </c>
      <c r="Z140" s="445">
        <v>0</v>
      </c>
      <c r="AA140" s="436"/>
      <c r="AB140" s="445">
        <f t="shared" si="14"/>
        <v>309.06</v>
      </c>
    </row>
    <row r="141" spans="1:28" ht="42">
      <c r="A141" s="252" t="s">
        <v>405</v>
      </c>
      <c r="B141" s="253" t="s">
        <v>406</v>
      </c>
      <c r="C141" s="254">
        <v>4498061462</v>
      </c>
      <c r="D141" s="255" t="s">
        <v>570</v>
      </c>
      <c r="E141" s="261" t="s">
        <v>422</v>
      </c>
      <c r="F141" s="257" t="s">
        <v>453</v>
      </c>
      <c r="G141" s="424" t="s">
        <v>1070</v>
      </c>
      <c r="H141" s="442">
        <v>0</v>
      </c>
      <c r="I141" s="259">
        <v>141.28</v>
      </c>
      <c r="J141" s="442">
        <v>0</v>
      </c>
      <c r="K141" s="259">
        <v>186.36</v>
      </c>
      <c r="L141" s="259">
        <v>26.4</v>
      </c>
      <c r="M141" s="443">
        <f t="shared" si="11"/>
        <v>159.96</v>
      </c>
      <c r="N141" s="442">
        <v>0</v>
      </c>
      <c r="O141" s="442">
        <v>0</v>
      </c>
      <c r="P141" s="442">
        <v>0</v>
      </c>
      <c r="Q141" s="444">
        <v>172.23</v>
      </c>
      <c r="R141" s="442">
        <v>79.2</v>
      </c>
      <c r="S141" s="442">
        <f t="shared" si="12"/>
        <v>93.029999999999987</v>
      </c>
      <c r="T141" s="442">
        <v>0</v>
      </c>
      <c r="U141" s="442">
        <v>0</v>
      </c>
      <c r="V141" s="442">
        <f t="shared" si="13"/>
        <v>0</v>
      </c>
      <c r="W141" s="435"/>
      <c r="X141" s="442">
        <v>0</v>
      </c>
      <c r="Y141" s="445">
        <v>0</v>
      </c>
      <c r="Z141" s="445">
        <v>0</v>
      </c>
      <c r="AA141" s="436"/>
      <c r="AB141" s="445">
        <f t="shared" si="14"/>
        <v>394.27</v>
      </c>
    </row>
    <row r="142" spans="1:28" ht="42">
      <c r="A142" s="252" t="s">
        <v>405</v>
      </c>
      <c r="B142" s="253" t="s">
        <v>406</v>
      </c>
      <c r="C142" s="254">
        <v>66757312468</v>
      </c>
      <c r="D142" s="255" t="s">
        <v>571</v>
      </c>
      <c r="E142" s="261" t="s">
        <v>422</v>
      </c>
      <c r="F142" s="257" t="s">
        <v>470</v>
      </c>
      <c r="G142" s="424" t="s">
        <v>1070</v>
      </c>
      <c r="H142" s="442">
        <v>0</v>
      </c>
      <c r="I142" s="259">
        <v>158.16999999999999</v>
      </c>
      <c r="J142" s="442">
        <v>0</v>
      </c>
      <c r="K142" s="259">
        <v>186.36</v>
      </c>
      <c r="L142" s="259">
        <v>27.99</v>
      </c>
      <c r="M142" s="443">
        <f t="shared" si="11"/>
        <v>158.37</v>
      </c>
      <c r="N142" s="442">
        <v>0</v>
      </c>
      <c r="O142" s="442">
        <v>0</v>
      </c>
      <c r="P142" s="442">
        <v>0</v>
      </c>
      <c r="Q142" s="442">
        <v>172.23</v>
      </c>
      <c r="R142" s="442">
        <v>83.97</v>
      </c>
      <c r="S142" s="442">
        <f t="shared" si="12"/>
        <v>88.259999999999991</v>
      </c>
      <c r="T142" s="442">
        <v>0</v>
      </c>
      <c r="U142" s="442">
        <v>0</v>
      </c>
      <c r="V142" s="442">
        <f t="shared" si="13"/>
        <v>0</v>
      </c>
      <c r="W142" s="435"/>
      <c r="X142" s="442">
        <v>0</v>
      </c>
      <c r="Y142" s="445">
        <v>0</v>
      </c>
      <c r="Z142" s="445">
        <v>0</v>
      </c>
      <c r="AA142" s="436"/>
      <c r="AB142" s="445">
        <f t="shared" si="14"/>
        <v>404.79999999999995</v>
      </c>
    </row>
    <row r="143" spans="1:28" ht="42">
      <c r="A143" s="252" t="s">
        <v>405</v>
      </c>
      <c r="B143" s="253" t="s">
        <v>406</v>
      </c>
      <c r="C143" s="254">
        <v>3672267406</v>
      </c>
      <c r="D143" s="266" t="s">
        <v>572</v>
      </c>
      <c r="E143" s="261" t="s">
        <v>413</v>
      </c>
      <c r="F143" s="257" t="s">
        <v>408</v>
      </c>
      <c r="G143" s="424" t="s">
        <v>1070</v>
      </c>
      <c r="H143" s="442">
        <v>0</v>
      </c>
      <c r="I143" s="259">
        <v>264.89</v>
      </c>
      <c r="J143" s="442">
        <v>0</v>
      </c>
      <c r="K143" s="259">
        <v>186.36</v>
      </c>
      <c r="L143" s="259">
        <v>4.57</v>
      </c>
      <c r="M143" s="443">
        <f t="shared" si="11"/>
        <v>181.79000000000002</v>
      </c>
      <c r="N143" s="442">
        <v>0</v>
      </c>
      <c r="O143" s="442">
        <v>0</v>
      </c>
      <c r="P143" s="442">
        <f t="shared" si="10"/>
        <v>0</v>
      </c>
      <c r="Q143" s="444">
        <v>0</v>
      </c>
      <c r="R143" s="442">
        <v>0</v>
      </c>
      <c r="S143" s="442">
        <f t="shared" si="12"/>
        <v>0</v>
      </c>
      <c r="T143" s="442">
        <v>120.26</v>
      </c>
      <c r="U143" s="442">
        <v>0</v>
      </c>
      <c r="V143" s="442">
        <f t="shared" si="13"/>
        <v>120.26</v>
      </c>
      <c r="W143" s="435" t="s">
        <v>618</v>
      </c>
      <c r="X143" s="442">
        <v>0</v>
      </c>
      <c r="Y143" s="445">
        <v>0</v>
      </c>
      <c r="Z143" s="445">
        <v>0</v>
      </c>
      <c r="AA143" s="436"/>
      <c r="AB143" s="445">
        <f t="shared" si="14"/>
        <v>566.94000000000005</v>
      </c>
    </row>
    <row r="144" spans="1:28" ht="42">
      <c r="A144" s="252" t="s">
        <v>405</v>
      </c>
      <c r="B144" s="253" t="s">
        <v>406</v>
      </c>
      <c r="C144" s="254">
        <v>11167536428</v>
      </c>
      <c r="D144" s="266" t="s">
        <v>573</v>
      </c>
      <c r="E144" s="261" t="s">
        <v>413</v>
      </c>
      <c r="F144" s="257" t="s">
        <v>417</v>
      </c>
      <c r="G144" s="424" t="s">
        <v>1070</v>
      </c>
      <c r="H144" s="442">
        <v>0</v>
      </c>
      <c r="I144" s="432">
        <f>833.77+94.32</f>
        <v>928.08999999999992</v>
      </c>
      <c r="J144" s="442">
        <v>0</v>
      </c>
      <c r="K144" s="259">
        <v>186.36</v>
      </c>
      <c r="L144" s="259">
        <v>196.05</v>
      </c>
      <c r="M144" s="443">
        <f t="shared" si="11"/>
        <v>-9.6899999999999977</v>
      </c>
      <c r="N144" s="442">
        <v>0</v>
      </c>
      <c r="O144" s="442">
        <v>0</v>
      </c>
      <c r="P144" s="442">
        <f t="shared" si="10"/>
        <v>0</v>
      </c>
      <c r="Q144" s="444">
        <v>0</v>
      </c>
      <c r="R144" s="444">
        <v>0</v>
      </c>
      <c r="S144" s="442">
        <f t="shared" si="12"/>
        <v>0</v>
      </c>
      <c r="T144" s="442">
        <v>0</v>
      </c>
      <c r="U144" s="442">
        <v>0</v>
      </c>
      <c r="V144" s="442">
        <f t="shared" si="13"/>
        <v>0</v>
      </c>
      <c r="W144" s="435"/>
      <c r="X144" s="442">
        <v>0</v>
      </c>
      <c r="Y144" s="445">
        <v>0</v>
      </c>
      <c r="Z144" s="445">
        <v>0</v>
      </c>
      <c r="AA144" s="436"/>
      <c r="AB144" s="445">
        <f t="shared" si="14"/>
        <v>918.39999999999986</v>
      </c>
    </row>
    <row r="145" spans="1:28" ht="42">
      <c r="A145" s="252" t="s">
        <v>405</v>
      </c>
      <c r="B145" s="253" t="s">
        <v>406</v>
      </c>
      <c r="C145" s="254">
        <v>68422253453</v>
      </c>
      <c r="D145" s="255" t="s">
        <v>574</v>
      </c>
      <c r="E145" s="261" t="s">
        <v>422</v>
      </c>
      <c r="F145" s="258" t="s">
        <v>514</v>
      </c>
      <c r="G145" s="424" t="s">
        <v>1070</v>
      </c>
      <c r="H145" s="442">
        <v>0</v>
      </c>
      <c r="I145" s="432">
        <f>5.4+382.27</f>
        <v>387.66999999999996</v>
      </c>
      <c r="J145" s="442">
        <v>0</v>
      </c>
      <c r="K145" s="259">
        <v>186.36</v>
      </c>
      <c r="L145" s="259">
        <v>0</v>
      </c>
      <c r="M145" s="443">
        <f t="shared" si="11"/>
        <v>186.36</v>
      </c>
      <c r="N145" s="442">
        <v>0</v>
      </c>
      <c r="O145" s="442">
        <v>0</v>
      </c>
      <c r="P145" s="442">
        <f t="shared" si="10"/>
        <v>0</v>
      </c>
      <c r="Q145" s="444">
        <v>0</v>
      </c>
      <c r="R145" s="444">
        <v>0</v>
      </c>
      <c r="S145" s="442">
        <f t="shared" si="12"/>
        <v>0</v>
      </c>
      <c r="T145" s="442">
        <v>0</v>
      </c>
      <c r="U145" s="442">
        <v>0</v>
      </c>
      <c r="V145" s="442">
        <f t="shared" si="13"/>
        <v>0</v>
      </c>
      <c r="W145" s="435"/>
      <c r="X145" s="442">
        <v>0</v>
      </c>
      <c r="Y145" s="445">
        <v>0</v>
      </c>
      <c r="Z145" s="445">
        <v>0</v>
      </c>
      <c r="AA145" s="436"/>
      <c r="AB145" s="445">
        <f t="shared" si="14"/>
        <v>574.03</v>
      </c>
    </row>
    <row r="146" spans="1:28" ht="42">
      <c r="A146" s="252" t="s">
        <v>405</v>
      </c>
      <c r="B146" s="253" t="s">
        <v>406</v>
      </c>
      <c r="C146" s="254">
        <v>61848670400</v>
      </c>
      <c r="D146" s="255" t="s">
        <v>575</v>
      </c>
      <c r="E146" s="261" t="s">
        <v>413</v>
      </c>
      <c r="F146" s="258" t="s">
        <v>420</v>
      </c>
      <c r="G146" s="424" t="s">
        <v>1070</v>
      </c>
      <c r="H146" s="442">
        <v>0</v>
      </c>
      <c r="I146" s="259">
        <v>295.81</v>
      </c>
      <c r="J146" s="442">
        <v>0</v>
      </c>
      <c r="K146" s="259">
        <v>186.36</v>
      </c>
      <c r="L146" s="259">
        <v>24.08</v>
      </c>
      <c r="M146" s="443">
        <f t="shared" si="11"/>
        <v>162.28000000000003</v>
      </c>
      <c r="N146" s="442">
        <v>0</v>
      </c>
      <c r="O146" s="442">
        <v>0</v>
      </c>
      <c r="P146" s="442">
        <f t="shared" si="10"/>
        <v>0</v>
      </c>
      <c r="Q146" s="444">
        <v>0</v>
      </c>
      <c r="R146" s="444">
        <v>0</v>
      </c>
      <c r="S146" s="442">
        <f t="shared" si="12"/>
        <v>0</v>
      </c>
      <c r="T146" s="442">
        <v>0</v>
      </c>
      <c r="U146" s="442">
        <v>0</v>
      </c>
      <c r="V146" s="442">
        <f t="shared" si="13"/>
        <v>0</v>
      </c>
      <c r="W146" s="435"/>
      <c r="X146" s="442">
        <v>0</v>
      </c>
      <c r="Y146" s="445">
        <v>0</v>
      </c>
      <c r="Z146" s="445">
        <v>0</v>
      </c>
      <c r="AA146" s="436"/>
      <c r="AB146" s="445">
        <f t="shared" si="14"/>
        <v>458.09000000000003</v>
      </c>
    </row>
    <row r="147" spans="1:28" ht="42">
      <c r="A147" s="252" t="s">
        <v>405</v>
      </c>
      <c r="B147" s="253" t="s">
        <v>406</v>
      </c>
      <c r="C147" s="254">
        <v>82203210400</v>
      </c>
      <c r="D147" s="255" t="s">
        <v>576</v>
      </c>
      <c r="E147" s="261" t="s">
        <v>413</v>
      </c>
      <c r="F147" s="257" t="s">
        <v>420</v>
      </c>
      <c r="G147" s="424" t="s">
        <v>1070</v>
      </c>
      <c r="H147" s="442">
        <v>0</v>
      </c>
      <c r="I147" s="259">
        <v>150.07</v>
      </c>
      <c r="J147" s="442">
        <v>0</v>
      </c>
      <c r="K147" s="259">
        <v>186.36</v>
      </c>
      <c r="L147" s="259">
        <v>26.4</v>
      </c>
      <c r="M147" s="443">
        <f t="shared" si="11"/>
        <v>159.96</v>
      </c>
      <c r="N147" s="442">
        <v>0</v>
      </c>
      <c r="O147" s="442">
        <v>0</v>
      </c>
      <c r="P147" s="442">
        <f t="shared" si="10"/>
        <v>0</v>
      </c>
      <c r="Q147" s="444">
        <v>0</v>
      </c>
      <c r="R147" s="444">
        <v>0</v>
      </c>
      <c r="S147" s="442">
        <f t="shared" si="12"/>
        <v>0</v>
      </c>
      <c r="T147" s="442">
        <v>0</v>
      </c>
      <c r="U147" s="442">
        <v>0</v>
      </c>
      <c r="V147" s="442">
        <f t="shared" si="13"/>
        <v>0</v>
      </c>
      <c r="W147" s="435"/>
      <c r="X147" s="442">
        <v>0</v>
      </c>
      <c r="Y147" s="445">
        <v>0</v>
      </c>
      <c r="Z147" s="445">
        <v>0</v>
      </c>
      <c r="AA147" s="436"/>
      <c r="AB147" s="445">
        <f t="shared" si="14"/>
        <v>310.02999999999997</v>
      </c>
    </row>
    <row r="148" spans="1:28" ht="42">
      <c r="A148" s="252" t="s">
        <v>405</v>
      </c>
      <c r="B148" s="253" t="s">
        <v>406</v>
      </c>
      <c r="C148" s="254">
        <v>3313952402</v>
      </c>
      <c r="D148" s="255" t="s">
        <v>577</v>
      </c>
      <c r="E148" s="256">
        <v>3</v>
      </c>
      <c r="F148" s="257" t="s">
        <v>464</v>
      </c>
      <c r="G148" s="424" t="s">
        <v>1070</v>
      </c>
      <c r="H148" s="442">
        <v>0</v>
      </c>
      <c r="I148" s="432">
        <f>36.47+151.66</f>
        <v>188.13</v>
      </c>
      <c r="J148" s="442">
        <v>0</v>
      </c>
      <c r="K148" s="259">
        <v>186.36</v>
      </c>
      <c r="L148" s="259">
        <v>5.28</v>
      </c>
      <c r="M148" s="443">
        <f t="shared" si="11"/>
        <v>181.08</v>
      </c>
      <c r="N148" s="442">
        <v>0</v>
      </c>
      <c r="O148" s="442">
        <v>0</v>
      </c>
      <c r="P148" s="442">
        <v>0</v>
      </c>
      <c r="Q148" s="442">
        <v>0</v>
      </c>
      <c r="R148" s="444">
        <v>0</v>
      </c>
      <c r="S148" s="442">
        <f t="shared" si="12"/>
        <v>0</v>
      </c>
      <c r="T148" s="442">
        <v>0</v>
      </c>
      <c r="U148" s="442">
        <v>0</v>
      </c>
      <c r="V148" s="442">
        <f t="shared" si="13"/>
        <v>0</v>
      </c>
      <c r="W148" s="435"/>
      <c r="X148" s="442">
        <v>0</v>
      </c>
      <c r="Y148" s="445">
        <v>0</v>
      </c>
      <c r="Z148" s="445">
        <v>0</v>
      </c>
      <c r="AA148" s="436"/>
      <c r="AB148" s="445">
        <f t="shared" si="14"/>
        <v>369.21000000000004</v>
      </c>
    </row>
    <row r="149" spans="1:28" ht="42">
      <c r="A149" s="252" t="s">
        <v>405</v>
      </c>
      <c r="B149" s="253" t="s">
        <v>406</v>
      </c>
      <c r="C149" s="254">
        <v>2498966480</v>
      </c>
      <c r="D149" s="255" t="s">
        <v>578</v>
      </c>
      <c r="E149" s="261" t="s">
        <v>422</v>
      </c>
      <c r="F149" s="257" t="s">
        <v>470</v>
      </c>
      <c r="G149" s="424" t="s">
        <v>1070</v>
      </c>
      <c r="H149" s="442">
        <v>0</v>
      </c>
      <c r="I149" s="259">
        <v>331.07</v>
      </c>
      <c r="J149" s="442">
        <v>0</v>
      </c>
      <c r="K149" s="259">
        <v>186.36</v>
      </c>
      <c r="L149" s="259">
        <v>18.71</v>
      </c>
      <c r="M149" s="443">
        <f t="shared" si="11"/>
        <v>167.65</v>
      </c>
      <c r="N149" s="442">
        <v>0</v>
      </c>
      <c r="O149" s="442">
        <v>0</v>
      </c>
      <c r="P149" s="442">
        <f t="shared" si="10"/>
        <v>0</v>
      </c>
      <c r="Q149" s="444">
        <v>0</v>
      </c>
      <c r="R149" s="442">
        <v>0</v>
      </c>
      <c r="S149" s="442">
        <f t="shared" si="12"/>
        <v>0</v>
      </c>
      <c r="T149" s="442">
        <v>163.06</v>
      </c>
      <c r="U149" s="442">
        <v>0</v>
      </c>
      <c r="V149" s="442">
        <f t="shared" si="13"/>
        <v>163.06</v>
      </c>
      <c r="W149" s="435" t="s">
        <v>618</v>
      </c>
      <c r="X149" s="442">
        <v>0</v>
      </c>
      <c r="Y149" s="445">
        <v>0</v>
      </c>
      <c r="Z149" s="445">
        <v>0</v>
      </c>
      <c r="AA149" s="436"/>
      <c r="AB149" s="445">
        <f t="shared" si="14"/>
        <v>661.78</v>
      </c>
    </row>
    <row r="150" spans="1:28" ht="42">
      <c r="A150" s="252" t="s">
        <v>405</v>
      </c>
      <c r="B150" s="253" t="s">
        <v>406</v>
      </c>
      <c r="C150" s="254">
        <v>5170780400</v>
      </c>
      <c r="D150" s="255" t="s">
        <v>579</v>
      </c>
      <c r="E150" s="261" t="s">
        <v>413</v>
      </c>
      <c r="F150" s="257" t="s">
        <v>408</v>
      </c>
      <c r="G150" s="424" t="s">
        <v>1070</v>
      </c>
      <c r="H150" s="442">
        <v>0</v>
      </c>
      <c r="I150" s="259">
        <v>223.19</v>
      </c>
      <c r="J150" s="442">
        <v>0</v>
      </c>
      <c r="K150" s="259">
        <v>186.36</v>
      </c>
      <c r="L150" s="259">
        <v>3.59</v>
      </c>
      <c r="M150" s="443">
        <f t="shared" si="11"/>
        <v>182.77</v>
      </c>
      <c r="N150" s="442">
        <v>0</v>
      </c>
      <c r="O150" s="442">
        <v>0</v>
      </c>
      <c r="P150" s="442">
        <f t="shared" si="10"/>
        <v>0</v>
      </c>
      <c r="Q150" s="444">
        <v>0</v>
      </c>
      <c r="R150" s="442">
        <v>0</v>
      </c>
      <c r="S150" s="442">
        <f t="shared" si="12"/>
        <v>0</v>
      </c>
      <c r="T150" s="442">
        <v>0</v>
      </c>
      <c r="U150" s="442">
        <v>0</v>
      </c>
      <c r="V150" s="442">
        <f t="shared" si="13"/>
        <v>0</v>
      </c>
      <c r="W150" s="435"/>
      <c r="X150" s="442">
        <v>0</v>
      </c>
      <c r="Y150" s="445">
        <v>0</v>
      </c>
      <c r="Z150" s="445">
        <v>0</v>
      </c>
      <c r="AA150" s="436"/>
      <c r="AB150" s="445">
        <f t="shared" si="14"/>
        <v>405.96000000000004</v>
      </c>
    </row>
    <row r="151" spans="1:28" ht="42">
      <c r="A151" s="252" t="s">
        <v>405</v>
      </c>
      <c r="B151" s="253" t="s">
        <v>406</v>
      </c>
      <c r="C151" s="254">
        <v>50934384487</v>
      </c>
      <c r="D151" s="255" t="s">
        <v>580</v>
      </c>
      <c r="E151" s="261" t="s">
        <v>413</v>
      </c>
      <c r="F151" s="257" t="s">
        <v>417</v>
      </c>
      <c r="G151" s="424" t="s">
        <v>1070</v>
      </c>
      <c r="H151" s="442">
        <v>0</v>
      </c>
      <c r="I151" s="259">
        <v>1141.3800000000001</v>
      </c>
      <c r="J151" s="442">
        <v>0</v>
      </c>
      <c r="K151" s="259">
        <v>186.36</v>
      </c>
      <c r="L151" s="259">
        <v>8</v>
      </c>
      <c r="M151" s="443">
        <f t="shared" si="11"/>
        <v>178.36</v>
      </c>
      <c r="N151" s="442">
        <v>0</v>
      </c>
      <c r="O151" s="442">
        <v>0</v>
      </c>
      <c r="P151" s="442">
        <f t="shared" si="10"/>
        <v>0</v>
      </c>
      <c r="Q151" s="444">
        <v>0</v>
      </c>
      <c r="R151" s="442">
        <v>0</v>
      </c>
      <c r="S151" s="442">
        <f t="shared" si="12"/>
        <v>0</v>
      </c>
      <c r="T151" s="442">
        <v>0</v>
      </c>
      <c r="U151" s="442">
        <v>0</v>
      </c>
      <c r="V151" s="442">
        <f t="shared" si="13"/>
        <v>0</v>
      </c>
      <c r="W151" s="435"/>
      <c r="X151" s="442">
        <v>0</v>
      </c>
      <c r="Y151" s="445">
        <v>0</v>
      </c>
      <c r="Z151" s="445">
        <v>0</v>
      </c>
      <c r="AA151" s="436"/>
      <c r="AB151" s="445">
        <f t="shared" si="14"/>
        <v>1319.7400000000002</v>
      </c>
    </row>
    <row r="152" spans="1:28" ht="42">
      <c r="A152" s="252" t="s">
        <v>405</v>
      </c>
      <c r="B152" s="253" t="s">
        <v>406</v>
      </c>
      <c r="C152" s="254">
        <v>6789214402</v>
      </c>
      <c r="D152" s="255" t="s">
        <v>581</v>
      </c>
      <c r="E152" s="261" t="s">
        <v>409</v>
      </c>
      <c r="F152" s="257" t="s">
        <v>415</v>
      </c>
      <c r="G152" s="424" t="s">
        <v>1070</v>
      </c>
      <c r="H152" s="442">
        <v>0</v>
      </c>
      <c r="I152" s="259">
        <v>755.71</v>
      </c>
      <c r="J152" s="442">
        <v>0</v>
      </c>
      <c r="K152" s="259">
        <v>186.36</v>
      </c>
      <c r="L152" s="259">
        <v>8</v>
      </c>
      <c r="M152" s="443">
        <f t="shared" si="11"/>
        <v>178.36</v>
      </c>
      <c r="N152" s="442">
        <v>0</v>
      </c>
      <c r="O152" s="442">
        <v>0</v>
      </c>
      <c r="P152" s="442">
        <f t="shared" si="10"/>
        <v>0</v>
      </c>
      <c r="Q152" s="444">
        <v>0</v>
      </c>
      <c r="R152" s="444">
        <v>0</v>
      </c>
      <c r="S152" s="442">
        <f t="shared" si="12"/>
        <v>0</v>
      </c>
      <c r="T152" s="442">
        <v>0</v>
      </c>
      <c r="U152" s="442">
        <v>0</v>
      </c>
      <c r="V152" s="442">
        <f t="shared" si="13"/>
        <v>0</v>
      </c>
      <c r="W152" s="435"/>
      <c r="X152" s="442">
        <v>0</v>
      </c>
      <c r="Y152" s="445">
        <v>0</v>
      </c>
      <c r="Z152" s="445">
        <v>0</v>
      </c>
      <c r="AA152" s="436"/>
      <c r="AB152" s="445">
        <f t="shared" si="14"/>
        <v>934.07</v>
      </c>
    </row>
    <row r="153" spans="1:28" ht="42">
      <c r="A153" s="252" t="s">
        <v>405</v>
      </c>
      <c r="B153" s="253" t="s">
        <v>406</v>
      </c>
      <c r="C153" s="254">
        <v>8969938419</v>
      </c>
      <c r="D153" s="255" t="s">
        <v>582</v>
      </c>
      <c r="E153" s="261" t="s">
        <v>409</v>
      </c>
      <c r="F153" s="257" t="s">
        <v>441</v>
      </c>
      <c r="G153" s="424" t="s">
        <v>1070</v>
      </c>
      <c r="H153" s="442">
        <v>0</v>
      </c>
      <c r="I153" s="259">
        <v>142.80000000000001</v>
      </c>
      <c r="J153" s="442">
        <v>0</v>
      </c>
      <c r="K153" s="259">
        <v>186.36</v>
      </c>
      <c r="L153" s="259">
        <v>26.8</v>
      </c>
      <c r="M153" s="443">
        <f t="shared" si="11"/>
        <v>159.56</v>
      </c>
      <c r="N153" s="442">
        <v>0</v>
      </c>
      <c r="O153" s="442">
        <v>0</v>
      </c>
      <c r="P153" s="442">
        <f t="shared" si="10"/>
        <v>0</v>
      </c>
      <c r="Q153" s="444">
        <v>0</v>
      </c>
      <c r="R153" s="444">
        <v>0</v>
      </c>
      <c r="S153" s="442">
        <f t="shared" si="12"/>
        <v>0</v>
      </c>
      <c r="T153" s="442">
        <v>0</v>
      </c>
      <c r="U153" s="442">
        <v>0</v>
      </c>
      <c r="V153" s="442">
        <f t="shared" si="13"/>
        <v>0</v>
      </c>
      <c r="W153" s="447"/>
      <c r="X153" s="442">
        <v>0</v>
      </c>
      <c r="Y153" s="445">
        <v>0</v>
      </c>
      <c r="Z153" s="445">
        <v>0</v>
      </c>
      <c r="AA153" s="448"/>
      <c r="AB153" s="445">
        <f t="shared" si="14"/>
        <v>302.36</v>
      </c>
    </row>
    <row r="154" spans="1:28" ht="42">
      <c r="A154" s="252" t="s">
        <v>405</v>
      </c>
      <c r="B154" s="253" t="s">
        <v>406</v>
      </c>
      <c r="C154" s="254">
        <v>6525990440</v>
      </c>
      <c r="D154" s="266" t="s">
        <v>583</v>
      </c>
      <c r="E154" s="261" t="s">
        <v>413</v>
      </c>
      <c r="F154" s="257" t="s">
        <v>435</v>
      </c>
      <c r="G154" s="424" t="s">
        <v>1070</v>
      </c>
      <c r="H154" s="442">
        <v>0</v>
      </c>
      <c r="I154" s="259">
        <v>394.23</v>
      </c>
      <c r="J154" s="442">
        <v>0</v>
      </c>
      <c r="K154" s="259">
        <v>186.36</v>
      </c>
      <c r="L154" s="259">
        <v>18.71</v>
      </c>
      <c r="M154" s="443">
        <f t="shared" si="11"/>
        <v>167.65</v>
      </c>
      <c r="N154" s="442">
        <v>0</v>
      </c>
      <c r="O154" s="442">
        <v>0</v>
      </c>
      <c r="P154" s="442">
        <f t="shared" si="10"/>
        <v>0</v>
      </c>
      <c r="Q154" s="444">
        <v>0</v>
      </c>
      <c r="R154" s="444">
        <v>0</v>
      </c>
      <c r="S154" s="442">
        <f t="shared" si="12"/>
        <v>0</v>
      </c>
      <c r="T154" s="442">
        <v>0</v>
      </c>
      <c r="U154" s="442">
        <v>0</v>
      </c>
      <c r="V154" s="442">
        <f t="shared" si="13"/>
        <v>0</v>
      </c>
      <c r="W154" s="435"/>
      <c r="X154" s="442">
        <v>0</v>
      </c>
      <c r="Y154" s="445">
        <v>0</v>
      </c>
      <c r="Z154" s="445">
        <v>0</v>
      </c>
      <c r="AA154" s="436"/>
      <c r="AB154" s="445">
        <f t="shared" si="14"/>
        <v>561.88</v>
      </c>
    </row>
    <row r="155" spans="1:28" ht="42">
      <c r="A155" s="252" t="s">
        <v>405</v>
      </c>
      <c r="B155" s="253" t="s">
        <v>406</v>
      </c>
      <c r="C155" s="254">
        <v>10593808460</v>
      </c>
      <c r="D155" s="255" t="s">
        <v>584</v>
      </c>
      <c r="E155" s="261" t="s">
        <v>413</v>
      </c>
      <c r="F155" s="257" t="s">
        <v>450</v>
      </c>
      <c r="G155" s="424" t="s">
        <v>1070</v>
      </c>
      <c r="H155" s="442">
        <v>0</v>
      </c>
      <c r="I155" s="259">
        <v>260.83</v>
      </c>
      <c r="J155" s="442">
        <v>0</v>
      </c>
      <c r="K155" s="259">
        <v>186.36</v>
      </c>
      <c r="L155" s="259">
        <v>3.59</v>
      </c>
      <c r="M155" s="443">
        <f t="shared" si="11"/>
        <v>182.77</v>
      </c>
      <c r="N155" s="442">
        <v>0</v>
      </c>
      <c r="O155" s="442">
        <v>0</v>
      </c>
      <c r="P155" s="442">
        <f t="shared" si="10"/>
        <v>0</v>
      </c>
      <c r="Q155" s="444">
        <v>0</v>
      </c>
      <c r="R155" s="444">
        <v>0</v>
      </c>
      <c r="S155" s="442">
        <f t="shared" si="12"/>
        <v>0</v>
      </c>
      <c r="T155" s="442">
        <v>0</v>
      </c>
      <c r="U155" s="442">
        <v>0</v>
      </c>
      <c r="V155" s="442">
        <f t="shared" si="13"/>
        <v>0</v>
      </c>
      <c r="W155" s="435"/>
      <c r="X155" s="442">
        <v>0</v>
      </c>
      <c r="Y155" s="445">
        <v>0</v>
      </c>
      <c r="Z155" s="445">
        <v>0</v>
      </c>
      <c r="AA155" s="436"/>
      <c r="AB155" s="445">
        <f t="shared" si="14"/>
        <v>443.6</v>
      </c>
    </row>
    <row r="156" spans="1:28" ht="42">
      <c r="A156" s="252" t="s">
        <v>405</v>
      </c>
      <c r="B156" s="253" t="s">
        <v>406</v>
      </c>
      <c r="C156" s="254">
        <v>9794893420</v>
      </c>
      <c r="D156" s="266" t="s">
        <v>585</v>
      </c>
      <c r="E156" s="261" t="s">
        <v>413</v>
      </c>
      <c r="F156" s="257" t="s">
        <v>417</v>
      </c>
      <c r="G156" s="424" t="s">
        <v>1070</v>
      </c>
      <c r="H156" s="442">
        <v>0</v>
      </c>
      <c r="I156" s="259">
        <v>126.72</v>
      </c>
      <c r="J156" s="442">
        <v>0</v>
      </c>
      <c r="K156" s="259">
        <v>186.36</v>
      </c>
      <c r="L156" s="259">
        <v>26.4</v>
      </c>
      <c r="M156" s="443">
        <f t="shared" si="11"/>
        <v>159.96</v>
      </c>
      <c r="N156" s="442">
        <v>0</v>
      </c>
      <c r="O156" s="442">
        <v>0</v>
      </c>
      <c r="P156" s="442">
        <f t="shared" si="10"/>
        <v>0</v>
      </c>
      <c r="Q156" s="442">
        <v>149.26</v>
      </c>
      <c r="R156" s="444">
        <v>79.2</v>
      </c>
      <c r="S156" s="442">
        <f t="shared" si="12"/>
        <v>70.059999999999988</v>
      </c>
      <c r="T156" s="442">
        <v>0</v>
      </c>
      <c r="U156" s="442">
        <v>0</v>
      </c>
      <c r="V156" s="442">
        <f t="shared" si="13"/>
        <v>0</v>
      </c>
      <c r="W156" s="435"/>
      <c r="X156" s="442">
        <v>0</v>
      </c>
      <c r="Y156" s="445">
        <v>0</v>
      </c>
      <c r="Z156" s="445">
        <v>0</v>
      </c>
      <c r="AA156" s="436"/>
      <c r="AB156" s="445">
        <f t="shared" si="14"/>
        <v>356.74</v>
      </c>
    </row>
    <row r="157" spans="1:28" ht="42">
      <c r="A157" s="252" t="s">
        <v>405</v>
      </c>
      <c r="B157" s="253" t="s">
        <v>406</v>
      </c>
      <c r="C157" s="254">
        <v>70776361430</v>
      </c>
      <c r="D157" s="266" t="s">
        <v>586</v>
      </c>
      <c r="E157" s="261" t="s">
        <v>422</v>
      </c>
      <c r="F157" s="257" t="s">
        <v>478</v>
      </c>
      <c r="G157" s="424" t="s">
        <v>1070</v>
      </c>
      <c r="H157" s="442">
        <v>0</v>
      </c>
      <c r="I157" s="432">
        <f>50.16+128.46</f>
        <v>178.62</v>
      </c>
      <c r="J157" s="442">
        <v>0</v>
      </c>
      <c r="K157" s="259">
        <v>186.36</v>
      </c>
      <c r="L157" s="259">
        <v>7.92</v>
      </c>
      <c r="M157" s="443">
        <f t="shared" si="11"/>
        <v>178.44000000000003</v>
      </c>
      <c r="N157" s="442">
        <v>0</v>
      </c>
      <c r="O157" s="442">
        <v>0</v>
      </c>
      <c r="P157" s="442">
        <f t="shared" si="10"/>
        <v>0</v>
      </c>
      <c r="Q157" s="442">
        <v>0</v>
      </c>
      <c r="R157" s="444">
        <v>0</v>
      </c>
      <c r="S157" s="442">
        <f t="shared" si="12"/>
        <v>0</v>
      </c>
      <c r="T157" s="442">
        <v>0</v>
      </c>
      <c r="U157" s="442">
        <v>0</v>
      </c>
      <c r="V157" s="442">
        <f t="shared" si="13"/>
        <v>0</v>
      </c>
      <c r="W157" s="435"/>
      <c r="X157" s="442">
        <v>0</v>
      </c>
      <c r="Y157" s="445">
        <v>0</v>
      </c>
      <c r="Z157" s="445">
        <v>0</v>
      </c>
      <c r="AA157" s="436"/>
      <c r="AB157" s="445">
        <f t="shared" si="14"/>
        <v>357.06000000000006</v>
      </c>
    </row>
    <row r="158" spans="1:28" ht="42">
      <c r="A158" s="252" t="s">
        <v>405</v>
      </c>
      <c r="B158" s="253" t="s">
        <v>406</v>
      </c>
      <c r="C158" s="254">
        <v>6440151444</v>
      </c>
      <c r="D158" s="266" t="s">
        <v>587</v>
      </c>
      <c r="E158" s="261" t="s">
        <v>422</v>
      </c>
      <c r="F158" s="257" t="s">
        <v>464</v>
      </c>
      <c r="G158" s="424" t="s">
        <v>1070</v>
      </c>
      <c r="H158" s="442">
        <v>0</v>
      </c>
      <c r="I158" s="259">
        <v>126.72</v>
      </c>
      <c r="J158" s="442">
        <v>0</v>
      </c>
      <c r="K158" s="259">
        <v>186.36</v>
      </c>
      <c r="L158" s="259">
        <v>26.4</v>
      </c>
      <c r="M158" s="443">
        <f t="shared" si="11"/>
        <v>159.96</v>
      </c>
      <c r="N158" s="442">
        <v>0</v>
      </c>
      <c r="O158" s="442">
        <v>0</v>
      </c>
      <c r="P158" s="442">
        <f t="shared" si="10"/>
        <v>0</v>
      </c>
      <c r="Q158" s="442">
        <v>298.32</v>
      </c>
      <c r="R158" s="444">
        <v>79.2</v>
      </c>
      <c r="S158" s="442">
        <f t="shared" si="12"/>
        <v>219.12</v>
      </c>
      <c r="T158" s="442">
        <v>0</v>
      </c>
      <c r="U158" s="442">
        <v>0</v>
      </c>
      <c r="V158" s="442">
        <f t="shared" si="13"/>
        <v>0</v>
      </c>
      <c r="W158" s="435"/>
      <c r="X158" s="442">
        <v>0</v>
      </c>
      <c r="Y158" s="445">
        <v>0</v>
      </c>
      <c r="Z158" s="445">
        <v>0</v>
      </c>
      <c r="AA158" s="436"/>
      <c r="AB158" s="445">
        <f t="shared" si="14"/>
        <v>505.80000000000007</v>
      </c>
    </row>
    <row r="159" spans="1:28" ht="42">
      <c r="A159" s="252" t="s">
        <v>405</v>
      </c>
      <c r="B159" s="253" t="s">
        <v>406</v>
      </c>
      <c r="C159" s="254">
        <v>6440151444</v>
      </c>
      <c r="D159" s="255" t="s">
        <v>588</v>
      </c>
      <c r="E159" s="261" t="s">
        <v>422</v>
      </c>
      <c r="F159" s="257" t="s">
        <v>464</v>
      </c>
      <c r="G159" s="424" t="s">
        <v>1070</v>
      </c>
      <c r="H159" s="442">
        <v>0</v>
      </c>
      <c r="I159" s="259">
        <v>164.13</v>
      </c>
      <c r="J159" s="442">
        <v>0</v>
      </c>
      <c r="K159" s="259">
        <v>186.36</v>
      </c>
      <c r="L159" s="259">
        <v>35.75</v>
      </c>
      <c r="M159" s="443">
        <f t="shared" si="11"/>
        <v>150.61000000000001</v>
      </c>
      <c r="N159" s="442">
        <v>0</v>
      </c>
      <c r="O159" s="442">
        <v>0</v>
      </c>
      <c r="P159" s="442">
        <f t="shared" si="10"/>
        <v>0</v>
      </c>
      <c r="Q159" s="442">
        <v>437.54</v>
      </c>
      <c r="R159" s="444">
        <v>107.26</v>
      </c>
      <c r="S159" s="442">
        <f t="shared" si="12"/>
        <v>330.28000000000003</v>
      </c>
      <c r="T159" s="442">
        <v>0</v>
      </c>
      <c r="U159" s="442">
        <v>0</v>
      </c>
      <c r="V159" s="442">
        <f t="shared" si="13"/>
        <v>0</v>
      </c>
      <c r="W159" s="435"/>
      <c r="X159" s="442">
        <v>0</v>
      </c>
      <c r="Y159" s="445">
        <v>0</v>
      </c>
      <c r="Z159" s="445">
        <v>0</v>
      </c>
      <c r="AA159" s="436"/>
      <c r="AB159" s="445">
        <f t="shared" si="14"/>
        <v>645.02</v>
      </c>
    </row>
    <row r="160" spans="1:28" ht="42">
      <c r="A160" s="252" t="s">
        <v>405</v>
      </c>
      <c r="B160" s="253" t="s">
        <v>406</v>
      </c>
      <c r="C160" s="254">
        <v>4454849420</v>
      </c>
      <c r="D160" s="255" t="s">
        <v>589</v>
      </c>
      <c r="E160" s="261" t="s">
        <v>422</v>
      </c>
      <c r="F160" s="257" t="s">
        <v>590</v>
      </c>
      <c r="G160" s="424" t="s">
        <v>1070</v>
      </c>
      <c r="H160" s="442">
        <v>0</v>
      </c>
      <c r="I160" s="259">
        <v>160.47999999999999</v>
      </c>
      <c r="J160" s="442">
        <v>0</v>
      </c>
      <c r="K160" s="259">
        <v>186.36</v>
      </c>
      <c r="L160" s="259">
        <v>27.99</v>
      </c>
      <c r="M160" s="443">
        <f t="shared" si="11"/>
        <v>158.37</v>
      </c>
      <c r="N160" s="442">
        <v>0</v>
      </c>
      <c r="O160" s="442">
        <v>0</v>
      </c>
      <c r="P160" s="442">
        <f t="shared" si="10"/>
        <v>0</v>
      </c>
      <c r="Q160" s="442">
        <v>126.1</v>
      </c>
      <c r="R160" s="444">
        <v>83.97</v>
      </c>
      <c r="S160" s="442">
        <f t="shared" si="12"/>
        <v>42.129999999999995</v>
      </c>
      <c r="T160" s="442">
        <v>0</v>
      </c>
      <c r="U160" s="442">
        <v>0</v>
      </c>
      <c r="V160" s="442">
        <f t="shared" si="13"/>
        <v>0</v>
      </c>
      <c r="W160" s="435"/>
      <c r="X160" s="442">
        <v>0</v>
      </c>
      <c r="Y160" s="445">
        <v>0</v>
      </c>
      <c r="Z160" s="445">
        <v>0</v>
      </c>
      <c r="AA160" s="436"/>
      <c r="AB160" s="445">
        <f t="shared" si="14"/>
        <v>360.98</v>
      </c>
    </row>
    <row r="161" spans="1:28" ht="42">
      <c r="A161" s="252" t="s">
        <v>405</v>
      </c>
      <c r="B161" s="253" t="s">
        <v>406</v>
      </c>
      <c r="C161" s="261" t="s">
        <v>591</v>
      </c>
      <c r="D161" s="272" t="s">
        <v>592</v>
      </c>
      <c r="E161" s="256">
        <v>2</v>
      </c>
      <c r="F161" s="265">
        <v>322205</v>
      </c>
      <c r="G161" s="424" t="s">
        <v>1070</v>
      </c>
      <c r="H161" s="442">
        <v>0</v>
      </c>
      <c r="I161" s="433">
        <f>48.66+126.15</f>
        <v>174.81</v>
      </c>
      <c r="J161" s="442">
        <v>0</v>
      </c>
      <c r="K161" s="259">
        <v>186.36</v>
      </c>
      <c r="L161" s="259">
        <v>8.4</v>
      </c>
      <c r="M161" s="443">
        <f t="shared" si="11"/>
        <v>177.96</v>
      </c>
      <c r="N161" s="442">
        <v>0</v>
      </c>
      <c r="O161" s="442">
        <v>0</v>
      </c>
      <c r="P161" s="442">
        <f t="shared" si="10"/>
        <v>0</v>
      </c>
      <c r="Q161" s="442">
        <v>57.41</v>
      </c>
      <c r="R161" s="442">
        <v>25.19</v>
      </c>
      <c r="S161" s="442">
        <f t="shared" si="12"/>
        <v>32.22</v>
      </c>
      <c r="T161" s="442">
        <v>0</v>
      </c>
      <c r="U161" s="442">
        <v>0</v>
      </c>
      <c r="V161" s="442">
        <f t="shared" si="13"/>
        <v>0</v>
      </c>
      <c r="W161" s="435"/>
      <c r="X161" s="442">
        <v>0</v>
      </c>
      <c r="Y161" s="445">
        <v>0</v>
      </c>
      <c r="Z161" s="445">
        <v>0</v>
      </c>
      <c r="AA161" s="436"/>
      <c r="AB161" s="445">
        <f t="shared" si="14"/>
        <v>384.99</v>
      </c>
    </row>
    <row r="162" spans="1:28" ht="42">
      <c r="A162" s="252" t="s">
        <v>405</v>
      </c>
      <c r="B162" s="253" t="s">
        <v>406</v>
      </c>
      <c r="C162" s="261" t="s">
        <v>593</v>
      </c>
      <c r="D162" s="272" t="s">
        <v>594</v>
      </c>
      <c r="E162" s="256">
        <v>2</v>
      </c>
      <c r="F162" s="265">
        <v>322205</v>
      </c>
      <c r="G162" s="426" t="s">
        <v>1070</v>
      </c>
      <c r="H162" s="442">
        <v>0</v>
      </c>
      <c r="I162" s="259">
        <v>113.41</v>
      </c>
      <c r="J162" s="442">
        <v>0</v>
      </c>
      <c r="K162" s="259">
        <v>186.36</v>
      </c>
      <c r="L162" s="259">
        <v>1.91</v>
      </c>
      <c r="M162" s="443">
        <v>0</v>
      </c>
      <c r="N162" s="442">
        <v>0</v>
      </c>
      <c r="O162" s="442">
        <v>0</v>
      </c>
      <c r="P162" s="442">
        <f t="shared" si="10"/>
        <v>0</v>
      </c>
      <c r="Q162" s="442">
        <v>0</v>
      </c>
      <c r="R162" s="442">
        <v>0</v>
      </c>
      <c r="S162" s="442">
        <f t="shared" si="12"/>
        <v>0</v>
      </c>
      <c r="T162" s="442">
        <v>0</v>
      </c>
      <c r="U162" s="442">
        <v>0</v>
      </c>
      <c r="V162" s="442">
        <f t="shared" si="13"/>
        <v>0</v>
      </c>
      <c r="W162" s="435"/>
      <c r="X162" s="442">
        <v>0</v>
      </c>
      <c r="Y162" s="445">
        <v>0</v>
      </c>
      <c r="Z162" s="445">
        <v>0</v>
      </c>
      <c r="AA162" s="436"/>
      <c r="AB162" s="445">
        <f t="shared" si="14"/>
        <v>113.41</v>
      </c>
    </row>
    <row r="163" spans="1:28" ht="42">
      <c r="A163" s="252" t="s">
        <v>405</v>
      </c>
      <c r="B163" s="253" t="s">
        <v>406</v>
      </c>
      <c r="C163" s="261" t="s">
        <v>595</v>
      </c>
      <c r="D163" s="272" t="s">
        <v>596</v>
      </c>
      <c r="E163" s="256">
        <v>2</v>
      </c>
      <c r="F163" s="265">
        <v>223405</v>
      </c>
      <c r="G163" s="424" t="s">
        <v>1070</v>
      </c>
      <c r="H163" s="442">
        <v>0</v>
      </c>
      <c r="I163" s="259">
        <v>446.19</v>
      </c>
      <c r="J163" s="442">
        <v>0</v>
      </c>
      <c r="K163" s="259">
        <v>186.36</v>
      </c>
      <c r="L163" s="259">
        <v>5.61</v>
      </c>
      <c r="M163" s="443">
        <f t="shared" si="11"/>
        <v>180.75</v>
      </c>
      <c r="N163" s="442">
        <v>0</v>
      </c>
      <c r="O163" s="442">
        <v>0</v>
      </c>
      <c r="P163" s="442">
        <f t="shared" si="10"/>
        <v>0</v>
      </c>
      <c r="Q163" s="444">
        <v>0</v>
      </c>
      <c r="R163" s="442">
        <v>0</v>
      </c>
      <c r="S163" s="442">
        <f t="shared" si="12"/>
        <v>0</v>
      </c>
      <c r="T163" s="442">
        <v>0</v>
      </c>
      <c r="U163" s="442">
        <v>0</v>
      </c>
      <c r="V163" s="442">
        <f t="shared" si="13"/>
        <v>0</v>
      </c>
      <c r="W163" s="435"/>
      <c r="X163" s="442">
        <v>0</v>
      </c>
      <c r="Y163" s="445">
        <v>0</v>
      </c>
      <c r="Z163" s="445">
        <v>0</v>
      </c>
      <c r="AA163" s="436"/>
      <c r="AB163" s="445">
        <f t="shared" si="14"/>
        <v>626.94000000000005</v>
      </c>
    </row>
    <row r="164" spans="1:28" ht="42">
      <c r="A164" s="252" t="s">
        <v>405</v>
      </c>
      <c r="B164" s="253" t="s">
        <v>406</v>
      </c>
      <c r="C164" s="261" t="s">
        <v>597</v>
      </c>
      <c r="D164" s="272" t="s">
        <v>598</v>
      </c>
      <c r="E164" s="256">
        <v>2</v>
      </c>
      <c r="F164" s="265">
        <v>322205</v>
      </c>
      <c r="G164" s="424" t="s">
        <v>1070</v>
      </c>
      <c r="H164" s="442">
        <v>0</v>
      </c>
      <c r="I164" s="259">
        <v>161.91999999999999</v>
      </c>
      <c r="J164" s="442">
        <v>0</v>
      </c>
      <c r="K164" s="259">
        <v>186.36</v>
      </c>
      <c r="L164" s="259">
        <v>27.99</v>
      </c>
      <c r="M164" s="443">
        <f t="shared" si="11"/>
        <v>158.37</v>
      </c>
      <c r="N164" s="442">
        <v>0</v>
      </c>
      <c r="O164" s="442">
        <v>0</v>
      </c>
      <c r="P164" s="442">
        <f t="shared" si="10"/>
        <v>0</v>
      </c>
      <c r="Q164" s="442">
        <v>344.46</v>
      </c>
      <c r="R164" s="442">
        <v>83.97</v>
      </c>
      <c r="S164" s="442">
        <f t="shared" si="12"/>
        <v>260.49</v>
      </c>
      <c r="T164" s="442">
        <v>0</v>
      </c>
      <c r="U164" s="442">
        <v>0</v>
      </c>
      <c r="V164" s="442">
        <f t="shared" si="13"/>
        <v>0</v>
      </c>
      <c r="W164" s="435"/>
      <c r="X164" s="442">
        <v>0</v>
      </c>
      <c r="Y164" s="445">
        <v>0</v>
      </c>
      <c r="Z164" s="445">
        <v>0</v>
      </c>
      <c r="AA164" s="436"/>
      <c r="AB164" s="445">
        <f t="shared" si="14"/>
        <v>580.78</v>
      </c>
    </row>
    <row r="165" spans="1:28">
      <c r="D165" s="437"/>
      <c r="L165" s="429"/>
      <c r="O165" s="429"/>
      <c r="Q165" s="449"/>
      <c r="R165" s="438"/>
    </row>
    <row r="166" spans="1:28">
      <c r="I166" s="430"/>
      <c r="K166" s="431"/>
      <c r="L166" s="450"/>
      <c r="M166" s="431"/>
      <c r="O166" s="429"/>
      <c r="P166" s="429"/>
      <c r="Q166" s="450"/>
      <c r="R166" s="441"/>
    </row>
    <row r="167" spans="1:28">
      <c r="K167" s="428"/>
      <c r="L167" s="429"/>
      <c r="Q167" s="429"/>
      <c r="R167" s="438"/>
    </row>
    <row r="172" spans="1:28">
      <c r="E172" s="434"/>
      <c r="F172" s="434"/>
    </row>
    <row r="173" spans="1:28">
      <c r="E173" s="434"/>
      <c r="F173" s="434"/>
    </row>
    <row r="174" spans="1:28">
      <c r="E174" s="434"/>
      <c r="F174" s="434"/>
    </row>
    <row r="175" spans="1:28">
      <c r="E175" s="434"/>
      <c r="F175" s="434"/>
    </row>
    <row r="176" spans="1:28">
      <c r="E176" s="434"/>
      <c r="F176" s="434"/>
    </row>
    <row r="177" spans="7:28" s="434" customFormat="1">
      <c r="G177" s="427"/>
      <c r="H177" s="427"/>
      <c r="I177" s="428"/>
      <c r="J177" s="427"/>
      <c r="K177" s="427"/>
      <c r="L177" s="428"/>
      <c r="M177" s="427"/>
      <c r="N177" s="427"/>
      <c r="O177" s="427"/>
      <c r="P177" s="427"/>
      <c r="Q177" s="427"/>
      <c r="R177" s="439"/>
      <c r="S177" s="439"/>
      <c r="T177" s="439"/>
      <c r="U177" s="439"/>
      <c r="V177" s="439"/>
      <c r="W177" s="439"/>
      <c r="X177" s="439"/>
      <c r="Y177" s="439"/>
      <c r="Z177" s="439"/>
      <c r="AA177" s="439"/>
      <c r="AB177" s="440"/>
    </row>
    <row r="178" spans="7:28" s="434" customFormat="1">
      <c r="G178" s="427"/>
      <c r="H178" s="427"/>
      <c r="I178" s="428"/>
      <c r="J178" s="427"/>
      <c r="K178" s="427"/>
      <c r="L178" s="428"/>
      <c r="M178" s="427"/>
      <c r="N178" s="427"/>
      <c r="O178" s="427"/>
      <c r="P178" s="427"/>
      <c r="Q178" s="427"/>
      <c r="R178" s="439"/>
      <c r="S178" s="439"/>
      <c r="T178" s="439"/>
      <c r="U178" s="439"/>
      <c r="V178" s="439"/>
      <c r="W178" s="439"/>
      <c r="X178" s="439"/>
      <c r="Y178" s="439"/>
      <c r="Z178" s="439"/>
      <c r="AA178" s="439"/>
      <c r="AB178" s="440"/>
    </row>
    <row r="179" spans="7:28" s="434" customFormat="1">
      <c r="G179" s="427"/>
      <c r="H179" s="427"/>
      <c r="I179" s="428"/>
      <c r="J179" s="427"/>
      <c r="K179" s="427"/>
      <c r="L179" s="428"/>
      <c r="M179" s="427"/>
      <c r="N179" s="427"/>
      <c r="O179" s="427"/>
      <c r="P179" s="427"/>
      <c r="Q179" s="427"/>
      <c r="R179" s="439"/>
      <c r="S179" s="439"/>
      <c r="T179" s="439"/>
      <c r="U179" s="439"/>
      <c r="V179" s="439"/>
      <c r="W179" s="439"/>
      <c r="X179" s="439"/>
      <c r="Y179" s="439"/>
      <c r="Z179" s="439"/>
      <c r="AA179" s="439"/>
      <c r="AB179" s="440"/>
    </row>
    <row r="180" spans="7:28" s="434" customFormat="1">
      <c r="G180" s="427"/>
      <c r="H180" s="427"/>
      <c r="I180" s="428"/>
      <c r="J180" s="427"/>
      <c r="K180" s="427"/>
      <c r="L180" s="428"/>
      <c r="M180" s="427"/>
      <c r="N180" s="427"/>
      <c r="O180" s="427"/>
      <c r="P180" s="427"/>
      <c r="Q180" s="427"/>
      <c r="R180" s="439"/>
      <c r="S180" s="439"/>
      <c r="T180" s="439"/>
      <c r="U180" s="439"/>
      <c r="V180" s="439"/>
      <c r="W180" s="439"/>
      <c r="X180" s="439"/>
      <c r="Y180" s="439"/>
      <c r="Z180" s="439"/>
      <c r="AA180" s="439"/>
      <c r="AB180" s="440"/>
    </row>
    <row r="181" spans="7:28" s="434" customFormat="1">
      <c r="G181" s="427"/>
      <c r="H181" s="427"/>
      <c r="I181" s="428"/>
      <c r="J181" s="427"/>
      <c r="K181" s="427"/>
      <c r="L181" s="428"/>
      <c r="M181" s="427"/>
      <c r="N181" s="427"/>
      <c r="O181" s="427"/>
      <c r="P181" s="427"/>
      <c r="Q181" s="427"/>
      <c r="R181" s="439"/>
      <c r="S181" s="439"/>
      <c r="T181" s="439"/>
      <c r="U181" s="439"/>
      <c r="V181" s="439"/>
      <c r="W181" s="439"/>
      <c r="X181" s="439"/>
      <c r="Y181" s="439"/>
      <c r="Z181" s="439"/>
      <c r="AA181" s="439"/>
      <c r="AB181" s="440"/>
    </row>
    <row r="182" spans="7:28" s="434" customFormat="1">
      <c r="G182" s="427"/>
      <c r="H182" s="427"/>
      <c r="I182" s="428"/>
      <c r="J182" s="427"/>
      <c r="K182" s="427"/>
      <c r="L182" s="428"/>
      <c r="M182" s="427"/>
      <c r="N182" s="427"/>
      <c r="O182" s="427"/>
      <c r="P182" s="427"/>
      <c r="Q182" s="427"/>
      <c r="R182" s="439"/>
      <c r="S182" s="439"/>
      <c r="T182" s="439"/>
      <c r="U182" s="439"/>
      <c r="V182" s="439"/>
      <c r="W182" s="439"/>
      <c r="X182" s="439"/>
      <c r="Y182" s="439"/>
      <c r="Z182" s="439"/>
      <c r="AA182" s="439"/>
      <c r="AB182" s="440"/>
    </row>
    <row r="183" spans="7:28" s="434" customFormat="1">
      <c r="G183" s="427"/>
      <c r="H183" s="427"/>
      <c r="I183" s="428"/>
      <c r="J183" s="427"/>
      <c r="K183" s="427"/>
      <c r="L183" s="428"/>
      <c r="M183" s="427"/>
      <c r="N183" s="427"/>
      <c r="O183" s="427"/>
      <c r="P183" s="427"/>
      <c r="Q183" s="427"/>
      <c r="R183" s="439"/>
      <c r="S183" s="439"/>
      <c r="T183" s="439"/>
      <c r="U183" s="439"/>
      <c r="V183" s="439"/>
      <c r="W183" s="439"/>
      <c r="X183" s="439"/>
      <c r="Y183" s="439"/>
      <c r="Z183" s="439"/>
      <c r="AA183" s="439"/>
      <c r="AB183" s="440"/>
    </row>
    <row r="184" spans="7:28" s="434" customFormat="1">
      <c r="G184" s="427"/>
      <c r="H184" s="427"/>
      <c r="I184" s="428"/>
      <c r="J184" s="427"/>
      <c r="K184" s="427"/>
      <c r="L184" s="428"/>
      <c r="M184" s="427"/>
      <c r="N184" s="427"/>
      <c r="O184" s="427"/>
      <c r="P184" s="427"/>
      <c r="Q184" s="427"/>
      <c r="R184" s="439"/>
      <c r="S184" s="439"/>
      <c r="T184" s="439"/>
      <c r="U184" s="439"/>
      <c r="V184" s="439"/>
      <c r="W184" s="439"/>
      <c r="X184" s="439"/>
      <c r="Y184" s="439"/>
      <c r="Z184" s="439"/>
      <c r="AA184" s="439"/>
      <c r="AB184" s="440"/>
    </row>
    <row r="185" spans="7:28" s="434" customFormat="1">
      <c r="G185" s="427"/>
      <c r="H185" s="427"/>
      <c r="I185" s="428"/>
      <c r="J185" s="427"/>
      <c r="K185" s="427"/>
      <c r="L185" s="428"/>
      <c r="M185" s="427"/>
      <c r="N185" s="427"/>
      <c r="O185" s="427"/>
      <c r="P185" s="427"/>
      <c r="Q185" s="427"/>
      <c r="R185" s="439"/>
      <c r="S185" s="439"/>
      <c r="T185" s="439"/>
      <c r="U185" s="439"/>
      <c r="V185" s="439"/>
      <c r="W185" s="439"/>
      <c r="X185" s="439"/>
      <c r="Y185" s="439"/>
      <c r="Z185" s="439"/>
      <c r="AA185" s="439"/>
      <c r="AB185" s="440"/>
    </row>
    <row r="186" spans="7:28" s="434" customFormat="1">
      <c r="G186" s="427"/>
      <c r="H186" s="427"/>
      <c r="I186" s="428"/>
      <c r="J186" s="427"/>
      <c r="K186" s="427"/>
      <c r="L186" s="428"/>
      <c r="M186" s="427"/>
      <c r="N186" s="427"/>
      <c r="O186" s="427"/>
      <c r="P186" s="427"/>
      <c r="Q186" s="427"/>
      <c r="R186" s="439"/>
      <c r="S186" s="439"/>
      <c r="T186" s="439"/>
      <c r="U186" s="439"/>
      <c r="V186" s="439"/>
      <c r="W186" s="439"/>
      <c r="X186" s="439"/>
      <c r="Y186" s="439"/>
      <c r="Z186" s="439"/>
      <c r="AA186" s="439"/>
      <c r="AB186" s="440"/>
    </row>
    <row r="187" spans="7:28" s="434" customFormat="1">
      <c r="G187" s="427"/>
      <c r="H187" s="427"/>
      <c r="I187" s="428"/>
      <c r="J187" s="427"/>
      <c r="K187" s="427"/>
      <c r="L187" s="428"/>
      <c r="M187" s="427"/>
      <c r="N187" s="427"/>
      <c r="O187" s="427"/>
      <c r="P187" s="427"/>
      <c r="Q187" s="427"/>
      <c r="R187" s="439"/>
      <c r="S187" s="439"/>
      <c r="T187" s="439"/>
      <c r="U187" s="439"/>
      <c r="V187" s="439"/>
      <c r="W187" s="439"/>
      <c r="X187" s="439"/>
      <c r="Y187" s="439"/>
      <c r="Z187" s="439"/>
      <c r="AA187" s="439"/>
      <c r="AB187" s="440"/>
    </row>
    <row r="188" spans="7:28" s="434" customFormat="1">
      <c r="G188" s="427"/>
      <c r="H188" s="427"/>
      <c r="I188" s="428"/>
      <c r="J188" s="427"/>
      <c r="K188" s="427"/>
      <c r="L188" s="428"/>
      <c r="M188" s="427"/>
      <c r="N188" s="427"/>
      <c r="O188" s="427"/>
      <c r="P188" s="427"/>
      <c r="Q188" s="427"/>
      <c r="R188" s="439"/>
      <c r="S188" s="439"/>
      <c r="T188" s="439"/>
      <c r="U188" s="439"/>
      <c r="V188" s="439"/>
      <c r="W188" s="439"/>
      <c r="X188" s="439"/>
      <c r="Y188" s="439"/>
      <c r="Z188" s="439"/>
      <c r="AA188" s="439"/>
      <c r="AB188" s="440"/>
    </row>
    <row r="189" spans="7:28" s="434" customFormat="1">
      <c r="G189" s="427"/>
      <c r="H189" s="427"/>
      <c r="I189" s="428"/>
      <c r="J189" s="427"/>
      <c r="K189" s="427"/>
      <c r="L189" s="428"/>
      <c r="M189" s="427"/>
      <c r="N189" s="427"/>
      <c r="O189" s="427"/>
      <c r="P189" s="427"/>
      <c r="Q189" s="427"/>
      <c r="R189" s="439"/>
      <c r="S189" s="439"/>
      <c r="T189" s="439"/>
      <c r="U189" s="439"/>
      <c r="V189" s="439"/>
      <c r="W189" s="439"/>
      <c r="X189" s="439"/>
      <c r="Y189" s="439"/>
      <c r="Z189" s="439"/>
      <c r="AA189" s="439"/>
      <c r="AB189" s="440"/>
    </row>
    <row r="190" spans="7:28" s="434" customFormat="1">
      <c r="G190" s="427"/>
      <c r="H190" s="427"/>
      <c r="I190" s="428"/>
      <c r="J190" s="427"/>
      <c r="K190" s="427"/>
      <c r="L190" s="428"/>
      <c r="M190" s="427"/>
      <c r="N190" s="427"/>
      <c r="O190" s="427"/>
      <c r="P190" s="427"/>
      <c r="Q190" s="427"/>
      <c r="R190" s="439"/>
      <c r="S190" s="439"/>
      <c r="T190" s="439"/>
      <c r="U190" s="439"/>
      <c r="V190" s="439"/>
      <c r="W190" s="439"/>
      <c r="X190" s="439"/>
      <c r="Y190" s="439"/>
      <c r="Z190" s="439"/>
      <c r="AA190" s="439"/>
      <c r="AB190" s="440"/>
    </row>
    <row r="191" spans="7:28" s="434" customFormat="1">
      <c r="G191" s="427"/>
      <c r="H191" s="427"/>
      <c r="I191" s="428"/>
      <c r="J191" s="427"/>
      <c r="K191" s="427"/>
      <c r="L191" s="428"/>
      <c r="M191" s="427"/>
      <c r="N191" s="427"/>
      <c r="O191" s="427"/>
      <c r="P191" s="427"/>
      <c r="Q191" s="427"/>
      <c r="R191" s="439"/>
      <c r="S191" s="439"/>
      <c r="T191" s="439"/>
      <c r="U191" s="439"/>
      <c r="V191" s="439"/>
      <c r="W191" s="439"/>
      <c r="X191" s="439"/>
      <c r="Y191" s="439"/>
      <c r="Z191" s="439"/>
      <c r="AA191" s="439"/>
      <c r="AB191" s="440"/>
    </row>
    <row r="192" spans="7:28" s="434" customFormat="1">
      <c r="G192" s="427"/>
      <c r="H192" s="427"/>
      <c r="I192" s="428"/>
      <c r="J192" s="427"/>
      <c r="K192" s="427"/>
      <c r="L192" s="428"/>
      <c r="M192" s="427"/>
      <c r="N192" s="427"/>
      <c r="O192" s="427"/>
      <c r="P192" s="427"/>
      <c r="Q192" s="427"/>
      <c r="R192" s="439"/>
      <c r="S192" s="439"/>
      <c r="T192" s="439"/>
      <c r="U192" s="439"/>
      <c r="V192" s="439"/>
      <c r="W192" s="439"/>
      <c r="X192" s="439"/>
      <c r="Y192" s="439"/>
      <c r="Z192" s="439"/>
      <c r="AA192" s="439"/>
      <c r="AB192" s="440"/>
    </row>
    <row r="193" spans="7:28" s="434" customFormat="1">
      <c r="G193" s="427"/>
      <c r="H193" s="427"/>
      <c r="I193" s="428"/>
      <c r="J193" s="427"/>
      <c r="K193" s="427"/>
      <c r="L193" s="428"/>
      <c r="M193" s="427"/>
      <c r="N193" s="427"/>
      <c r="O193" s="427"/>
      <c r="P193" s="427"/>
      <c r="Q193" s="427"/>
      <c r="R193" s="439"/>
      <c r="S193" s="439"/>
      <c r="T193" s="439"/>
      <c r="U193" s="439"/>
      <c r="V193" s="439"/>
      <c r="W193" s="439"/>
      <c r="X193" s="439"/>
      <c r="Y193" s="439"/>
      <c r="Z193" s="439"/>
      <c r="AA193" s="439"/>
      <c r="AB193" s="440"/>
    </row>
    <row r="194" spans="7:28" s="434" customFormat="1">
      <c r="G194" s="427"/>
      <c r="H194" s="427"/>
      <c r="I194" s="428"/>
      <c r="J194" s="427"/>
      <c r="K194" s="427"/>
      <c r="L194" s="428"/>
      <c r="M194" s="427"/>
      <c r="N194" s="427"/>
      <c r="O194" s="427"/>
      <c r="P194" s="427"/>
      <c r="Q194" s="427"/>
      <c r="R194" s="439"/>
      <c r="S194" s="439"/>
      <c r="T194" s="439"/>
      <c r="U194" s="439"/>
      <c r="V194" s="439"/>
      <c r="W194" s="439"/>
      <c r="X194" s="439"/>
      <c r="Y194" s="439"/>
      <c r="Z194" s="439"/>
      <c r="AA194" s="439"/>
      <c r="AB194" s="440"/>
    </row>
    <row r="195" spans="7:28" s="434" customFormat="1">
      <c r="G195" s="427"/>
      <c r="H195" s="427"/>
      <c r="I195" s="428"/>
      <c r="J195" s="427"/>
      <c r="K195" s="427"/>
      <c r="L195" s="428"/>
      <c r="M195" s="427"/>
      <c r="N195" s="427"/>
      <c r="O195" s="427"/>
      <c r="P195" s="427"/>
      <c r="Q195" s="427"/>
      <c r="R195" s="439"/>
      <c r="S195" s="439"/>
      <c r="T195" s="439"/>
      <c r="U195" s="439"/>
      <c r="V195" s="439"/>
      <c r="W195" s="439"/>
      <c r="X195" s="439"/>
      <c r="Y195" s="439"/>
      <c r="Z195" s="439"/>
      <c r="AA195" s="439"/>
      <c r="AB195" s="440"/>
    </row>
    <row r="196" spans="7:28" s="434" customFormat="1">
      <c r="G196" s="427"/>
      <c r="H196" s="427"/>
      <c r="I196" s="428"/>
      <c r="J196" s="427"/>
      <c r="K196" s="427"/>
      <c r="L196" s="428"/>
      <c r="M196" s="427"/>
      <c r="N196" s="427"/>
      <c r="O196" s="427"/>
      <c r="P196" s="427"/>
      <c r="Q196" s="427"/>
      <c r="R196" s="439"/>
      <c r="S196" s="439"/>
      <c r="T196" s="439"/>
      <c r="U196" s="439"/>
      <c r="V196" s="439"/>
      <c r="W196" s="439"/>
      <c r="X196" s="439"/>
      <c r="Y196" s="439"/>
      <c r="Z196" s="439"/>
      <c r="AA196" s="439"/>
      <c r="AB196" s="440"/>
    </row>
    <row r="197" spans="7:28" s="434" customFormat="1">
      <c r="G197" s="427"/>
      <c r="H197" s="427"/>
      <c r="I197" s="428"/>
      <c r="J197" s="427"/>
      <c r="K197" s="427"/>
      <c r="L197" s="428"/>
      <c r="M197" s="427"/>
      <c r="N197" s="427"/>
      <c r="O197" s="427"/>
      <c r="P197" s="427"/>
      <c r="Q197" s="427"/>
      <c r="R197" s="439"/>
      <c r="S197" s="439"/>
      <c r="T197" s="439"/>
      <c r="U197" s="439"/>
      <c r="V197" s="439"/>
      <c r="W197" s="439"/>
      <c r="X197" s="439"/>
      <c r="Y197" s="439"/>
      <c r="Z197" s="439"/>
      <c r="AA197" s="439"/>
      <c r="AB197" s="440"/>
    </row>
    <row r="198" spans="7:28" s="434" customFormat="1">
      <c r="G198" s="427"/>
      <c r="H198" s="427"/>
      <c r="I198" s="428"/>
      <c r="J198" s="427"/>
      <c r="K198" s="427"/>
      <c r="L198" s="428"/>
      <c r="M198" s="427"/>
      <c r="N198" s="427"/>
      <c r="O198" s="427"/>
      <c r="P198" s="427"/>
      <c r="Q198" s="427"/>
      <c r="R198" s="439"/>
      <c r="S198" s="439"/>
      <c r="T198" s="439"/>
      <c r="U198" s="439"/>
      <c r="V198" s="439"/>
      <c r="W198" s="439"/>
      <c r="X198" s="439"/>
      <c r="Y198" s="439"/>
      <c r="Z198" s="439"/>
      <c r="AA198" s="439"/>
      <c r="AB198" s="440"/>
    </row>
    <row r="199" spans="7:28" s="434" customFormat="1">
      <c r="G199" s="427"/>
      <c r="H199" s="427"/>
      <c r="I199" s="428"/>
      <c r="J199" s="427"/>
      <c r="K199" s="427"/>
      <c r="L199" s="428"/>
      <c r="M199" s="427"/>
      <c r="N199" s="427"/>
      <c r="O199" s="427"/>
      <c r="P199" s="427"/>
      <c r="Q199" s="427"/>
      <c r="R199" s="439"/>
      <c r="S199" s="439"/>
      <c r="T199" s="439"/>
      <c r="U199" s="439"/>
      <c r="V199" s="439"/>
      <c r="W199" s="439"/>
      <c r="X199" s="439"/>
      <c r="Y199" s="439"/>
      <c r="Z199" s="439"/>
      <c r="AA199" s="439"/>
      <c r="AB199" s="440"/>
    </row>
    <row r="200" spans="7:28" s="434" customFormat="1">
      <c r="G200" s="427"/>
      <c r="H200" s="427"/>
      <c r="I200" s="428"/>
      <c r="J200" s="427"/>
      <c r="K200" s="427"/>
      <c r="L200" s="428"/>
      <c r="M200" s="427"/>
      <c r="N200" s="427"/>
      <c r="O200" s="427"/>
      <c r="P200" s="427"/>
      <c r="Q200" s="427"/>
      <c r="R200" s="439"/>
      <c r="S200" s="439"/>
      <c r="T200" s="439"/>
      <c r="U200" s="439"/>
      <c r="V200" s="439"/>
      <c r="W200" s="439"/>
      <c r="X200" s="439"/>
      <c r="Y200" s="439"/>
      <c r="Z200" s="439"/>
      <c r="AA200" s="439"/>
      <c r="AB200" s="440"/>
    </row>
    <row r="201" spans="7:28" s="434" customFormat="1">
      <c r="G201" s="427"/>
      <c r="H201" s="427"/>
      <c r="I201" s="428"/>
      <c r="J201" s="427"/>
      <c r="K201" s="427"/>
      <c r="L201" s="428"/>
      <c r="M201" s="427"/>
      <c r="N201" s="427"/>
      <c r="O201" s="427"/>
      <c r="P201" s="427"/>
      <c r="Q201" s="427"/>
      <c r="R201" s="439"/>
      <c r="S201" s="439"/>
      <c r="T201" s="439"/>
      <c r="U201" s="439"/>
      <c r="V201" s="439"/>
      <c r="W201" s="439"/>
      <c r="X201" s="439"/>
      <c r="Y201" s="439"/>
      <c r="Z201" s="439"/>
      <c r="AA201" s="439"/>
      <c r="AB201" s="440"/>
    </row>
    <row r="202" spans="7:28" s="434" customFormat="1">
      <c r="G202" s="427"/>
      <c r="H202" s="427"/>
      <c r="I202" s="428"/>
      <c r="J202" s="427"/>
      <c r="K202" s="427"/>
      <c r="L202" s="428"/>
      <c r="M202" s="427"/>
      <c r="N202" s="427"/>
      <c r="O202" s="427"/>
      <c r="P202" s="427"/>
      <c r="Q202" s="427"/>
      <c r="R202" s="439"/>
      <c r="S202" s="439"/>
      <c r="T202" s="439"/>
      <c r="U202" s="439"/>
      <c r="V202" s="439"/>
      <c r="W202" s="439"/>
      <c r="X202" s="439"/>
      <c r="Y202" s="439"/>
      <c r="Z202" s="439"/>
      <c r="AA202" s="439"/>
      <c r="AB202" s="440"/>
    </row>
    <row r="203" spans="7:28" s="434" customFormat="1">
      <c r="G203" s="427"/>
      <c r="H203" s="427"/>
      <c r="I203" s="428"/>
      <c r="J203" s="427"/>
      <c r="K203" s="427"/>
      <c r="L203" s="428"/>
      <c r="M203" s="427"/>
      <c r="N203" s="427"/>
      <c r="O203" s="427"/>
      <c r="P203" s="427"/>
      <c r="Q203" s="427"/>
      <c r="R203" s="439"/>
      <c r="S203" s="439"/>
      <c r="T203" s="439"/>
      <c r="U203" s="439"/>
      <c r="V203" s="439"/>
      <c r="W203" s="439"/>
      <c r="X203" s="439"/>
      <c r="Y203" s="439"/>
      <c r="Z203" s="439"/>
      <c r="AA203" s="439"/>
      <c r="AB203" s="440"/>
    </row>
    <row r="204" spans="7:28" s="434" customFormat="1">
      <c r="G204" s="427"/>
      <c r="H204" s="427"/>
      <c r="I204" s="428"/>
      <c r="J204" s="427"/>
      <c r="K204" s="427"/>
      <c r="L204" s="428"/>
      <c r="M204" s="427"/>
      <c r="N204" s="427"/>
      <c r="O204" s="427"/>
      <c r="P204" s="427"/>
      <c r="Q204" s="427"/>
      <c r="R204" s="439"/>
      <c r="S204" s="439"/>
      <c r="T204" s="439"/>
      <c r="U204" s="439"/>
      <c r="V204" s="439"/>
      <c r="W204" s="439"/>
      <c r="X204" s="439"/>
      <c r="Y204" s="439"/>
      <c r="Z204" s="439"/>
      <c r="AA204" s="439"/>
      <c r="AB204" s="440"/>
    </row>
    <row r="205" spans="7:28" s="434" customFormat="1">
      <c r="G205" s="427"/>
      <c r="H205" s="427"/>
      <c r="I205" s="428"/>
      <c r="J205" s="427"/>
      <c r="K205" s="427"/>
      <c r="L205" s="428"/>
      <c r="M205" s="427"/>
      <c r="N205" s="427"/>
      <c r="O205" s="427"/>
      <c r="P205" s="427"/>
      <c r="Q205" s="427"/>
      <c r="R205" s="439"/>
      <c r="S205" s="439"/>
      <c r="T205" s="439"/>
      <c r="U205" s="439"/>
      <c r="V205" s="439"/>
      <c r="W205" s="439"/>
      <c r="X205" s="439"/>
      <c r="Y205" s="439"/>
      <c r="Z205" s="439"/>
      <c r="AA205" s="439"/>
      <c r="AB205" s="440"/>
    </row>
    <row r="206" spans="7:28" s="434" customFormat="1">
      <c r="G206" s="427"/>
      <c r="H206" s="427"/>
      <c r="I206" s="428"/>
      <c r="J206" s="427"/>
      <c r="K206" s="427"/>
      <c r="L206" s="428"/>
      <c r="M206" s="427"/>
      <c r="N206" s="427"/>
      <c r="O206" s="427"/>
      <c r="P206" s="427"/>
      <c r="Q206" s="427"/>
      <c r="R206" s="439"/>
      <c r="S206" s="439"/>
      <c r="T206" s="439"/>
      <c r="U206" s="439"/>
      <c r="V206" s="439"/>
      <c r="W206" s="439"/>
      <c r="X206" s="439"/>
      <c r="Y206" s="439"/>
      <c r="Z206" s="439"/>
      <c r="AA206" s="439"/>
      <c r="AB206" s="440"/>
    </row>
    <row r="207" spans="7:28" s="434" customFormat="1">
      <c r="G207" s="427"/>
      <c r="H207" s="427"/>
      <c r="I207" s="428"/>
      <c r="J207" s="427"/>
      <c r="K207" s="427"/>
      <c r="L207" s="428"/>
      <c r="M207" s="427"/>
      <c r="N207" s="427"/>
      <c r="O207" s="427"/>
      <c r="P207" s="427"/>
      <c r="Q207" s="427"/>
      <c r="R207" s="439"/>
      <c r="S207" s="439"/>
      <c r="T207" s="439"/>
      <c r="U207" s="439"/>
      <c r="V207" s="439"/>
      <c r="W207" s="439"/>
      <c r="X207" s="439"/>
      <c r="Y207" s="439"/>
      <c r="Z207" s="439"/>
      <c r="AA207" s="439"/>
      <c r="AB207" s="440"/>
    </row>
    <row r="208" spans="7:28" s="434" customFormat="1">
      <c r="G208" s="427"/>
      <c r="H208" s="427"/>
      <c r="I208" s="428"/>
      <c r="J208" s="427"/>
      <c r="K208" s="427"/>
      <c r="L208" s="428"/>
      <c r="M208" s="427"/>
      <c r="N208" s="427"/>
      <c r="O208" s="427"/>
      <c r="P208" s="427"/>
      <c r="Q208" s="427"/>
      <c r="R208" s="439"/>
      <c r="S208" s="439"/>
      <c r="T208" s="439"/>
      <c r="U208" s="439"/>
      <c r="V208" s="439"/>
      <c r="W208" s="439"/>
      <c r="X208" s="439"/>
      <c r="Y208" s="439"/>
      <c r="Z208" s="439"/>
      <c r="AA208" s="439"/>
      <c r="AB208" s="440"/>
    </row>
    <row r="209" spans="7:28" s="434" customFormat="1">
      <c r="G209" s="427"/>
      <c r="H209" s="427"/>
      <c r="I209" s="428"/>
      <c r="J209" s="427"/>
      <c r="K209" s="427"/>
      <c r="L209" s="428"/>
      <c r="M209" s="427"/>
      <c r="N209" s="427"/>
      <c r="O209" s="427"/>
      <c r="P209" s="427"/>
      <c r="Q209" s="427"/>
      <c r="R209" s="439"/>
      <c r="S209" s="439"/>
      <c r="T209" s="439"/>
      <c r="U209" s="439"/>
      <c r="V209" s="439"/>
      <c r="W209" s="439"/>
      <c r="X209" s="439"/>
      <c r="Y209" s="439"/>
      <c r="Z209" s="439"/>
      <c r="AA209" s="439"/>
      <c r="AB209" s="440"/>
    </row>
    <row r="210" spans="7:28" s="434" customFormat="1">
      <c r="G210" s="427"/>
      <c r="H210" s="427"/>
      <c r="I210" s="428"/>
      <c r="J210" s="427"/>
      <c r="K210" s="427"/>
      <c r="L210" s="428"/>
      <c r="M210" s="427"/>
      <c r="N210" s="427"/>
      <c r="O210" s="427"/>
      <c r="P210" s="427"/>
      <c r="Q210" s="427"/>
      <c r="R210" s="439"/>
      <c r="S210" s="439"/>
      <c r="T210" s="439"/>
      <c r="U210" s="439"/>
      <c r="V210" s="439"/>
      <c r="W210" s="439"/>
      <c r="X210" s="439"/>
      <c r="Y210" s="439"/>
      <c r="Z210" s="439"/>
      <c r="AA210" s="439"/>
      <c r="AB210" s="440"/>
    </row>
    <row r="211" spans="7:28" s="434" customFormat="1">
      <c r="G211" s="427"/>
      <c r="H211" s="427"/>
      <c r="I211" s="428"/>
      <c r="J211" s="427"/>
      <c r="K211" s="427"/>
      <c r="L211" s="428"/>
      <c r="M211" s="427"/>
      <c r="N211" s="427"/>
      <c r="O211" s="427"/>
      <c r="P211" s="427"/>
      <c r="Q211" s="427"/>
      <c r="R211" s="439"/>
      <c r="S211" s="439"/>
      <c r="T211" s="439"/>
      <c r="U211" s="439"/>
      <c r="V211" s="439"/>
      <c r="W211" s="439"/>
      <c r="X211" s="439"/>
      <c r="Y211" s="439"/>
      <c r="Z211" s="439"/>
      <c r="AA211" s="439"/>
      <c r="AB211" s="440"/>
    </row>
    <row r="212" spans="7:28" s="434" customFormat="1">
      <c r="G212" s="427"/>
      <c r="H212" s="427"/>
      <c r="I212" s="428"/>
      <c r="J212" s="427"/>
      <c r="K212" s="427"/>
      <c r="L212" s="428"/>
      <c r="M212" s="427"/>
      <c r="N212" s="427"/>
      <c r="O212" s="427"/>
      <c r="P212" s="427"/>
      <c r="Q212" s="427"/>
      <c r="R212" s="439"/>
      <c r="S212" s="439"/>
      <c r="T212" s="439"/>
      <c r="U212" s="439"/>
      <c r="V212" s="439"/>
      <c r="W212" s="439"/>
      <c r="X212" s="439"/>
      <c r="Y212" s="439"/>
      <c r="Z212" s="439"/>
      <c r="AA212" s="439"/>
      <c r="AB212" s="440"/>
    </row>
    <row r="213" spans="7:28" s="434" customFormat="1">
      <c r="G213" s="427"/>
      <c r="H213" s="427"/>
      <c r="I213" s="428"/>
      <c r="J213" s="427"/>
      <c r="K213" s="427"/>
      <c r="L213" s="428"/>
      <c r="M213" s="427"/>
      <c r="N213" s="427"/>
      <c r="O213" s="427"/>
      <c r="P213" s="427"/>
      <c r="Q213" s="427"/>
      <c r="R213" s="439"/>
      <c r="S213" s="439"/>
      <c r="T213" s="439"/>
      <c r="U213" s="439"/>
      <c r="V213" s="439"/>
      <c r="W213" s="439"/>
      <c r="X213" s="439"/>
      <c r="Y213" s="439"/>
      <c r="Z213" s="439"/>
      <c r="AA213" s="439"/>
      <c r="AB213" s="440"/>
    </row>
    <row r="214" spans="7:28" s="434" customFormat="1">
      <c r="G214" s="427"/>
      <c r="H214" s="427"/>
      <c r="I214" s="428"/>
      <c r="J214" s="427"/>
      <c r="K214" s="427"/>
      <c r="L214" s="428"/>
      <c r="M214" s="427"/>
      <c r="N214" s="427"/>
      <c r="O214" s="427"/>
      <c r="P214" s="427"/>
      <c r="Q214" s="427"/>
      <c r="R214" s="439"/>
      <c r="S214" s="439"/>
      <c r="T214" s="439"/>
      <c r="U214" s="439"/>
      <c r="V214" s="439"/>
      <c r="W214" s="439"/>
      <c r="X214" s="439"/>
      <c r="Y214" s="439"/>
      <c r="Z214" s="439"/>
      <c r="AA214" s="439"/>
      <c r="AB214" s="440"/>
    </row>
    <row r="215" spans="7:28" s="434" customFormat="1">
      <c r="G215" s="427"/>
      <c r="H215" s="427"/>
      <c r="I215" s="428"/>
      <c r="J215" s="427"/>
      <c r="K215" s="427"/>
      <c r="L215" s="428"/>
      <c r="M215" s="427"/>
      <c r="N215" s="427"/>
      <c r="O215" s="427"/>
      <c r="P215" s="427"/>
      <c r="Q215" s="427"/>
      <c r="R215" s="439"/>
      <c r="S215" s="439"/>
      <c r="T215" s="439"/>
      <c r="U215" s="439"/>
      <c r="V215" s="439"/>
      <c r="W215" s="439"/>
      <c r="X215" s="439"/>
      <c r="Y215" s="439"/>
      <c r="Z215" s="439"/>
      <c r="AA215" s="439"/>
      <c r="AB215" s="440"/>
    </row>
    <row r="216" spans="7:28" s="434" customFormat="1">
      <c r="G216" s="427"/>
      <c r="H216" s="427"/>
      <c r="I216" s="428"/>
      <c r="J216" s="427"/>
      <c r="K216" s="427"/>
      <c r="L216" s="428"/>
      <c r="M216" s="427"/>
      <c r="N216" s="427"/>
      <c r="O216" s="427"/>
      <c r="P216" s="427"/>
      <c r="Q216" s="427"/>
      <c r="R216" s="439"/>
      <c r="S216" s="439"/>
      <c r="T216" s="439"/>
      <c r="U216" s="439"/>
      <c r="V216" s="439"/>
      <c r="W216" s="439"/>
      <c r="X216" s="439"/>
      <c r="Y216" s="439"/>
      <c r="Z216" s="439"/>
      <c r="AA216" s="439"/>
      <c r="AB216" s="440"/>
    </row>
    <row r="217" spans="7:28" s="434" customFormat="1">
      <c r="G217" s="427"/>
      <c r="H217" s="427"/>
      <c r="I217" s="428"/>
      <c r="J217" s="427"/>
      <c r="K217" s="427"/>
      <c r="L217" s="428"/>
      <c r="M217" s="427"/>
      <c r="N217" s="427"/>
      <c r="O217" s="427"/>
      <c r="P217" s="427"/>
      <c r="Q217" s="427"/>
      <c r="R217" s="439"/>
      <c r="S217" s="439"/>
      <c r="T217" s="439"/>
      <c r="U217" s="439"/>
      <c r="V217" s="439"/>
      <c r="W217" s="439"/>
      <c r="X217" s="439"/>
      <c r="Y217" s="439"/>
      <c r="Z217" s="439"/>
      <c r="AA217" s="439"/>
      <c r="AB217" s="440"/>
    </row>
    <row r="218" spans="7:28" s="434" customFormat="1">
      <c r="G218" s="427"/>
      <c r="H218" s="427"/>
      <c r="I218" s="428"/>
      <c r="J218" s="427"/>
      <c r="K218" s="427"/>
      <c r="L218" s="428"/>
      <c r="M218" s="427"/>
      <c r="N218" s="427"/>
      <c r="O218" s="427"/>
      <c r="P218" s="427"/>
      <c r="Q218" s="427"/>
      <c r="R218" s="439"/>
      <c r="S218" s="439"/>
      <c r="T218" s="439"/>
      <c r="U218" s="439"/>
      <c r="V218" s="439"/>
      <c r="W218" s="439"/>
      <c r="X218" s="439"/>
      <c r="Y218" s="439"/>
      <c r="Z218" s="439"/>
      <c r="AA218" s="439"/>
      <c r="AB218" s="440"/>
    </row>
    <row r="219" spans="7:28" s="434" customFormat="1">
      <c r="G219" s="427"/>
      <c r="H219" s="427"/>
      <c r="I219" s="428"/>
      <c r="J219" s="427"/>
      <c r="K219" s="427"/>
      <c r="L219" s="428"/>
      <c r="M219" s="427"/>
      <c r="N219" s="427"/>
      <c r="O219" s="427"/>
      <c r="P219" s="427"/>
      <c r="Q219" s="427"/>
      <c r="R219" s="439"/>
      <c r="S219" s="439"/>
      <c r="T219" s="439"/>
      <c r="U219" s="439"/>
      <c r="V219" s="439"/>
      <c r="W219" s="439"/>
      <c r="X219" s="439"/>
      <c r="Y219" s="439"/>
      <c r="Z219" s="439"/>
      <c r="AA219" s="439"/>
      <c r="AB219" s="440"/>
    </row>
    <row r="220" spans="7:28" s="434" customFormat="1">
      <c r="G220" s="427"/>
      <c r="H220" s="427"/>
      <c r="I220" s="428"/>
      <c r="J220" s="427"/>
      <c r="K220" s="427"/>
      <c r="L220" s="428"/>
      <c r="M220" s="427"/>
      <c r="N220" s="427"/>
      <c r="O220" s="427"/>
      <c r="P220" s="427"/>
      <c r="Q220" s="427"/>
      <c r="R220" s="439"/>
      <c r="S220" s="439"/>
      <c r="T220" s="439"/>
      <c r="U220" s="439"/>
      <c r="V220" s="439"/>
      <c r="W220" s="439"/>
      <c r="X220" s="439"/>
      <c r="Y220" s="439"/>
      <c r="Z220" s="439"/>
      <c r="AA220" s="439"/>
      <c r="AB220" s="440"/>
    </row>
    <row r="221" spans="7:28" s="434" customFormat="1">
      <c r="G221" s="427"/>
      <c r="H221" s="427"/>
      <c r="I221" s="428"/>
      <c r="J221" s="427"/>
      <c r="K221" s="427"/>
      <c r="L221" s="428"/>
      <c r="M221" s="427"/>
      <c r="N221" s="427"/>
      <c r="O221" s="427"/>
      <c r="P221" s="427"/>
      <c r="Q221" s="427"/>
      <c r="R221" s="439"/>
      <c r="S221" s="439"/>
      <c r="T221" s="439"/>
      <c r="U221" s="439"/>
      <c r="V221" s="439"/>
      <c r="W221" s="439"/>
      <c r="X221" s="439"/>
      <c r="Y221" s="439"/>
      <c r="Z221" s="439"/>
      <c r="AA221" s="439"/>
      <c r="AB221" s="440"/>
    </row>
    <row r="222" spans="7:28" s="434" customFormat="1">
      <c r="G222" s="427"/>
      <c r="H222" s="427"/>
      <c r="I222" s="428"/>
      <c r="J222" s="427"/>
      <c r="K222" s="427"/>
      <c r="L222" s="428"/>
      <c r="M222" s="427"/>
      <c r="N222" s="427"/>
      <c r="O222" s="427"/>
      <c r="P222" s="427"/>
      <c r="Q222" s="427"/>
      <c r="R222" s="439"/>
      <c r="S222" s="439"/>
      <c r="T222" s="439"/>
      <c r="U222" s="439"/>
      <c r="V222" s="439"/>
      <c r="W222" s="439"/>
      <c r="X222" s="439"/>
      <c r="Y222" s="439"/>
      <c r="Z222" s="439"/>
      <c r="AA222" s="439"/>
      <c r="AB222" s="440"/>
    </row>
    <row r="223" spans="7:28" s="434" customFormat="1">
      <c r="G223" s="427"/>
      <c r="H223" s="427"/>
      <c r="I223" s="428"/>
      <c r="J223" s="427"/>
      <c r="K223" s="427"/>
      <c r="L223" s="428"/>
      <c r="M223" s="427"/>
      <c r="N223" s="427"/>
      <c r="O223" s="427"/>
      <c r="P223" s="427"/>
      <c r="Q223" s="427"/>
      <c r="R223" s="439"/>
      <c r="S223" s="439"/>
      <c r="T223" s="439"/>
      <c r="U223" s="439"/>
      <c r="V223" s="439"/>
      <c r="W223" s="439"/>
      <c r="X223" s="439"/>
      <c r="Y223" s="439"/>
      <c r="Z223" s="439"/>
      <c r="AA223" s="439"/>
      <c r="AB223" s="440"/>
    </row>
    <row r="224" spans="7:28" s="434" customFormat="1">
      <c r="G224" s="427"/>
      <c r="H224" s="427"/>
      <c r="I224" s="428"/>
      <c r="J224" s="427"/>
      <c r="K224" s="427"/>
      <c r="L224" s="428"/>
      <c r="M224" s="427"/>
      <c r="N224" s="427"/>
      <c r="O224" s="427"/>
      <c r="P224" s="427"/>
      <c r="Q224" s="427"/>
      <c r="R224" s="439"/>
      <c r="S224" s="439"/>
      <c r="T224" s="439"/>
      <c r="U224" s="439"/>
      <c r="V224" s="439"/>
      <c r="W224" s="439"/>
      <c r="X224" s="439"/>
      <c r="Y224" s="439"/>
      <c r="Z224" s="439"/>
      <c r="AA224" s="439"/>
      <c r="AB224" s="440"/>
    </row>
    <row r="225" spans="5:6">
      <c r="E225" s="434"/>
      <c r="F225" s="434"/>
    </row>
    <row r="226" spans="5:6">
      <c r="E226" s="434"/>
      <c r="F226" s="434"/>
    </row>
    <row r="227" spans="5:6">
      <c r="E227" s="434"/>
      <c r="F227" s="434"/>
    </row>
    <row r="228" spans="5:6">
      <c r="E228" s="434"/>
      <c r="F228" s="434"/>
    </row>
    <row r="229" spans="5:6">
      <c r="E229" s="434"/>
      <c r="F229" s="434"/>
    </row>
    <row r="230" spans="5:6">
      <c r="E230" s="434"/>
      <c r="F230" s="434"/>
    </row>
    <row r="231" spans="5:6">
      <c r="E231" s="434"/>
      <c r="F231" s="434"/>
    </row>
    <row r="232" spans="5:6">
      <c r="E232" s="434"/>
      <c r="F232" s="434"/>
    </row>
    <row r="253" spans="5:6">
      <c r="E253" s="434"/>
      <c r="F253" s="434"/>
    </row>
  </sheetData>
  <protectedRanges>
    <protectedRange sqref="B2:B22" name="Intervalo2_1_1_1_1_1"/>
    <protectedRange sqref="D8:D9" name="Intervalo1_2_1_2_1_1_1"/>
    <protectedRange sqref="B23:B164" name="Intervalo2_1_1_1_1_1_21"/>
  </protectedRanges>
  <printOptions horizontalCentered="1" verticalCentered="1"/>
  <pageMargins left="0.19685039370078741" right="0.19685039370078741" top="0.59055118110236227" bottom="0.59055118110236227" header="0" footer="0"/>
  <pageSetup paperSize="9" scale="26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  <pageSetUpPr fitToPage="1"/>
  </sheetPr>
  <dimension ref="A1:TC995"/>
  <sheetViews>
    <sheetView tabSelected="1" topLeftCell="B124" zoomScale="69" zoomScaleNormal="69" workbookViewId="0">
      <selection activeCell="D134" sqref="D134"/>
    </sheetView>
  </sheetViews>
  <sheetFormatPr defaultRowHeight="15" customHeight="1"/>
  <cols>
    <col min="1" max="1" width="30.140625" style="374" customWidth="1"/>
    <col min="2" max="2" width="82.140625" customWidth="1"/>
    <col min="3" max="3" width="26.42578125" customWidth="1"/>
    <col min="4" max="4" width="31" customWidth="1"/>
    <col min="5" max="5" width="77.140625" style="376" customWidth="1"/>
    <col min="6" max="7" width="13.28515625" customWidth="1"/>
    <col min="8" max="8" width="20.42578125" style="376" customWidth="1"/>
    <col min="9" max="9" width="17.28515625" customWidth="1"/>
    <col min="10" max="10" width="58.140625" customWidth="1"/>
    <col min="11" max="11" width="19.85546875" style="157" customWidth="1"/>
    <col min="12" max="12" width="18.5703125" style="565" customWidth="1"/>
    <col min="23" max="23" width="9.140625" customWidth="1"/>
  </cols>
  <sheetData>
    <row r="1" spans="1:13" ht="56.25">
      <c r="A1" s="380" t="s">
        <v>389</v>
      </c>
      <c r="B1" s="380" t="s">
        <v>390</v>
      </c>
      <c r="C1" s="380" t="s">
        <v>619</v>
      </c>
      <c r="D1" s="380" t="s">
        <v>620</v>
      </c>
      <c r="E1" s="380" t="s">
        <v>621</v>
      </c>
      <c r="F1" s="380" t="s">
        <v>622</v>
      </c>
      <c r="G1" s="381" t="s">
        <v>623</v>
      </c>
      <c r="H1" s="381" t="s">
        <v>624</v>
      </c>
      <c r="I1" s="382" t="s">
        <v>625</v>
      </c>
      <c r="J1" s="383" t="s">
        <v>626</v>
      </c>
      <c r="K1" s="382" t="s">
        <v>627</v>
      </c>
      <c r="L1" s="558" t="s">
        <v>628</v>
      </c>
      <c r="M1" s="141"/>
    </row>
    <row r="2" spans="1:13" s="365" customFormat="1" ht="18.75">
      <c r="A2" s="492" t="s">
        <v>405</v>
      </c>
      <c r="B2" s="384" t="s">
        <v>406</v>
      </c>
      <c r="C2" s="493" t="s">
        <v>296</v>
      </c>
      <c r="D2" s="493" t="s">
        <v>644</v>
      </c>
      <c r="E2" s="494" t="s">
        <v>1116</v>
      </c>
      <c r="F2" s="495" t="s">
        <v>631</v>
      </c>
      <c r="G2" s="496" t="s">
        <v>632</v>
      </c>
      <c r="H2" s="493" t="s">
        <v>1117</v>
      </c>
      <c r="I2" s="493" t="s">
        <v>1118</v>
      </c>
      <c r="J2" s="497" t="s">
        <v>1119</v>
      </c>
      <c r="K2" s="498" t="s">
        <v>633</v>
      </c>
      <c r="L2" s="559">
        <v>305</v>
      </c>
      <c r="M2" s="364"/>
    </row>
    <row r="3" spans="1:13" s="365" customFormat="1" ht="18.75">
      <c r="A3" s="492" t="s">
        <v>405</v>
      </c>
      <c r="B3" s="384" t="s">
        <v>406</v>
      </c>
      <c r="C3" s="499" t="s">
        <v>380</v>
      </c>
      <c r="D3" s="493" t="s">
        <v>644</v>
      </c>
      <c r="E3" s="494" t="s">
        <v>1116</v>
      </c>
      <c r="F3" s="495" t="s">
        <v>631</v>
      </c>
      <c r="G3" s="496" t="s">
        <v>632</v>
      </c>
      <c r="H3" s="500" t="s">
        <v>1120</v>
      </c>
      <c r="I3" s="500" t="s">
        <v>1027</v>
      </c>
      <c r="J3" s="501" t="s">
        <v>1121</v>
      </c>
      <c r="K3" s="498" t="s">
        <v>633</v>
      </c>
      <c r="L3" s="559">
        <v>2317.0500000000002</v>
      </c>
      <c r="M3" s="364"/>
    </row>
    <row r="4" spans="1:13" s="365" customFormat="1" ht="18.75">
      <c r="A4" s="492" t="s">
        <v>405</v>
      </c>
      <c r="B4" s="384" t="s">
        <v>406</v>
      </c>
      <c r="C4" s="492" t="s">
        <v>381</v>
      </c>
      <c r="D4" s="386" t="s">
        <v>1122</v>
      </c>
      <c r="E4" s="495" t="s">
        <v>1123</v>
      </c>
      <c r="F4" s="495" t="s">
        <v>631</v>
      </c>
      <c r="G4" s="496" t="s">
        <v>632</v>
      </c>
      <c r="H4" s="500" t="s">
        <v>1124</v>
      </c>
      <c r="I4" s="500" t="s">
        <v>1118</v>
      </c>
      <c r="J4" s="501" t="s">
        <v>1125</v>
      </c>
      <c r="K4" s="385">
        <v>2611606</v>
      </c>
      <c r="L4" s="559">
        <v>630</v>
      </c>
      <c r="M4" s="364"/>
    </row>
    <row r="5" spans="1:13" s="365" customFormat="1" ht="18.75">
      <c r="A5" s="492" t="s">
        <v>405</v>
      </c>
      <c r="B5" s="384" t="s">
        <v>406</v>
      </c>
      <c r="C5" s="492" t="s">
        <v>380</v>
      </c>
      <c r="D5" s="386" t="s">
        <v>1126</v>
      </c>
      <c r="E5" s="495" t="s">
        <v>1127</v>
      </c>
      <c r="F5" s="500" t="s">
        <v>631</v>
      </c>
      <c r="G5" s="496" t="s">
        <v>632</v>
      </c>
      <c r="H5" s="500" t="s">
        <v>1128</v>
      </c>
      <c r="I5" s="500" t="s">
        <v>1129</v>
      </c>
      <c r="J5" s="501" t="s">
        <v>1130</v>
      </c>
      <c r="K5" s="385">
        <v>2607901</v>
      </c>
      <c r="L5" s="559">
        <v>650.99</v>
      </c>
      <c r="M5" s="364"/>
    </row>
    <row r="6" spans="1:13" s="365" customFormat="1" ht="18.75">
      <c r="A6" s="492" t="s">
        <v>405</v>
      </c>
      <c r="B6" s="384" t="s">
        <v>406</v>
      </c>
      <c r="C6" s="492" t="s">
        <v>638</v>
      </c>
      <c r="D6" s="386" t="s">
        <v>1126</v>
      </c>
      <c r="E6" s="495" t="s">
        <v>1127</v>
      </c>
      <c r="F6" s="495" t="s">
        <v>631</v>
      </c>
      <c r="G6" s="496" t="s">
        <v>632</v>
      </c>
      <c r="H6" s="500" t="s">
        <v>1131</v>
      </c>
      <c r="I6" s="500" t="s">
        <v>1027</v>
      </c>
      <c r="J6" s="501" t="s">
        <v>1132</v>
      </c>
      <c r="K6" s="385">
        <v>2607901</v>
      </c>
      <c r="L6" s="559">
        <v>1770.3</v>
      </c>
      <c r="M6" s="364"/>
    </row>
    <row r="7" spans="1:13" s="365" customFormat="1" ht="18.75">
      <c r="A7" s="492" t="s">
        <v>405</v>
      </c>
      <c r="B7" s="384" t="s">
        <v>406</v>
      </c>
      <c r="C7" s="492" t="s">
        <v>296</v>
      </c>
      <c r="D7" s="386" t="s">
        <v>1126</v>
      </c>
      <c r="E7" s="495" t="s">
        <v>1127</v>
      </c>
      <c r="F7" s="495" t="s">
        <v>631</v>
      </c>
      <c r="G7" s="496" t="s">
        <v>632</v>
      </c>
      <c r="H7" s="500" t="s">
        <v>1133</v>
      </c>
      <c r="I7" s="500" t="s">
        <v>1039</v>
      </c>
      <c r="J7" s="501" t="s">
        <v>1134</v>
      </c>
      <c r="K7" s="385">
        <v>2607901</v>
      </c>
      <c r="L7" s="559">
        <v>254.2</v>
      </c>
      <c r="M7" s="364"/>
    </row>
    <row r="8" spans="1:13" s="365" customFormat="1" ht="18.75">
      <c r="A8" s="492" t="s">
        <v>405</v>
      </c>
      <c r="B8" s="384" t="s">
        <v>406</v>
      </c>
      <c r="C8" s="492" t="s">
        <v>638</v>
      </c>
      <c r="D8" s="386" t="s">
        <v>1126</v>
      </c>
      <c r="E8" s="495" t="s">
        <v>1127</v>
      </c>
      <c r="F8" s="495" t="s">
        <v>631</v>
      </c>
      <c r="G8" s="496" t="s">
        <v>632</v>
      </c>
      <c r="H8" s="500" t="s">
        <v>1135</v>
      </c>
      <c r="I8" s="500" t="s">
        <v>1039</v>
      </c>
      <c r="J8" s="501" t="s">
        <v>1136</v>
      </c>
      <c r="K8" s="385">
        <v>2607901</v>
      </c>
      <c r="L8" s="559">
        <v>1803.32</v>
      </c>
      <c r="M8" s="364"/>
    </row>
    <row r="9" spans="1:13" s="365" customFormat="1" ht="18.75">
      <c r="A9" s="492" t="s">
        <v>405</v>
      </c>
      <c r="B9" s="384" t="s">
        <v>406</v>
      </c>
      <c r="C9" s="493" t="s">
        <v>638</v>
      </c>
      <c r="D9" s="493" t="s">
        <v>1137</v>
      </c>
      <c r="E9" s="494" t="s">
        <v>1138</v>
      </c>
      <c r="F9" s="494" t="s">
        <v>631</v>
      </c>
      <c r="G9" s="496" t="s">
        <v>632</v>
      </c>
      <c r="H9" s="500" t="s">
        <v>1139</v>
      </c>
      <c r="I9" s="500" t="s">
        <v>1140</v>
      </c>
      <c r="J9" s="501" t="s">
        <v>1141</v>
      </c>
      <c r="K9" s="498" t="s">
        <v>633</v>
      </c>
      <c r="L9" s="559">
        <v>816</v>
      </c>
      <c r="M9" s="364"/>
    </row>
    <row r="10" spans="1:13" s="365" customFormat="1" ht="18.75">
      <c r="A10" s="492" t="s">
        <v>405</v>
      </c>
      <c r="B10" s="384" t="s">
        <v>406</v>
      </c>
      <c r="C10" s="492" t="s">
        <v>638</v>
      </c>
      <c r="D10" s="493" t="s">
        <v>1137</v>
      </c>
      <c r="E10" s="494" t="s">
        <v>1138</v>
      </c>
      <c r="F10" s="495" t="s">
        <v>631</v>
      </c>
      <c r="G10" s="496" t="s">
        <v>632</v>
      </c>
      <c r="H10" s="500" t="s">
        <v>1142</v>
      </c>
      <c r="I10" s="500" t="s">
        <v>1143</v>
      </c>
      <c r="J10" s="501" t="s">
        <v>1144</v>
      </c>
      <c r="K10" s="498" t="s">
        <v>633</v>
      </c>
      <c r="L10" s="559">
        <v>619.20000000000005</v>
      </c>
      <c r="M10" s="364"/>
    </row>
    <row r="11" spans="1:13" s="365" customFormat="1" ht="18.75">
      <c r="A11" s="492" t="s">
        <v>405</v>
      </c>
      <c r="B11" s="384" t="s">
        <v>406</v>
      </c>
      <c r="C11" s="493" t="s">
        <v>380</v>
      </c>
      <c r="D11" s="493" t="s">
        <v>644</v>
      </c>
      <c r="E11" s="494" t="s">
        <v>1116</v>
      </c>
      <c r="F11" s="494" t="s">
        <v>631</v>
      </c>
      <c r="G11" s="494" t="s">
        <v>632</v>
      </c>
      <c r="H11" s="502">
        <v>16314</v>
      </c>
      <c r="I11" s="503">
        <v>45071</v>
      </c>
      <c r="J11" s="501" t="s">
        <v>1145</v>
      </c>
      <c r="K11" s="498" t="s">
        <v>633</v>
      </c>
      <c r="L11" s="559">
        <v>5863.69</v>
      </c>
      <c r="M11" s="364"/>
    </row>
    <row r="12" spans="1:13" s="365" customFormat="1" ht="18.75">
      <c r="A12" s="492" t="s">
        <v>405</v>
      </c>
      <c r="B12" s="384" t="s">
        <v>406</v>
      </c>
      <c r="C12" s="493" t="s">
        <v>638</v>
      </c>
      <c r="D12" s="493" t="s">
        <v>1146</v>
      </c>
      <c r="E12" s="495" t="s">
        <v>1147</v>
      </c>
      <c r="F12" s="495" t="s">
        <v>631</v>
      </c>
      <c r="G12" s="496" t="s">
        <v>632</v>
      </c>
      <c r="H12" s="500" t="s">
        <v>1058</v>
      </c>
      <c r="I12" s="493" t="s">
        <v>1148</v>
      </c>
      <c r="J12" s="497" t="s">
        <v>1149</v>
      </c>
      <c r="K12" s="498" t="s">
        <v>633</v>
      </c>
      <c r="L12" s="559">
        <v>43.8</v>
      </c>
      <c r="M12" s="364"/>
    </row>
    <row r="13" spans="1:13" s="365" customFormat="1" ht="18.75">
      <c r="A13" s="492" t="s">
        <v>405</v>
      </c>
      <c r="B13" s="384" t="s">
        <v>406</v>
      </c>
      <c r="C13" s="504" t="s">
        <v>638</v>
      </c>
      <c r="D13" s="499" t="s">
        <v>1150</v>
      </c>
      <c r="E13" s="505" t="s">
        <v>1056</v>
      </c>
      <c r="F13" s="496" t="s">
        <v>631</v>
      </c>
      <c r="G13" s="496" t="s">
        <v>632</v>
      </c>
      <c r="H13" s="500" t="s">
        <v>1151</v>
      </c>
      <c r="I13" s="500" t="s">
        <v>1148</v>
      </c>
      <c r="J13" s="501" t="s">
        <v>1152</v>
      </c>
      <c r="K13" s="385">
        <v>2611606</v>
      </c>
      <c r="L13" s="559">
        <v>69.8</v>
      </c>
      <c r="M13" s="364"/>
    </row>
    <row r="14" spans="1:13" s="365" customFormat="1" ht="18.75">
      <c r="A14" s="492" t="s">
        <v>405</v>
      </c>
      <c r="B14" s="384" t="s">
        <v>406</v>
      </c>
      <c r="C14" s="500" t="s">
        <v>380</v>
      </c>
      <c r="D14" s="386" t="s">
        <v>1126</v>
      </c>
      <c r="E14" s="495" t="s">
        <v>1127</v>
      </c>
      <c r="F14" s="496" t="s">
        <v>631</v>
      </c>
      <c r="G14" s="496" t="s">
        <v>632</v>
      </c>
      <c r="H14" s="500" t="s">
        <v>1153</v>
      </c>
      <c r="I14" s="500" t="s">
        <v>1154</v>
      </c>
      <c r="J14" s="501" t="s">
        <v>1155</v>
      </c>
      <c r="K14" s="385">
        <v>2607901</v>
      </c>
      <c r="L14" s="559">
        <v>384.35</v>
      </c>
      <c r="M14" s="364"/>
    </row>
    <row r="15" spans="1:13" s="365" customFormat="1" ht="16.5" customHeight="1">
      <c r="A15" s="492" t="s">
        <v>405</v>
      </c>
      <c r="B15" s="384" t="s">
        <v>406</v>
      </c>
      <c r="C15" s="499" t="s">
        <v>638</v>
      </c>
      <c r="D15" s="499" t="s">
        <v>1126</v>
      </c>
      <c r="E15" s="495" t="s">
        <v>1127</v>
      </c>
      <c r="F15" s="496" t="s">
        <v>631</v>
      </c>
      <c r="G15" s="496" t="s">
        <v>632</v>
      </c>
      <c r="H15" s="500" t="s">
        <v>1156</v>
      </c>
      <c r="I15" s="500" t="s">
        <v>1154</v>
      </c>
      <c r="J15" s="501" t="s">
        <v>1157</v>
      </c>
      <c r="K15" s="385">
        <v>2607901</v>
      </c>
      <c r="L15" s="559">
        <v>3781.08</v>
      </c>
      <c r="M15" s="364"/>
    </row>
    <row r="16" spans="1:13" s="367" customFormat="1" ht="18.75">
      <c r="A16" s="492" t="s">
        <v>405</v>
      </c>
      <c r="B16" s="384" t="s">
        <v>406</v>
      </c>
      <c r="C16" s="499" t="s">
        <v>297</v>
      </c>
      <c r="D16" s="499" t="s">
        <v>642</v>
      </c>
      <c r="E16" s="505" t="s">
        <v>643</v>
      </c>
      <c r="F16" s="496" t="s">
        <v>1035</v>
      </c>
      <c r="G16" s="496" t="s">
        <v>632</v>
      </c>
      <c r="H16" s="500" t="s">
        <v>1158</v>
      </c>
      <c r="I16" s="500" t="s">
        <v>1159</v>
      </c>
      <c r="J16" s="501" t="s">
        <v>1160</v>
      </c>
      <c r="K16" s="385">
        <v>2607901</v>
      </c>
      <c r="L16" s="559">
        <v>1424.85</v>
      </c>
      <c r="M16" s="366"/>
    </row>
    <row r="17" spans="1:523" s="367" customFormat="1" ht="18.75">
      <c r="A17" s="492" t="s">
        <v>405</v>
      </c>
      <c r="B17" s="384" t="s">
        <v>406</v>
      </c>
      <c r="C17" s="500" t="s">
        <v>297</v>
      </c>
      <c r="D17" s="499" t="s">
        <v>642</v>
      </c>
      <c r="E17" s="505" t="s">
        <v>643</v>
      </c>
      <c r="F17" s="496" t="s">
        <v>631</v>
      </c>
      <c r="G17" s="496" t="s">
        <v>632</v>
      </c>
      <c r="H17" s="493" t="s">
        <v>1161</v>
      </c>
      <c r="I17" s="493" t="s">
        <v>1159</v>
      </c>
      <c r="J17" s="497" t="s">
        <v>1162</v>
      </c>
      <c r="K17" s="385">
        <v>2607901</v>
      </c>
      <c r="L17" s="559">
        <v>1198.5</v>
      </c>
      <c r="M17" s="366"/>
    </row>
    <row r="18" spans="1:523" s="367" customFormat="1" ht="18.75">
      <c r="A18" s="492" t="s">
        <v>405</v>
      </c>
      <c r="B18" s="384" t="s">
        <v>406</v>
      </c>
      <c r="C18" s="500" t="s">
        <v>296</v>
      </c>
      <c r="D18" s="499" t="s">
        <v>642</v>
      </c>
      <c r="E18" s="505" t="s">
        <v>643</v>
      </c>
      <c r="F18" s="496" t="s">
        <v>631</v>
      </c>
      <c r="G18" s="496" t="s">
        <v>632</v>
      </c>
      <c r="H18" s="493" t="s">
        <v>1163</v>
      </c>
      <c r="I18" s="493" t="s">
        <v>1164</v>
      </c>
      <c r="J18" s="497" t="s">
        <v>1165</v>
      </c>
      <c r="K18" s="385">
        <v>2607901</v>
      </c>
      <c r="L18" s="559">
        <v>154.1</v>
      </c>
      <c r="M18" s="366"/>
    </row>
    <row r="19" spans="1:523" s="367" customFormat="1" ht="18.75">
      <c r="A19" s="492" t="s">
        <v>405</v>
      </c>
      <c r="B19" s="384" t="s">
        <v>406</v>
      </c>
      <c r="C19" s="500" t="s">
        <v>296</v>
      </c>
      <c r="D19" s="499" t="s">
        <v>1420</v>
      </c>
      <c r="E19" s="505" t="s">
        <v>1166</v>
      </c>
      <c r="F19" s="496" t="s">
        <v>631</v>
      </c>
      <c r="G19" s="496" t="s">
        <v>632</v>
      </c>
      <c r="H19" s="493" t="s">
        <v>1167</v>
      </c>
      <c r="I19" s="493" t="s">
        <v>1168</v>
      </c>
      <c r="J19" s="497" t="s">
        <v>1169</v>
      </c>
      <c r="K19" s="385">
        <v>2610707</v>
      </c>
      <c r="L19" s="559">
        <v>243.6</v>
      </c>
      <c r="M19" s="366"/>
    </row>
    <row r="20" spans="1:523" s="367" customFormat="1" ht="18.75">
      <c r="A20" s="492" t="s">
        <v>405</v>
      </c>
      <c r="B20" s="384" t="s">
        <v>406</v>
      </c>
      <c r="C20" s="500" t="s">
        <v>296</v>
      </c>
      <c r="D20" s="499" t="s">
        <v>1170</v>
      </c>
      <c r="E20" s="505" t="s">
        <v>1171</v>
      </c>
      <c r="F20" s="496" t="s">
        <v>631</v>
      </c>
      <c r="G20" s="496" t="s">
        <v>632</v>
      </c>
      <c r="H20" s="493" t="s">
        <v>1172</v>
      </c>
      <c r="I20" s="493" t="s">
        <v>1173</v>
      </c>
      <c r="J20" s="497" t="s">
        <v>1174</v>
      </c>
      <c r="K20" s="385">
        <v>3552205</v>
      </c>
      <c r="L20" s="559">
        <v>1090</v>
      </c>
      <c r="M20" s="366"/>
    </row>
    <row r="21" spans="1:523" s="367" customFormat="1" ht="18.75">
      <c r="A21" s="492" t="s">
        <v>405</v>
      </c>
      <c r="B21" s="384" t="s">
        <v>406</v>
      </c>
      <c r="C21" s="493" t="s">
        <v>380</v>
      </c>
      <c r="D21" s="499" t="s">
        <v>642</v>
      </c>
      <c r="E21" s="505" t="s">
        <v>643</v>
      </c>
      <c r="F21" s="494" t="s">
        <v>631</v>
      </c>
      <c r="G21" s="494" t="s">
        <v>632</v>
      </c>
      <c r="H21" s="502">
        <v>26576</v>
      </c>
      <c r="I21" s="503">
        <v>45075</v>
      </c>
      <c r="J21" s="501" t="s">
        <v>1175</v>
      </c>
      <c r="K21" s="385">
        <v>2607901</v>
      </c>
      <c r="L21" s="559">
        <v>1645.6</v>
      </c>
      <c r="M21" s="366"/>
    </row>
    <row r="22" spans="1:523" s="365" customFormat="1" ht="18.75">
      <c r="A22" s="492" t="s">
        <v>405</v>
      </c>
      <c r="B22" s="384" t="s">
        <v>406</v>
      </c>
      <c r="C22" s="500" t="s">
        <v>1176</v>
      </c>
      <c r="D22" s="500" t="s">
        <v>1177</v>
      </c>
      <c r="E22" s="495" t="s">
        <v>1178</v>
      </c>
      <c r="F22" s="496" t="s">
        <v>632</v>
      </c>
      <c r="G22" s="496" t="s">
        <v>632</v>
      </c>
      <c r="H22" s="500" t="s">
        <v>1061</v>
      </c>
      <c r="I22" s="500" t="s">
        <v>1179</v>
      </c>
      <c r="J22" s="501" t="s">
        <v>650</v>
      </c>
      <c r="K22" s="385">
        <v>2607901</v>
      </c>
      <c r="L22" s="559">
        <v>120</v>
      </c>
      <c r="M22" s="364"/>
    </row>
    <row r="23" spans="1:523" s="369" customFormat="1" ht="18.75">
      <c r="A23" s="492" t="s">
        <v>405</v>
      </c>
      <c r="B23" s="384" t="s">
        <v>406</v>
      </c>
      <c r="C23" s="500" t="s">
        <v>661</v>
      </c>
      <c r="D23" s="500" t="s">
        <v>701</v>
      </c>
      <c r="E23" s="495" t="s">
        <v>1180</v>
      </c>
      <c r="F23" s="496" t="s">
        <v>632</v>
      </c>
      <c r="G23" s="496" t="s">
        <v>632</v>
      </c>
      <c r="H23" s="500" t="s">
        <v>409</v>
      </c>
      <c r="I23" s="500" t="s">
        <v>1181</v>
      </c>
      <c r="J23" s="501" t="s">
        <v>650</v>
      </c>
      <c r="K23" s="387">
        <v>3534401</v>
      </c>
      <c r="L23" s="559">
        <v>19.989999999999998</v>
      </c>
      <c r="M23" s="364"/>
      <c r="N23" s="368"/>
      <c r="O23" s="368"/>
      <c r="P23" s="368"/>
      <c r="Q23" s="368"/>
      <c r="R23" s="368"/>
      <c r="S23" s="368"/>
      <c r="T23" s="368"/>
      <c r="U23" s="368"/>
      <c r="V23" s="368"/>
      <c r="W23" s="368"/>
      <c r="X23" s="368"/>
      <c r="Y23" s="368"/>
      <c r="Z23" s="368"/>
      <c r="AA23" s="368"/>
      <c r="AB23" s="368"/>
      <c r="AC23" s="368"/>
      <c r="AD23" s="368"/>
      <c r="AE23" s="368"/>
      <c r="AF23" s="368"/>
      <c r="AG23" s="368"/>
      <c r="AH23" s="368"/>
      <c r="AI23" s="368"/>
      <c r="AJ23" s="368"/>
      <c r="AK23" s="368"/>
      <c r="AL23" s="368"/>
      <c r="AM23" s="368"/>
      <c r="AN23" s="368"/>
      <c r="AO23" s="368"/>
      <c r="AP23" s="368"/>
      <c r="AQ23" s="368"/>
      <c r="AR23" s="368"/>
      <c r="AS23" s="368"/>
      <c r="AT23" s="368"/>
      <c r="AU23" s="368"/>
      <c r="AV23" s="368"/>
      <c r="AW23" s="368"/>
      <c r="AX23" s="368"/>
      <c r="AY23" s="368"/>
      <c r="AZ23" s="368"/>
      <c r="BA23" s="368"/>
      <c r="BB23" s="368"/>
      <c r="BC23" s="368"/>
      <c r="BD23" s="368"/>
      <c r="BE23" s="368"/>
      <c r="BF23" s="368"/>
      <c r="BG23" s="368"/>
      <c r="BH23" s="368"/>
      <c r="BI23" s="368"/>
      <c r="BJ23" s="368"/>
      <c r="BK23" s="368"/>
      <c r="BL23" s="368"/>
      <c r="BM23" s="368"/>
      <c r="BN23" s="368"/>
      <c r="BO23" s="368"/>
      <c r="BP23" s="368"/>
      <c r="BQ23" s="368"/>
      <c r="BR23" s="368"/>
      <c r="BS23" s="368"/>
      <c r="BT23" s="368"/>
      <c r="BU23" s="368"/>
      <c r="BV23" s="368"/>
      <c r="BW23" s="368"/>
      <c r="BX23" s="368"/>
      <c r="BY23" s="368"/>
      <c r="BZ23" s="368"/>
      <c r="CA23" s="368"/>
      <c r="CB23" s="368"/>
      <c r="CC23" s="368"/>
      <c r="CD23" s="368"/>
      <c r="CE23" s="368"/>
      <c r="CF23" s="368"/>
      <c r="CG23" s="368"/>
      <c r="CH23" s="368"/>
      <c r="CI23" s="368"/>
      <c r="CJ23" s="368"/>
      <c r="CK23" s="368"/>
      <c r="CL23" s="368"/>
      <c r="CM23" s="368"/>
      <c r="CN23" s="368"/>
      <c r="CO23" s="368"/>
      <c r="CP23" s="368"/>
      <c r="CQ23" s="368"/>
      <c r="CR23" s="368"/>
      <c r="CS23" s="368"/>
      <c r="CT23" s="368"/>
      <c r="CU23" s="368"/>
      <c r="CV23" s="368"/>
      <c r="CW23" s="368"/>
      <c r="CX23" s="368"/>
      <c r="CY23" s="368"/>
      <c r="CZ23" s="368"/>
      <c r="DA23" s="368"/>
      <c r="DB23" s="368"/>
      <c r="DC23" s="368"/>
      <c r="DD23" s="368"/>
      <c r="DE23" s="368"/>
      <c r="DF23" s="368"/>
      <c r="DG23" s="368"/>
      <c r="DH23" s="368"/>
      <c r="DI23" s="368"/>
      <c r="DJ23" s="368"/>
      <c r="DK23" s="368"/>
      <c r="DL23" s="368"/>
      <c r="DM23" s="368"/>
      <c r="DN23" s="368"/>
      <c r="DO23" s="368"/>
      <c r="DP23" s="368"/>
      <c r="DQ23" s="368"/>
      <c r="DR23" s="368"/>
      <c r="DS23" s="368"/>
      <c r="DT23" s="368"/>
      <c r="DU23" s="368"/>
      <c r="DV23" s="368"/>
      <c r="DW23" s="368"/>
      <c r="DX23" s="368"/>
      <c r="DY23" s="368"/>
      <c r="DZ23" s="368"/>
      <c r="EA23" s="368"/>
      <c r="EB23" s="368"/>
      <c r="EC23" s="368"/>
      <c r="ED23" s="368"/>
      <c r="EE23" s="368"/>
      <c r="EF23" s="368"/>
      <c r="EG23" s="368"/>
      <c r="EH23" s="368"/>
      <c r="EI23" s="368"/>
      <c r="EJ23" s="368"/>
      <c r="EK23" s="368"/>
      <c r="EL23" s="368"/>
      <c r="EM23" s="368"/>
      <c r="EN23" s="368"/>
      <c r="EO23" s="368"/>
      <c r="EP23" s="368"/>
      <c r="EQ23" s="368"/>
      <c r="ER23" s="368"/>
      <c r="ES23" s="368"/>
      <c r="ET23" s="368"/>
      <c r="EU23" s="368"/>
      <c r="EV23" s="368"/>
      <c r="EW23" s="368"/>
      <c r="EX23" s="368"/>
      <c r="EY23" s="368"/>
      <c r="EZ23" s="368"/>
      <c r="FA23" s="368"/>
      <c r="FB23" s="368"/>
      <c r="FC23" s="368"/>
      <c r="FD23" s="368"/>
      <c r="FE23" s="368"/>
      <c r="FF23" s="368"/>
      <c r="FG23" s="368"/>
      <c r="FH23" s="368"/>
      <c r="FI23" s="368"/>
      <c r="FJ23" s="368"/>
      <c r="FK23" s="368"/>
      <c r="FL23" s="368"/>
      <c r="FM23" s="368"/>
      <c r="FN23" s="368"/>
      <c r="FO23" s="368"/>
      <c r="FP23" s="368"/>
      <c r="FQ23" s="368"/>
      <c r="FR23" s="368"/>
      <c r="FS23" s="368"/>
      <c r="FT23" s="368"/>
      <c r="FU23" s="368"/>
      <c r="FV23" s="368"/>
      <c r="FW23" s="368"/>
      <c r="FX23" s="368"/>
      <c r="FY23" s="368"/>
      <c r="FZ23" s="368"/>
      <c r="GA23" s="368"/>
      <c r="GB23" s="368"/>
      <c r="GC23" s="368"/>
      <c r="GD23" s="368"/>
      <c r="GE23" s="368"/>
      <c r="GF23" s="368"/>
      <c r="GG23" s="368"/>
      <c r="GH23" s="368"/>
      <c r="GI23" s="368"/>
      <c r="GJ23" s="368"/>
      <c r="GK23" s="368"/>
      <c r="GL23" s="368"/>
      <c r="GM23" s="368"/>
      <c r="GN23" s="368"/>
      <c r="GO23" s="368"/>
      <c r="GP23" s="368"/>
      <c r="GQ23" s="368"/>
      <c r="GR23" s="368"/>
      <c r="GS23" s="368"/>
      <c r="GT23" s="368"/>
      <c r="GU23" s="368"/>
      <c r="GV23" s="368"/>
      <c r="GW23" s="368"/>
      <c r="GX23" s="368"/>
      <c r="GY23" s="368"/>
      <c r="GZ23" s="368"/>
      <c r="HA23" s="368"/>
      <c r="HB23" s="368"/>
      <c r="HC23" s="368"/>
      <c r="HD23" s="368"/>
      <c r="HE23" s="368"/>
      <c r="HF23" s="368"/>
      <c r="HG23" s="368"/>
      <c r="HH23" s="368"/>
      <c r="HI23" s="368"/>
      <c r="HJ23" s="368"/>
      <c r="HK23" s="368"/>
      <c r="HL23" s="368"/>
      <c r="HM23" s="368"/>
      <c r="HN23" s="368"/>
      <c r="HO23" s="368"/>
      <c r="HP23" s="368"/>
      <c r="HQ23" s="368"/>
      <c r="HR23" s="368"/>
      <c r="HS23" s="368"/>
      <c r="HT23" s="368"/>
      <c r="HU23" s="368"/>
      <c r="HV23" s="368"/>
      <c r="HW23" s="368"/>
      <c r="HX23" s="368"/>
      <c r="HY23" s="368"/>
      <c r="HZ23" s="368"/>
      <c r="IA23" s="368"/>
      <c r="IB23" s="368"/>
      <c r="IC23" s="368"/>
      <c r="ID23" s="368"/>
      <c r="IE23" s="368"/>
      <c r="IF23" s="368"/>
      <c r="IG23" s="368"/>
      <c r="IH23" s="368"/>
      <c r="II23" s="368"/>
      <c r="IJ23" s="368"/>
      <c r="IK23" s="368"/>
      <c r="IL23" s="368"/>
      <c r="IM23" s="368"/>
      <c r="IN23" s="368"/>
      <c r="IO23" s="368"/>
      <c r="IP23" s="368"/>
      <c r="IQ23" s="368"/>
      <c r="IR23" s="368"/>
      <c r="IS23" s="368"/>
      <c r="IT23" s="368"/>
      <c r="IU23" s="368"/>
      <c r="IV23" s="368"/>
      <c r="IW23" s="368"/>
      <c r="IX23" s="368"/>
      <c r="IY23" s="368"/>
      <c r="IZ23" s="368"/>
      <c r="JA23" s="368"/>
      <c r="JB23" s="368"/>
      <c r="JC23" s="368"/>
      <c r="JD23" s="368"/>
      <c r="JE23" s="368"/>
      <c r="JF23" s="368"/>
      <c r="JG23" s="368"/>
      <c r="JH23" s="368"/>
      <c r="JI23" s="368"/>
      <c r="JJ23" s="368"/>
      <c r="JK23" s="368"/>
      <c r="JL23" s="368"/>
      <c r="JM23" s="368"/>
      <c r="JN23" s="368"/>
      <c r="JO23" s="368"/>
      <c r="JP23" s="368"/>
      <c r="JQ23" s="368"/>
      <c r="JR23" s="368"/>
      <c r="JS23" s="368"/>
      <c r="JT23" s="368"/>
      <c r="JU23" s="368"/>
      <c r="JV23" s="368"/>
      <c r="JW23" s="368"/>
      <c r="JX23" s="368"/>
      <c r="JY23" s="368"/>
      <c r="JZ23" s="368"/>
      <c r="KA23" s="368"/>
      <c r="KB23" s="368"/>
      <c r="KC23" s="368"/>
      <c r="KD23" s="368"/>
      <c r="KE23" s="368"/>
      <c r="KF23" s="368"/>
      <c r="KG23" s="368"/>
      <c r="KH23" s="368"/>
      <c r="KI23" s="368"/>
      <c r="KJ23" s="368"/>
      <c r="KK23" s="368"/>
      <c r="KL23" s="368"/>
      <c r="KM23" s="368"/>
      <c r="KN23" s="368"/>
      <c r="KO23" s="368"/>
      <c r="KP23" s="368"/>
      <c r="KQ23" s="368"/>
      <c r="KR23" s="368"/>
      <c r="KS23" s="368"/>
      <c r="KT23" s="368"/>
      <c r="KU23" s="368"/>
      <c r="KV23" s="368"/>
      <c r="KW23" s="368"/>
      <c r="KX23" s="368"/>
      <c r="KY23" s="368"/>
      <c r="KZ23" s="368"/>
      <c r="LA23" s="368"/>
      <c r="LB23" s="368"/>
      <c r="LC23" s="368"/>
      <c r="LD23" s="368"/>
      <c r="LE23" s="368"/>
      <c r="LF23" s="368"/>
      <c r="LG23" s="368"/>
      <c r="LH23" s="368"/>
      <c r="LI23" s="368"/>
      <c r="LJ23" s="368"/>
      <c r="LK23" s="368"/>
      <c r="LL23" s="368"/>
      <c r="LM23" s="368"/>
      <c r="LN23" s="368"/>
      <c r="LO23" s="368"/>
      <c r="LP23" s="368"/>
      <c r="LQ23" s="368"/>
      <c r="LR23" s="368"/>
      <c r="LS23" s="368"/>
      <c r="LT23" s="368"/>
      <c r="LU23" s="368"/>
      <c r="LV23" s="368"/>
      <c r="LW23" s="368"/>
      <c r="LX23" s="368"/>
      <c r="LY23" s="368"/>
      <c r="LZ23" s="368"/>
      <c r="MA23" s="368"/>
      <c r="MB23" s="368"/>
      <c r="MC23" s="368"/>
      <c r="MD23" s="368"/>
      <c r="ME23" s="368"/>
      <c r="MF23" s="368"/>
      <c r="MG23" s="368"/>
      <c r="MH23" s="368"/>
      <c r="MI23" s="368"/>
      <c r="MJ23" s="368"/>
      <c r="MK23" s="368"/>
      <c r="ML23" s="368"/>
      <c r="MM23" s="368"/>
      <c r="MN23" s="368"/>
      <c r="MO23" s="368"/>
      <c r="MP23" s="368"/>
      <c r="MQ23" s="368"/>
      <c r="MR23" s="368"/>
      <c r="MS23" s="368"/>
      <c r="MT23" s="368"/>
      <c r="MU23" s="368"/>
      <c r="MV23" s="368"/>
      <c r="MW23" s="368"/>
      <c r="MX23" s="368"/>
      <c r="MY23" s="368"/>
      <c r="MZ23" s="368"/>
      <c r="NA23" s="368"/>
      <c r="NB23" s="368"/>
      <c r="NC23" s="368"/>
      <c r="ND23" s="368"/>
      <c r="NE23" s="368"/>
      <c r="NF23" s="368"/>
      <c r="NG23" s="368"/>
      <c r="NH23" s="368"/>
      <c r="NI23" s="368"/>
      <c r="NJ23" s="368"/>
      <c r="NK23" s="368"/>
      <c r="NL23" s="368"/>
      <c r="NM23" s="368"/>
      <c r="NN23" s="368"/>
      <c r="NO23" s="368"/>
      <c r="NP23" s="368"/>
      <c r="NQ23" s="368"/>
      <c r="NR23" s="368"/>
      <c r="NS23" s="368"/>
      <c r="NT23" s="368"/>
      <c r="NU23" s="368"/>
      <c r="NV23" s="368"/>
      <c r="NW23" s="368"/>
      <c r="NX23" s="368"/>
      <c r="NY23" s="368"/>
      <c r="NZ23" s="368"/>
      <c r="OA23" s="368"/>
      <c r="OB23" s="368"/>
      <c r="OC23" s="368"/>
      <c r="OD23" s="368"/>
      <c r="OE23" s="368"/>
      <c r="OF23" s="368"/>
      <c r="OG23" s="368"/>
      <c r="OH23" s="368"/>
      <c r="OI23" s="368"/>
      <c r="OJ23" s="368"/>
      <c r="OK23" s="368"/>
      <c r="OL23" s="368"/>
      <c r="OM23" s="368"/>
      <c r="ON23" s="368"/>
      <c r="OO23" s="368"/>
      <c r="OP23" s="368"/>
      <c r="OQ23" s="368"/>
      <c r="OR23" s="368"/>
      <c r="OS23" s="368"/>
      <c r="OT23" s="368"/>
      <c r="OU23" s="368"/>
      <c r="OV23" s="368"/>
      <c r="OW23" s="368"/>
      <c r="OX23" s="368"/>
      <c r="OY23" s="368"/>
      <c r="OZ23" s="368"/>
      <c r="PA23" s="368"/>
      <c r="PB23" s="368"/>
      <c r="PC23" s="368"/>
      <c r="PD23" s="368"/>
      <c r="PE23" s="368"/>
      <c r="PF23" s="368"/>
      <c r="PG23" s="368"/>
      <c r="PH23" s="368"/>
      <c r="PI23" s="368"/>
      <c r="PJ23" s="368"/>
      <c r="PK23" s="368"/>
      <c r="PL23" s="368"/>
      <c r="PM23" s="368"/>
      <c r="PN23" s="368"/>
      <c r="PO23" s="368"/>
      <c r="PP23" s="368"/>
      <c r="PQ23" s="368"/>
      <c r="PR23" s="368"/>
      <c r="PS23" s="368"/>
      <c r="PT23" s="368"/>
      <c r="PU23" s="368"/>
      <c r="PV23" s="368"/>
      <c r="PW23" s="368"/>
      <c r="PX23" s="368"/>
      <c r="PY23" s="368"/>
      <c r="PZ23" s="368"/>
      <c r="QA23" s="368"/>
      <c r="QB23" s="368"/>
      <c r="QC23" s="368"/>
      <c r="QD23" s="368"/>
      <c r="QE23" s="368"/>
      <c r="QF23" s="368"/>
      <c r="QG23" s="368"/>
      <c r="QH23" s="368"/>
      <c r="QI23" s="368"/>
      <c r="QJ23" s="368"/>
      <c r="QK23" s="368"/>
      <c r="QL23" s="368"/>
      <c r="QM23" s="368"/>
      <c r="QN23" s="368"/>
      <c r="QO23" s="368"/>
      <c r="QP23" s="368"/>
      <c r="QQ23" s="368"/>
      <c r="QR23" s="368"/>
      <c r="QS23" s="368"/>
      <c r="QT23" s="368"/>
      <c r="QU23" s="368"/>
      <c r="QV23" s="368"/>
      <c r="QW23" s="368"/>
      <c r="QX23" s="368"/>
      <c r="QY23" s="368"/>
      <c r="QZ23" s="368"/>
      <c r="RA23" s="368"/>
      <c r="RB23" s="368"/>
      <c r="RC23" s="368"/>
      <c r="RD23" s="368"/>
      <c r="RE23" s="368"/>
      <c r="RF23" s="368"/>
      <c r="RG23" s="368"/>
      <c r="RH23" s="368"/>
      <c r="RI23" s="368"/>
      <c r="RJ23" s="368"/>
      <c r="RK23" s="368"/>
      <c r="RL23" s="368"/>
      <c r="RM23" s="368"/>
      <c r="RN23" s="368"/>
      <c r="RO23" s="368"/>
      <c r="RP23" s="368"/>
      <c r="RQ23" s="368"/>
      <c r="RR23" s="368"/>
      <c r="RS23" s="368"/>
      <c r="RT23" s="368"/>
      <c r="RU23" s="368"/>
      <c r="RV23" s="368"/>
      <c r="RW23" s="368"/>
      <c r="RX23" s="368"/>
      <c r="RY23" s="368"/>
      <c r="RZ23" s="368"/>
      <c r="SA23" s="368"/>
      <c r="SB23" s="368"/>
      <c r="SC23" s="368"/>
      <c r="SD23" s="368"/>
      <c r="SE23" s="368"/>
      <c r="SF23" s="368"/>
      <c r="SG23" s="368"/>
      <c r="SH23" s="368"/>
      <c r="SI23" s="368"/>
      <c r="SJ23" s="368"/>
      <c r="SK23" s="368"/>
      <c r="SL23" s="368"/>
      <c r="SM23" s="368"/>
      <c r="SN23" s="368"/>
      <c r="SO23" s="368"/>
      <c r="SP23" s="368"/>
      <c r="SQ23" s="368"/>
      <c r="SR23" s="368"/>
      <c r="SS23" s="368"/>
      <c r="ST23" s="368"/>
      <c r="SU23" s="368"/>
      <c r="SV23" s="368"/>
      <c r="SW23" s="368"/>
      <c r="SX23" s="368"/>
      <c r="SY23" s="368"/>
      <c r="SZ23" s="368"/>
      <c r="TA23" s="368"/>
      <c r="TB23" s="368"/>
      <c r="TC23" s="368"/>
    </row>
    <row r="24" spans="1:523" s="369" customFormat="1" ht="18.75">
      <c r="A24" s="390" t="s">
        <v>405</v>
      </c>
      <c r="B24" s="384" t="s">
        <v>406</v>
      </c>
      <c r="C24" s="492" t="s">
        <v>661</v>
      </c>
      <c r="D24" s="386" t="s">
        <v>701</v>
      </c>
      <c r="E24" s="495" t="s">
        <v>1180</v>
      </c>
      <c r="F24" s="495" t="s">
        <v>632</v>
      </c>
      <c r="G24" s="496" t="s">
        <v>632</v>
      </c>
      <c r="H24" s="500" t="s">
        <v>413</v>
      </c>
      <c r="I24" s="500" t="s">
        <v>1182</v>
      </c>
      <c r="J24" s="501" t="s">
        <v>650</v>
      </c>
      <c r="K24" s="387">
        <v>3534401</v>
      </c>
      <c r="L24" s="559">
        <v>19.989999999999998</v>
      </c>
      <c r="M24" s="364"/>
      <c r="N24" s="368"/>
      <c r="O24" s="368"/>
      <c r="P24" s="368"/>
      <c r="Q24" s="368"/>
      <c r="R24" s="368"/>
      <c r="S24" s="368"/>
      <c r="T24" s="368"/>
      <c r="U24" s="368"/>
      <c r="V24" s="368"/>
      <c r="W24" s="368"/>
      <c r="X24" s="368"/>
      <c r="Y24" s="368"/>
      <c r="Z24" s="368"/>
      <c r="AA24" s="368"/>
      <c r="AB24" s="368"/>
      <c r="AC24" s="368"/>
      <c r="AD24" s="368"/>
      <c r="AE24" s="368"/>
      <c r="AF24" s="368"/>
      <c r="AG24" s="368"/>
      <c r="AH24" s="368"/>
      <c r="AI24" s="368"/>
      <c r="AJ24" s="368"/>
      <c r="AK24" s="368"/>
      <c r="AL24" s="368"/>
      <c r="AM24" s="368"/>
      <c r="AN24" s="368"/>
      <c r="AO24" s="368"/>
      <c r="AP24" s="368"/>
      <c r="AQ24" s="368"/>
      <c r="AR24" s="368"/>
      <c r="AS24" s="368"/>
      <c r="AT24" s="368"/>
      <c r="AU24" s="368"/>
      <c r="AV24" s="368"/>
      <c r="AW24" s="368"/>
      <c r="AX24" s="368"/>
      <c r="AY24" s="368"/>
      <c r="AZ24" s="368"/>
      <c r="BA24" s="368"/>
      <c r="BB24" s="368"/>
      <c r="BC24" s="368"/>
      <c r="BD24" s="368"/>
      <c r="BE24" s="368"/>
      <c r="BF24" s="368"/>
      <c r="BG24" s="368"/>
      <c r="BH24" s="368"/>
      <c r="BI24" s="368"/>
      <c r="BJ24" s="368"/>
      <c r="BK24" s="368"/>
      <c r="BL24" s="368"/>
      <c r="BM24" s="368"/>
      <c r="BN24" s="368"/>
      <c r="BO24" s="368"/>
      <c r="BP24" s="368"/>
      <c r="BQ24" s="368"/>
      <c r="BR24" s="368"/>
      <c r="BS24" s="368"/>
      <c r="BT24" s="368"/>
      <c r="BU24" s="368"/>
      <c r="BV24" s="368"/>
      <c r="BW24" s="368"/>
      <c r="BX24" s="368"/>
      <c r="BY24" s="368"/>
      <c r="BZ24" s="368"/>
      <c r="CA24" s="368"/>
      <c r="CB24" s="368"/>
      <c r="CC24" s="368"/>
      <c r="CD24" s="368"/>
      <c r="CE24" s="368"/>
      <c r="CF24" s="368"/>
      <c r="CG24" s="368"/>
      <c r="CH24" s="368"/>
      <c r="CI24" s="368"/>
      <c r="CJ24" s="368"/>
      <c r="CK24" s="368"/>
      <c r="CL24" s="368"/>
      <c r="CM24" s="368"/>
      <c r="CN24" s="368"/>
      <c r="CO24" s="368"/>
      <c r="CP24" s="368"/>
      <c r="CQ24" s="368"/>
      <c r="CR24" s="368"/>
      <c r="CS24" s="368"/>
      <c r="CT24" s="368"/>
      <c r="CU24" s="368"/>
      <c r="CV24" s="368"/>
      <c r="CW24" s="368"/>
      <c r="CX24" s="368"/>
      <c r="CY24" s="368"/>
      <c r="CZ24" s="368"/>
      <c r="DA24" s="368"/>
      <c r="DB24" s="368"/>
      <c r="DC24" s="368"/>
      <c r="DD24" s="368"/>
      <c r="DE24" s="368"/>
      <c r="DF24" s="368"/>
      <c r="DG24" s="368"/>
      <c r="DH24" s="368"/>
      <c r="DI24" s="368"/>
      <c r="DJ24" s="368"/>
      <c r="DK24" s="368"/>
      <c r="DL24" s="368"/>
      <c r="DM24" s="368"/>
      <c r="DN24" s="368"/>
      <c r="DO24" s="368"/>
      <c r="DP24" s="368"/>
      <c r="DQ24" s="368"/>
      <c r="DR24" s="368"/>
      <c r="DS24" s="368"/>
      <c r="DT24" s="368"/>
      <c r="DU24" s="368"/>
      <c r="DV24" s="368"/>
      <c r="DW24" s="368"/>
      <c r="DX24" s="368"/>
      <c r="DY24" s="368"/>
      <c r="DZ24" s="368"/>
      <c r="EA24" s="368"/>
      <c r="EB24" s="368"/>
      <c r="EC24" s="368"/>
      <c r="ED24" s="368"/>
      <c r="EE24" s="368"/>
      <c r="EF24" s="368"/>
      <c r="EG24" s="368"/>
      <c r="EH24" s="368"/>
      <c r="EI24" s="368"/>
      <c r="EJ24" s="368"/>
      <c r="EK24" s="368"/>
      <c r="EL24" s="368"/>
      <c r="EM24" s="368"/>
      <c r="EN24" s="368"/>
      <c r="EO24" s="368"/>
      <c r="EP24" s="368"/>
      <c r="EQ24" s="368"/>
      <c r="ER24" s="368"/>
      <c r="ES24" s="368"/>
      <c r="ET24" s="368"/>
      <c r="EU24" s="368"/>
      <c r="EV24" s="368"/>
      <c r="EW24" s="368"/>
      <c r="EX24" s="368"/>
      <c r="EY24" s="368"/>
      <c r="EZ24" s="368"/>
      <c r="FA24" s="368"/>
      <c r="FB24" s="368"/>
      <c r="FC24" s="368"/>
      <c r="FD24" s="368"/>
      <c r="FE24" s="368"/>
      <c r="FF24" s="368"/>
      <c r="FG24" s="368"/>
      <c r="FH24" s="368"/>
      <c r="FI24" s="368"/>
      <c r="FJ24" s="368"/>
      <c r="FK24" s="368"/>
      <c r="FL24" s="368"/>
      <c r="FM24" s="368"/>
      <c r="FN24" s="368"/>
      <c r="FO24" s="368"/>
      <c r="FP24" s="368"/>
      <c r="FQ24" s="368"/>
      <c r="FR24" s="368"/>
      <c r="FS24" s="368"/>
      <c r="FT24" s="368"/>
      <c r="FU24" s="368"/>
      <c r="FV24" s="368"/>
      <c r="FW24" s="368"/>
      <c r="FX24" s="368"/>
      <c r="FY24" s="368"/>
      <c r="FZ24" s="368"/>
      <c r="GA24" s="368"/>
      <c r="GB24" s="368"/>
      <c r="GC24" s="368"/>
      <c r="GD24" s="368"/>
      <c r="GE24" s="368"/>
      <c r="GF24" s="368"/>
      <c r="GG24" s="368"/>
      <c r="GH24" s="368"/>
      <c r="GI24" s="368"/>
      <c r="GJ24" s="368"/>
      <c r="GK24" s="368"/>
      <c r="GL24" s="368"/>
      <c r="GM24" s="368"/>
      <c r="GN24" s="368"/>
      <c r="GO24" s="368"/>
      <c r="GP24" s="368"/>
      <c r="GQ24" s="368"/>
      <c r="GR24" s="368"/>
      <c r="GS24" s="368"/>
      <c r="GT24" s="368"/>
      <c r="GU24" s="368"/>
      <c r="GV24" s="368"/>
      <c r="GW24" s="368"/>
      <c r="GX24" s="368"/>
      <c r="GY24" s="368"/>
      <c r="GZ24" s="368"/>
      <c r="HA24" s="368"/>
      <c r="HB24" s="368"/>
      <c r="HC24" s="368"/>
      <c r="HD24" s="368"/>
      <c r="HE24" s="368"/>
      <c r="HF24" s="368"/>
      <c r="HG24" s="368"/>
      <c r="HH24" s="368"/>
      <c r="HI24" s="368"/>
      <c r="HJ24" s="368"/>
      <c r="HK24" s="368"/>
      <c r="HL24" s="368"/>
      <c r="HM24" s="368"/>
      <c r="HN24" s="368"/>
      <c r="HO24" s="368"/>
      <c r="HP24" s="368"/>
      <c r="HQ24" s="368"/>
      <c r="HR24" s="368"/>
      <c r="HS24" s="368"/>
      <c r="HT24" s="368"/>
      <c r="HU24" s="368"/>
      <c r="HV24" s="368"/>
      <c r="HW24" s="368"/>
      <c r="HX24" s="368"/>
      <c r="HY24" s="368"/>
      <c r="HZ24" s="368"/>
      <c r="IA24" s="368"/>
      <c r="IB24" s="368"/>
      <c r="IC24" s="368"/>
      <c r="ID24" s="368"/>
      <c r="IE24" s="368"/>
      <c r="IF24" s="368"/>
      <c r="IG24" s="368"/>
      <c r="IH24" s="368"/>
      <c r="II24" s="368"/>
      <c r="IJ24" s="368"/>
      <c r="IK24" s="368"/>
      <c r="IL24" s="368"/>
      <c r="IM24" s="368"/>
      <c r="IN24" s="368"/>
      <c r="IO24" s="368"/>
      <c r="IP24" s="368"/>
      <c r="IQ24" s="368"/>
      <c r="IR24" s="368"/>
      <c r="IS24" s="368"/>
      <c r="IT24" s="368"/>
      <c r="IU24" s="368"/>
      <c r="IV24" s="368"/>
      <c r="IW24" s="368"/>
      <c r="IX24" s="368"/>
      <c r="IY24" s="368"/>
      <c r="IZ24" s="368"/>
      <c r="JA24" s="368"/>
      <c r="JB24" s="368"/>
      <c r="JC24" s="368"/>
      <c r="JD24" s="368"/>
      <c r="JE24" s="368"/>
      <c r="JF24" s="368"/>
      <c r="JG24" s="368"/>
      <c r="JH24" s="368"/>
      <c r="JI24" s="368"/>
      <c r="JJ24" s="368"/>
      <c r="JK24" s="368"/>
      <c r="JL24" s="368"/>
      <c r="JM24" s="368"/>
      <c r="JN24" s="368"/>
      <c r="JO24" s="368"/>
      <c r="JP24" s="368"/>
      <c r="JQ24" s="368"/>
      <c r="JR24" s="368"/>
      <c r="JS24" s="368"/>
      <c r="JT24" s="368"/>
      <c r="JU24" s="368"/>
      <c r="JV24" s="368"/>
      <c r="JW24" s="368"/>
      <c r="JX24" s="368"/>
      <c r="JY24" s="368"/>
      <c r="JZ24" s="368"/>
      <c r="KA24" s="368"/>
      <c r="KB24" s="368"/>
      <c r="KC24" s="368"/>
      <c r="KD24" s="368"/>
      <c r="KE24" s="368"/>
      <c r="KF24" s="368"/>
      <c r="KG24" s="368"/>
      <c r="KH24" s="368"/>
      <c r="KI24" s="368"/>
      <c r="KJ24" s="368"/>
      <c r="KK24" s="368"/>
      <c r="KL24" s="368"/>
      <c r="KM24" s="368"/>
      <c r="KN24" s="368"/>
      <c r="KO24" s="368"/>
      <c r="KP24" s="368"/>
      <c r="KQ24" s="368"/>
      <c r="KR24" s="368"/>
      <c r="KS24" s="368"/>
      <c r="KT24" s="368"/>
      <c r="KU24" s="368"/>
      <c r="KV24" s="368"/>
      <c r="KW24" s="368"/>
      <c r="KX24" s="368"/>
      <c r="KY24" s="368"/>
      <c r="KZ24" s="368"/>
      <c r="LA24" s="368"/>
      <c r="LB24" s="368"/>
      <c r="LC24" s="368"/>
      <c r="LD24" s="368"/>
      <c r="LE24" s="368"/>
      <c r="LF24" s="368"/>
      <c r="LG24" s="368"/>
      <c r="LH24" s="368"/>
      <c r="LI24" s="368"/>
      <c r="LJ24" s="368"/>
      <c r="LK24" s="368"/>
      <c r="LL24" s="368"/>
      <c r="LM24" s="368"/>
      <c r="LN24" s="368"/>
      <c r="LO24" s="368"/>
      <c r="LP24" s="368"/>
      <c r="LQ24" s="368"/>
      <c r="LR24" s="368"/>
      <c r="LS24" s="368"/>
      <c r="LT24" s="368"/>
      <c r="LU24" s="368"/>
      <c r="LV24" s="368"/>
      <c r="LW24" s="368"/>
      <c r="LX24" s="368"/>
      <c r="LY24" s="368"/>
      <c r="LZ24" s="368"/>
      <c r="MA24" s="368"/>
      <c r="MB24" s="368"/>
      <c r="MC24" s="368"/>
      <c r="MD24" s="368"/>
      <c r="ME24" s="368"/>
      <c r="MF24" s="368"/>
      <c r="MG24" s="368"/>
      <c r="MH24" s="368"/>
      <c r="MI24" s="368"/>
      <c r="MJ24" s="368"/>
      <c r="MK24" s="368"/>
      <c r="ML24" s="368"/>
      <c r="MM24" s="368"/>
      <c r="MN24" s="368"/>
      <c r="MO24" s="368"/>
      <c r="MP24" s="368"/>
      <c r="MQ24" s="368"/>
      <c r="MR24" s="368"/>
      <c r="MS24" s="368"/>
      <c r="MT24" s="368"/>
      <c r="MU24" s="368"/>
      <c r="MV24" s="368"/>
      <c r="MW24" s="368"/>
      <c r="MX24" s="368"/>
      <c r="MY24" s="368"/>
      <c r="MZ24" s="368"/>
      <c r="NA24" s="368"/>
      <c r="NB24" s="368"/>
      <c r="NC24" s="368"/>
      <c r="ND24" s="368"/>
      <c r="NE24" s="368"/>
      <c r="NF24" s="368"/>
      <c r="NG24" s="368"/>
      <c r="NH24" s="368"/>
      <c r="NI24" s="368"/>
      <c r="NJ24" s="368"/>
      <c r="NK24" s="368"/>
      <c r="NL24" s="368"/>
      <c r="NM24" s="368"/>
      <c r="NN24" s="368"/>
      <c r="NO24" s="368"/>
      <c r="NP24" s="368"/>
      <c r="NQ24" s="368"/>
      <c r="NR24" s="368"/>
      <c r="NS24" s="368"/>
      <c r="NT24" s="368"/>
      <c r="NU24" s="368"/>
      <c r="NV24" s="368"/>
      <c r="NW24" s="368"/>
      <c r="NX24" s="368"/>
      <c r="NY24" s="368"/>
      <c r="NZ24" s="368"/>
      <c r="OA24" s="368"/>
      <c r="OB24" s="368"/>
      <c r="OC24" s="368"/>
      <c r="OD24" s="368"/>
      <c r="OE24" s="368"/>
      <c r="OF24" s="368"/>
      <c r="OG24" s="368"/>
      <c r="OH24" s="368"/>
      <c r="OI24" s="368"/>
      <c r="OJ24" s="368"/>
      <c r="OK24" s="368"/>
      <c r="OL24" s="368"/>
      <c r="OM24" s="368"/>
      <c r="ON24" s="368"/>
      <c r="OO24" s="368"/>
      <c r="OP24" s="368"/>
      <c r="OQ24" s="368"/>
      <c r="OR24" s="368"/>
      <c r="OS24" s="368"/>
      <c r="OT24" s="368"/>
      <c r="OU24" s="368"/>
      <c r="OV24" s="368"/>
      <c r="OW24" s="368"/>
      <c r="OX24" s="368"/>
      <c r="OY24" s="368"/>
      <c r="OZ24" s="368"/>
      <c r="PA24" s="368"/>
      <c r="PB24" s="368"/>
      <c r="PC24" s="368"/>
      <c r="PD24" s="368"/>
      <c r="PE24" s="368"/>
      <c r="PF24" s="368"/>
      <c r="PG24" s="368"/>
      <c r="PH24" s="368"/>
      <c r="PI24" s="368"/>
      <c r="PJ24" s="368"/>
      <c r="PK24" s="368"/>
      <c r="PL24" s="368"/>
      <c r="PM24" s="368"/>
      <c r="PN24" s="368"/>
      <c r="PO24" s="368"/>
      <c r="PP24" s="368"/>
      <c r="PQ24" s="368"/>
      <c r="PR24" s="368"/>
      <c r="PS24" s="368"/>
      <c r="PT24" s="368"/>
      <c r="PU24" s="368"/>
      <c r="PV24" s="368"/>
      <c r="PW24" s="368"/>
      <c r="PX24" s="368"/>
      <c r="PY24" s="368"/>
      <c r="PZ24" s="368"/>
      <c r="QA24" s="368"/>
      <c r="QB24" s="368"/>
      <c r="QC24" s="368"/>
      <c r="QD24" s="368"/>
      <c r="QE24" s="368"/>
      <c r="QF24" s="368"/>
      <c r="QG24" s="368"/>
      <c r="QH24" s="368"/>
      <c r="QI24" s="368"/>
      <c r="QJ24" s="368"/>
      <c r="QK24" s="368"/>
      <c r="QL24" s="368"/>
      <c r="QM24" s="368"/>
      <c r="QN24" s="368"/>
      <c r="QO24" s="368"/>
      <c r="QP24" s="368"/>
      <c r="QQ24" s="368"/>
      <c r="QR24" s="368"/>
      <c r="QS24" s="368"/>
      <c r="QT24" s="368"/>
      <c r="QU24" s="368"/>
      <c r="QV24" s="368"/>
      <c r="QW24" s="368"/>
      <c r="QX24" s="368"/>
      <c r="QY24" s="368"/>
      <c r="QZ24" s="368"/>
      <c r="RA24" s="368"/>
      <c r="RB24" s="368"/>
      <c r="RC24" s="368"/>
      <c r="RD24" s="368"/>
      <c r="RE24" s="368"/>
      <c r="RF24" s="368"/>
      <c r="RG24" s="368"/>
      <c r="RH24" s="368"/>
      <c r="RI24" s="368"/>
      <c r="RJ24" s="368"/>
      <c r="RK24" s="368"/>
      <c r="RL24" s="368"/>
      <c r="RM24" s="368"/>
      <c r="RN24" s="368"/>
      <c r="RO24" s="368"/>
      <c r="RP24" s="368"/>
      <c r="RQ24" s="368"/>
      <c r="RR24" s="368"/>
      <c r="RS24" s="368"/>
      <c r="RT24" s="368"/>
      <c r="RU24" s="368"/>
      <c r="RV24" s="368"/>
      <c r="RW24" s="368"/>
      <c r="RX24" s="368"/>
      <c r="RY24" s="368"/>
      <c r="RZ24" s="368"/>
      <c r="SA24" s="368"/>
      <c r="SB24" s="368"/>
      <c r="SC24" s="368"/>
      <c r="SD24" s="368"/>
      <c r="SE24" s="368"/>
      <c r="SF24" s="368"/>
      <c r="SG24" s="368"/>
      <c r="SH24" s="368"/>
      <c r="SI24" s="368"/>
      <c r="SJ24" s="368"/>
      <c r="SK24" s="368"/>
      <c r="SL24" s="368"/>
      <c r="SM24" s="368"/>
      <c r="SN24" s="368"/>
      <c r="SO24" s="368"/>
      <c r="SP24" s="368"/>
      <c r="SQ24" s="368"/>
      <c r="SR24" s="368"/>
      <c r="SS24" s="368"/>
      <c r="ST24" s="368"/>
      <c r="SU24" s="368"/>
      <c r="SV24" s="368"/>
      <c r="SW24" s="368"/>
      <c r="SX24" s="368"/>
      <c r="SY24" s="368"/>
      <c r="SZ24" s="368"/>
      <c r="TA24" s="368"/>
      <c r="TB24" s="368"/>
      <c r="TC24" s="368"/>
    </row>
    <row r="25" spans="1:523" s="369" customFormat="1" ht="18.75">
      <c r="A25" s="390" t="s">
        <v>405</v>
      </c>
      <c r="B25" s="384" t="s">
        <v>406</v>
      </c>
      <c r="C25" s="492" t="s">
        <v>661</v>
      </c>
      <c r="D25" s="386" t="s">
        <v>701</v>
      </c>
      <c r="E25" s="495" t="s">
        <v>1180</v>
      </c>
      <c r="F25" s="495" t="s">
        <v>632</v>
      </c>
      <c r="G25" s="496" t="s">
        <v>632</v>
      </c>
      <c r="H25" s="500" t="s">
        <v>422</v>
      </c>
      <c r="I25" s="500" t="s">
        <v>1181</v>
      </c>
      <c r="J25" s="501" t="s">
        <v>650</v>
      </c>
      <c r="K25" s="387">
        <v>3534401</v>
      </c>
      <c r="L25" s="559">
        <v>15</v>
      </c>
      <c r="M25" s="364"/>
      <c r="N25" s="368"/>
      <c r="O25" s="368"/>
      <c r="P25" s="368"/>
      <c r="Q25" s="368"/>
      <c r="R25" s="368"/>
      <c r="S25" s="368"/>
      <c r="T25" s="368"/>
      <c r="U25" s="368"/>
      <c r="V25" s="368"/>
      <c r="W25" s="368"/>
      <c r="X25" s="368"/>
      <c r="Y25" s="368"/>
      <c r="Z25" s="368"/>
      <c r="AA25" s="368"/>
      <c r="AB25" s="368"/>
      <c r="AC25" s="368"/>
      <c r="AD25" s="368"/>
      <c r="AE25" s="368"/>
      <c r="AF25" s="368"/>
      <c r="AG25" s="368"/>
      <c r="AH25" s="368"/>
      <c r="AI25" s="368"/>
      <c r="AJ25" s="368"/>
      <c r="AK25" s="368"/>
      <c r="AL25" s="368"/>
      <c r="AM25" s="368"/>
      <c r="AN25" s="368"/>
      <c r="AO25" s="368"/>
      <c r="AP25" s="368"/>
      <c r="AQ25" s="368"/>
      <c r="AR25" s="368"/>
      <c r="AS25" s="368"/>
      <c r="AT25" s="368"/>
      <c r="AU25" s="368"/>
      <c r="AV25" s="368"/>
      <c r="AW25" s="368"/>
      <c r="AX25" s="368"/>
      <c r="AY25" s="368"/>
      <c r="AZ25" s="368"/>
      <c r="BA25" s="368"/>
      <c r="BB25" s="368"/>
      <c r="BC25" s="368"/>
      <c r="BD25" s="368"/>
      <c r="BE25" s="368"/>
      <c r="BF25" s="368"/>
      <c r="BG25" s="368"/>
      <c r="BH25" s="368"/>
      <c r="BI25" s="368"/>
      <c r="BJ25" s="368"/>
      <c r="BK25" s="368"/>
      <c r="BL25" s="368"/>
      <c r="BM25" s="368"/>
      <c r="BN25" s="368"/>
      <c r="BO25" s="368"/>
      <c r="BP25" s="368"/>
      <c r="BQ25" s="368"/>
      <c r="BR25" s="368"/>
      <c r="BS25" s="368"/>
      <c r="BT25" s="368"/>
      <c r="BU25" s="368"/>
      <c r="BV25" s="368"/>
      <c r="BW25" s="368"/>
      <c r="BX25" s="368"/>
      <c r="BY25" s="368"/>
      <c r="BZ25" s="368"/>
      <c r="CA25" s="368"/>
      <c r="CB25" s="368"/>
      <c r="CC25" s="368"/>
      <c r="CD25" s="368"/>
      <c r="CE25" s="368"/>
      <c r="CF25" s="368"/>
      <c r="CG25" s="368"/>
      <c r="CH25" s="368"/>
      <c r="CI25" s="368"/>
      <c r="CJ25" s="368"/>
      <c r="CK25" s="368"/>
      <c r="CL25" s="368"/>
      <c r="CM25" s="368"/>
      <c r="CN25" s="368"/>
      <c r="CO25" s="368"/>
      <c r="CP25" s="368"/>
      <c r="CQ25" s="368"/>
      <c r="CR25" s="368"/>
      <c r="CS25" s="368"/>
      <c r="CT25" s="368"/>
      <c r="CU25" s="368"/>
      <c r="CV25" s="368"/>
      <c r="CW25" s="368"/>
      <c r="CX25" s="368"/>
      <c r="CY25" s="368"/>
      <c r="CZ25" s="368"/>
      <c r="DA25" s="368"/>
      <c r="DB25" s="368"/>
      <c r="DC25" s="368"/>
      <c r="DD25" s="368"/>
      <c r="DE25" s="368"/>
      <c r="DF25" s="368"/>
      <c r="DG25" s="368"/>
      <c r="DH25" s="368"/>
      <c r="DI25" s="368"/>
      <c r="DJ25" s="368"/>
      <c r="DK25" s="368"/>
      <c r="DL25" s="368"/>
      <c r="DM25" s="368"/>
      <c r="DN25" s="368"/>
      <c r="DO25" s="368"/>
      <c r="DP25" s="368"/>
      <c r="DQ25" s="368"/>
      <c r="DR25" s="368"/>
      <c r="DS25" s="368"/>
      <c r="DT25" s="368"/>
      <c r="DU25" s="368"/>
      <c r="DV25" s="368"/>
      <c r="DW25" s="368"/>
      <c r="DX25" s="368"/>
      <c r="DY25" s="368"/>
      <c r="DZ25" s="368"/>
      <c r="EA25" s="368"/>
      <c r="EB25" s="368"/>
      <c r="EC25" s="368"/>
      <c r="ED25" s="368"/>
      <c r="EE25" s="368"/>
      <c r="EF25" s="368"/>
      <c r="EG25" s="368"/>
      <c r="EH25" s="368"/>
      <c r="EI25" s="368"/>
      <c r="EJ25" s="368"/>
      <c r="EK25" s="368"/>
      <c r="EL25" s="368"/>
      <c r="EM25" s="368"/>
      <c r="EN25" s="368"/>
      <c r="EO25" s="368"/>
      <c r="EP25" s="368"/>
      <c r="EQ25" s="368"/>
      <c r="ER25" s="368"/>
      <c r="ES25" s="368"/>
      <c r="ET25" s="368"/>
      <c r="EU25" s="368"/>
      <c r="EV25" s="368"/>
      <c r="EW25" s="368"/>
      <c r="EX25" s="368"/>
      <c r="EY25" s="368"/>
      <c r="EZ25" s="368"/>
      <c r="FA25" s="368"/>
      <c r="FB25" s="368"/>
      <c r="FC25" s="368"/>
      <c r="FD25" s="368"/>
      <c r="FE25" s="368"/>
      <c r="FF25" s="368"/>
      <c r="FG25" s="368"/>
      <c r="FH25" s="368"/>
      <c r="FI25" s="368"/>
      <c r="FJ25" s="368"/>
      <c r="FK25" s="368"/>
      <c r="FL25" s="368"/>
      <c r="FM25" s="368"/>
      <c r="FN25" s="368"/>
      <c r="FO25" s="368"/>
      <c r="FP25" s="368"/>
      <c r="FQ25" s="368"/>
      <c r="FR25" s="368"/>
      <c r="FS25" s="368"/>
      <c r="FT25" s="368"/>
      <c r="FU25" s="368"/>
      <c r="FV25" s="368"/>
      <c r="FW25" s="368"/>
      <c r="FX25" s="368"/>
      <c r="FY25" s="368"/>
      <c r="FZ25" s="368"/>
      <c r="GA25" s="368"/>
      <c r="GB25" s="368"/>
      <c r="GC25" s="368"/>
      <c r="GD25" s="368"/>
      <c r="GE25" s="368"/>
      <c r="GF25" s="368"/>
      <c r="GG25" s="368"/>
      <c r="GH25" s="368"/>
      <c r="GI25" s="368"/>
      <c r="GJ25" s="368"/>
      <c r="GK25" s="368"/>
      <c r="GL25" s="368"/>
      <c r="GM25" s="368"/>
      <c r="GN25" s="368"/>
      <c r="GO25" s="368"/>
      <c r="GP25" s="368"/>
      <c r="GQ25" s="368"/>
      <c r="GR25" s="368"/>
      <c r="GS25" s="368"/>
      <c r="GT25" s="368"/>
      <c r="GU25" s="368"/>
      <c r="GV25" s="368"/>
      <c r="GW25" s="368"/>
      <c r="GX25" s="368"/>
      <c r="GY25" s="368"/>
      <c r="GZ25" s="368"/>
      <c r="HA25" s="368"/>
      <c r="HB25" s="368"/>
      <c r="HC25" s="368"/>
      <c r="HD25" s="368"/>
      <c r="HE25" s="368"/>
      <c r="HF25" s="368"/>
      <c r="HG25" s="368"/>
      <c r="HH25" s="368"/>
      <c r="HI25" s="368"/>
      <c r="HJ25" s="368"/>
      <c r="HK25" s="368"/>
      <c r="HL25" s="368"/>
      <c r="HM25" s="368"/>
      <c r="HN25" s="368"/>
      <c r="HO25" s="368"/>
      <c r="HP25" s="368"/>
      <c r="HQ25" s="368"/>
      <c r="HR25" s="368"/>
      <c r="HS25" s="368"/>
      <c r="HT25" s="368"/>
      <c r="HU25" s="368"/>
      <c r="HV25" s="368"/>
      <c r="HW25" s="368"/>
      <c r="HX25" s="368"/>
      <c r="HY25" s="368"/>
      <c r="HZ25" s="368"/>
      <c r="IA25" s="368"/>
      <c r="IB25" s="368"/>
      <c r="IC25" s="368"/>
      <c r="ID25" s="368"/>
      <c r="IE25" s="368"/>
      <c r="IF25" s="368"/>
      <c r="IG25" s="368"/>
      <c r="IH25" s="368"/>
      <c r="II25" s="368"/>
      <c r="IJ25" s="368"/>
      <c r="IK25" s="368"/>
      <c r="IL25" s="368"/>
      <c r="IM25" s="368"/>
      <c r="IN25" s="368"/>
      <c r="IO25" s="368"/>
      <c r="IP25" s="368"/>
      <c r="IQ25" s="368"/>
      <c r="IR25" s="368"/>
      <c r="IS25" s="368"/>
      <c r="IT25" s="368"/>
      <c r="IU25" s="368"/>
      <c r="IV25" s="368"/>
      <c r="IW25" s="368"/>
      <c r="IX25" s="368"/>
      <c r="IY25" s="368"/>
      <c r="IZ25" s="368"/>
      <c r="JA25" s="368"/>
      <c r="JB25" s="368"/>
      <c r="JC25" s="368"/>
      <c r="JD25" s="368"/>
      <c r="JE25" s="368"/>
      <c r="JF25" s="368"/>
      <c r="JG25" s="368"/>
      <c r="JH25" s="368"/>
      <c r="JI25" s="368"/>
      <c r="JJ25" s="368"/>
      <c r="JK25" s="368"/>
      <c r="JL25" s="368"/>
      <c r="JM25" s="368"/>
      <c r="JN25" s="368"/>
      <c r="JO25" s="368"/>
      <c r="JP25" s="368"/>
      <c r="JQ25" s="368"/>
      <c r="JR25" s="368"/>
      <c r="JS25" s="368"/>
      <c r="JT25" s="368"/>
      <c r="JU25" s="368"/>
      <c r="JV25" s="368"/>
      <c r="JW25" s="368"/>
      <c r="JX25" s="368"/>
      <c r="JY25" s="368"/>
      <c r="JZ25" s="368"/>
      <c r="KA25" s="368"/>
      <c r="KB25" s="368"/>
      <c r="KC25" s="368"/>
      <c r="KD25" s="368"/>
      <c r="KE25" s="368"/>
      <c r="KF25" s="368"/>
      <c r="KG25" s="368"/>
      <c r="KH25" s="368"/>
      <c r="KI25" s="368"/>
      <c r="KJ25" s="368"/>
      <c r="KK25" s="368"/>
      <c r="KL25" s="368"/>
      <c r="KM25" s="368"/>
      <c r="KN25" s="368"/>
      <c r="KO25" s="368"/>
      <c r="KP25" s="368"/>
      <c r="KQ25" s="368"/>
      <c r="KR25" s="368"/>
      <c r="KS25" s="368"/>
      <c r="KT25" s="368"/>
      <c r="KU25" s="368"/>
      <c r="KV25" s="368"/>
      <c r="KW25" s="368"/>
      <c r="KX25" s="368"/>
      <c r="KY25" s="368"/>
      <c r="KZ25" s="368"/>
      <c r="LA25" s="368"/>
      <c r="LB25" s="368"/>
      <c r="LC25" s="368"/>
      <c r="LD25" s="368"/>
      <c r="LE25" s="368"/>
      <c r="LF25" s="368"/>
      <c r="LG25" s="368"/>
      <c r="LH25" s="368"/>
      <c r="LI25" s="368"/>
      <c r="LJ25" s="368"/>
      <c r="LK25" s="368"/>
      <c r="LL25" s="368"/>
      <c r="LM25" s="368"/>
      <c r="LN25" s="368"/>
      <c r="LO25" s="368"/>
      <c r="LP25" s="368"/>
      <c r="LQ25" s="368"/>
      <c r="LR25" s="368"/>
      <c r="LS25" s="368"/>
      <c r="LT25" s="368"/>
      <c r="LU25" s="368"/>
      <c r="LV25" s="368"/>
      <c r="LW25" s="368"/>
      <c r="LX25" s="368"/>
      <c r="LY25" s="368"/>
      <c r="LZ25" s="368"/>
      <c r="MA25" s="368"/>
      <c r="MB25" s="368"/>
      <c r="MC25" s="368"/>
      <c r="MD25" s="368"/>
      <c r="ME25" s="368"/>
      <c r="MF25" s="368"/>
      <c r="MG25" s="368"/>
      <c r="MH25" s="368"/>
      <c r="MI25" s="368"/>
      <c r="MJ25" s="368"/>
      <c r="MK25" s="368"/>
      <c r="ML25" s="368"/>
      <c r="MM25" s="368"/>
      <c r="MN25" s="368"/>
      <c r="MO25" s="368"/>
      <c r="MP25" s="368"/>
      <c r="MQ25" s="368"/>
      <c r="MR25" s="368"/>
      <c r="MS25" s="368"/>
      <c r="MT25" s="368"/>
      <c r="MU25" s="368"/>
      <c r="MV25" s="368"/>
      <c r="MW25" s="368"/>
      <c r="MX25" s="368"/>
      <c r="MY25" s="368"/>
      <c r="MZ25" s="368"/>
      <c r="NA25" s="368"/>
      <c r="NB25" s="368"/>
      <c r="NC25" s="368"/>
      <c r="ND25" s="368"/>
      <c r="NE25" s="368"/>
      <c r="NF25" s="368"/>
      <c r="NG25" s="368"/>
      <c r="NH25" s="368"/>
      <c r="NI25" s="368"/>
      <c r="NJ25" s="368"/>
      <c r="NK25" s="368"/>
      <c r="NL25" s="368"/>
      <c r="NM25" s="368"/>
      <c r="NN25" s="368"/>
      <c r="NO25" s="368"/>
      <c r="NP25" s="368"/>
      <c r="NQ25" s="368"/>
      <c r="NR25" s="368"/>
      <c r="NS25" s="368"/>
      <c r="NT25" s="368"/>
      <c r="NU25" s="368"/>
      <c r="NV25" s="368"/>
      <c r="NW25" s="368"/>
      <c r="NX25" s="368"/>
      <c r="NY25" s="368"/>
      <c r="NZ25" s="368"/>
      <c r="OA25" s="368"/>
      <c r="OB25" s="368"/>
      <c r="OC25" s="368"/>
      <c r="OD25" s="368"/>
      <c r="OE25" s="368"/>
      <c r="OF25" s="368"/>
      <c r="OG25" s="368"/>
      <c r="OH25" s="368"/>
      <c r="OI25" s="368"/>
      <c r="OJ25" s="368"/>
      <c r="OK25" s="368"/>
      <c r="OL25" s="368"/>
      <c r="OM25" s="368"/>
      <c r="ON25" s="368"/>
      <c r="OO25" s="368"/>
      <c r="OP25" s="368"/>
      <c r="OQ25" s="368"/>
      <c r="OR25" s="368"/>
      <c r="OS25" s="368"/>
      <c r="OT25" s="368"/>
      <c r="OU25" s="368"/>
      <c r="OV25" s="368"/>
      <c r="OW25" s="368"/>
      <c r="OX25" s="368"/>
      <c r="OY25" s="368"/>
      <c r="OZ25" s="368"/>
      <c r="PA25" s="368"/>
      <c r="PB25" s="368"/>
      <c r="PC25" s="368"/>
      <c r="PD25" s="368"/>
      <c r="PE25" s="368"/>
      <c r="PF25" s="368"/>
      <c r="PG25" s="368"/>
      <c r="PH25" s="368"/>
      <c r="PI25" s="368"/>
      <c r="PJ25" s="368"/>
      <c r="PK25" s="368"/>
      <c r="PL25" s="368"/>
      <c r="PM25" s="368"/>
      <c r="PN25" s="368"/>
      <c r="PO25" s="368"/>
      <c r="PP25" s="368"/>
      <c r="PQ25" s="368"/>
      <c r="PR25" s="368"/>
      <c r="PS25" s="368"/>
      <c r="PT25" s="368"/>
      <c r="PU25" s="368"/>
      <c r="PV25" s="368"/>
      <c r="PW25" s="368"/>
      <c r="PX25" s="368"/>
      <c r="PY25" s="368"/>
      <c r="PZ25" s="368"/>
      <c r="QA25" s="368"/>
      <c r="QB25" s="368"/>
      <c r="QC25" s="368"/>
      <c r="QD25" s="368"/>
      <c r="QE25" s="368"/>
      <c r="QF25" s="368"/>
      <c r="QG25" s="368"/>
      <c r="QH25" s="368"/>
      <c r="QI25" s="368"/>
      <c r="QJ25" s="368"/>
      <c r="QK25" s="368"/>
      <c r="QL25" s="368"/>
      <c r="QM25" s="368"/>
      <c r="QN25" s="368"/>
      <c r="QO25" s="368"/>
      <c r="QP25" s="368"/>
      <c r="QQ25" s="368"/>
      <c r="QR25" s="368"/>
      <c r="QS25" s="368"/>
      <c r="QT25" s="368"/>
      <c r="QU25" s="368"/>
      <c r="QV25" s="368"/>
      <c r="QW25" s="368"/>
      <c r="QX25" s="368"/>
      <c r="QY25" s="368"/>
      <c r="QZ25" s="368"/>
      <c r="RA25" s="368"/>
      <c r="RB25" s="368"/>
      <c r="RC25" s="368"/>
      <c r="RD25" s="368"/>
      <c r="RE25" s="368"/>
      <c r="RF25" s="368"/>
      <c r="RG25" s="368"/>
      <c r="RH25" s="368"/>
      <c r="RI25" s="368"/>
      <c r="RJ25" s="368"/>
      <c r="RK25" s="368"/>
      <c r="RL25" s="368"/>
      <c r="RM25" s="368"/>
      <c r="RN25" s="368"/>
      <c r="RO25" s="368"/>
      <c r="RP25" s="368"/>
      <c r="RQ25" s="368"/>
      <c r="RR25" s="368"/>
      <c r="RS25" s="368"/>
      <c r="RT25" s="368"/>
      <c r="RU25" s="368"/>
      <c r="RV25" s="368"/>
      <c r="RW25" s="368"/>
      <c r="RX25" s="368"/>
      <c r="RY25" s="368"/>
      <c r="RZ25" s="368"/>
      <c r="SA25" s="368"/>
      <c r="SB25" s="368"/>
      <c r="SC25" s="368"/>
      <c r="SD25" s="368"/>
      <c r="SE25" s="368"/>
      <c r="SF25" s="368"/>
      <c r="SG25" s="368"/>
      <c r="SH25" s="368"/>
      <c r="SI25" s="368"/>
      <c r="SJ25" s="368"/>
      <c r="SK25" s="368"/>
      <c r="SL25" s="368"/>
      <c r="SM25" s="368"/>
      <c r="SN25" s="368"/>
      <c r="SO25" s="368"/>
      <c r="SP25" s="368"/>
      <c r="SQ25" s="368"/>
      <c r="SR25" s="368"/>
      <c r="SS25" s="368"/>
      <c r="ST25" s="368"/>
      <c r="SU25" s="368"/>
      <c r="SV25" s="368"/>
      <c r="SW25" s="368"/>
      <c r="SX25" s="368"/>
      <c r="SY25" s="368"/>
      <c r="SZ25" s="368"/>
      <c r="TA25" s="368"/>
      <c r="TB25" s="368"/>
      <c r="TC25" s="368"/>
    </row>
    <row r="26" spans="1:523" s="369" customFormat="1" ht="18.75">
      <c r="A26" s="390" t="s">
        <v>405</v>
      </c>
      <c r="B26" s="384" t="s">
        <v>406</v>
      </c>
      <c r="C26" s="492" t="s">
        <v>661</v>
      </c>
      <c r="D26" s="386" t="s">
        <v>701</v>
      </c>
      <c r="E26" s="495" t="s">
        <v>1180</v>
      </c>
      <c r="F26" s="495" t="s">
        <v>1183</v>
      </c>
      <c r="G26" s="496" t="s">
        <v>632</v>
      </c>
      <c r="H26" s="500" t="s">
        <v>1037</v>
      </c>
      <c r="I26" s="500" t="s">
        <v>1129</v>
      </c>
      <c r="J26" s="501" t="s">
        <v>650</v>
      </c>
      <c r="K26" s="387">
        <v>3534401</v>
      </c>
      <c r="L26" s="559">
        <v>16.8</v>
      </c>
      <c r="M26" s="364"/>
      <c r="N26" s="368"/>
      <c r="O26" s="368"/>
      <c r="P26" s="368"/>
      <c r="Q26" s="368"/>
      <c r="R26" s="368"/>
      <c r="S26" s="368"/>
      <c r="T26" s="368"/>
      <c r="U26" s="368"/>
      <c r="V26" s="368"/>
      <c r="W26" s="368"/>
      <c r="X26" s="368"/>
      <c r="Y26" s="368"/>
      <c r="Z26" s="368"/>
      <c r="AA26" s="368"/>
      <c r="AB26" s="368"/>
      <c r="AC26" s="368"/>
      <c r="AD26" s="368"/>
      <c r="AE26" s="368"/>
      <c r="AF26" s="368"/>
      <c r="AG26" s="368"/>
      <c r="AH26" s="368"/>
      <c r="AI26" s="368"/>
      <c r="AJ26" s="368"/>
      <c r="AK26" s="368"/>
      <c r="AL26" s="368"/>
      <c r="AM26" s="368"/>
      <c r="AN26" s="368"/>
      <c r="AO26" s="368"/>
      <c r="AP26" s="368"/>
      <c r="AQ26" s="368"/>
      <c r="AR26" s="368"/>
      <c r="AS26" s="368"/>
      <c r="AT26" s="368"/>
      <c r="AU26" s="368"/>
      <c r="AV26" s="368"/>
      <c r="AW26" s="368"/>
      <c r="AX26" s="368"/>
      <c r="AY26" s="368"/>
      <c r="AZ26" s="368"/>
      <c r="BA26" s="368"/>
      <c r="BB26" s="368"/>
      <c r="BC26" s="368"/>
      <c r="BD26" s="368"/>
      <c r="BE26" s="368"/>
      <c r="BF26" s="368"/>
      <c r="BG26" s="368"/>
      <c r="BH26" s="368"/>
      <c r="BI26" s="368"/>
      <c r="BJ26" s="368"/>
      <c r="BK26" s="368"/>
      <c r="BL26" s="368"/>
      <c r="BM26" s="368"/>
      <c r="BN26" s="368"/>
      <c r="BO26" s="368"/>
      <c r="BP26" s="368"/>
      <c r="BQ26" s="368"/>
      <c r="BR26" s="368"/>
      <c r="BS26" s="368"/>
      <c r="BT26" s="368"/>
      <c r="BU26" s="368"/>
      <c r="BV26" s="368"/>
      <c r="BW26" s="368"/>
      <c r="BX26" s="368"/>
      <c r="BY26" s="368"/>
      <c r="BZ26" s="368"/>
      <c r="CA26" s="368"/>
      <c r="CB26" s="368"/>
      <c r="CC26" s="368"/>
      <c r="CD26" s="368"/>
      <c r="CE26" s="368"/>
      <c r="CF26" s="368"/>
      <c r="CG26" s="368"/>
      <c r="CH26" s="368"/>
      <c r="CI26" s="368"/>
      <c r="CJ26" s="368"/>
      <c r="CK26" s="368"/>
      <c r="CL26" s="368"/>
      <c r="CM26" s="368"/>
      <c r="CN26" s="368"/>
      <c r="CO26" s="368"/>
      <c r="CP26" s="368"/>
      <c r="CQ26" s="368"/>
      <c r="CR26" s="368"/>
      <c r="CS26" s="368"/>
      <c r="CT26" s="368"/>
      <c r="CU26" s="368"/>
      <c r="CV26" s="368"/>
      <c r="CW26" s="368"/>
      <c r="CX26" s="368"/>
      <c r="CY26" s="368"/>
      <c r="CZ26" s="368"/>
      <c r="DA26" s="368"/>
      <c r="DB26" s="368"/>
      <c r="DC26" s="368"/>
      <c r="DD26" s="368"/>
      <c r="DE26" s="368"/>
      <c r="DF26" s="368"/>
      <c r="DG26" s="368"/>
      <c r="DH26" s="368"/>
      <c r="DI26" s="368"/>
      <c r="DJ26" s="368"/>
      <c r="DK26" s="368"/>
      <c r="DL26" s="368"/>
      <c r="DM26" s="368"/>
      <c r="DN26" s="368"/>
      <c r="DO26" s="368"/>
      <c r="DP26" s="368"/>
      <c r="DQ26" s="368"/>
      <c r="DR26" s="368"/>
      <c r="DS26" s="368"/>
      <c r="DT26" s="368"/>
      <c r="DU26" s="368"/>
      <c r="DV26" s="368"/>
      <c r="DW26" s="368"/>
      <c r="DX26" s="368"/>
      <c r="DY26" s="368"/>
      <c r="DZ26" s="368"/>
      <c r="EA26" s="368"/>
      <c r="EB26" s="368"/>
      <c r="EC26" s="368"/>
      <c r="ED26" s="368"/>
      <c r="EE26" s="368"/>
      <c r="EF26" s="368"/>
      <c r="EG26" s="368"/>
      <c r="EH26" s="368"/>
      <c r="EI26" s="368"/>
      <c r="EJ26" s="368"/>
      <c r="EK26" s="368"/>
      <c r="EL26" s="368"/>
      <c r="EM26" s="368"/>
      <c r="EN26" s="368"/>
      <c r="EO26" s="368"/>
      <c r="EP26" s="368"/>
      <c r="EQ26" s="368"/>
      <c r="ER26" s="368"/>
      <c r="ES26" s="368"/>
      <c r="ET26" s="368"/>
      <c r="EU26" s="368"/>
      <c r="EV26" s="368"/>
      <c r="EW26" s="368"/>
      <c r="EX26" s="368"/>
      <c r="EY26" s="368"/>
      <c r="EZ26" s="368"/>
      <c r="FA26" s="368"/>
      <c r="FB26" s="368"/>
      <c r="FC26" s="368"/>
      <c r="FD26" s="368"/>
      <c r="FE26" s="368"/>
      <c r="FF26" s="368"/>
      <c r="FG26" s="368"/>
      <c r="FH26" s="368"/>
      <c r="FI26" s="368"/>
      <c r="FJ26" s="368"/>
      <c r="FK26" s="368"/>
      <c r="FL26" s="368"/>
      <c r="FM26" s="368"/>
      <c r="FN26" s="368"/>
      <c r="FO26" s="368"/>
      <c r="FP26" s="368"/>
      <c r="FQ26" s="368"/>
      <c r="FR26" s="368"/>
      <c r="FS26" s="368"/>
      <c r="FT26" s="368"/>
      <c r="FU26" s="368"/>
      <c r="FV26" s="368"/>
      <c r="FW26" s="368"/>
      <c r="FX26" s="368"/>
      <c r="FY26" s="368"/>
      <c r="FZ26" s="368"/>
      <c r="GA26" s="368"/>
      <c r="GB26" s="368"/>
      <c r="GC26" s="368"/>
      <c r="GD26" s="368"/>
      <c r="GE26" s="368"/>
      <c r="GF26" s="368"/>
      <c r="GG26" s="368"/>
      <c r="GH26" s="368"/>
      <c r="GI26" s="368"/>
      <c r="GJ26" s="368"/>
      <c r="GK26" s="368"/>
      <c r="GL26" s="368"/>
      <c r="GM26" s="368"/>
      <c r="GN26" s="368"/>
      <c r="GO26" s="368"/>
      <c r="GP26" s="368"/>
      <c r="GQ26" s="368"/>
      <c r="GR26" s="368"/>
      <c r="GS26" s="368"/>
      <c r="GT26" s="368"/>
      <c r="GU26" s="368"/>
      <c r="GV26" s="368"/>
      <c r="GW26" s="368"/>
      <c r="GX26" s="368"/>
      <c r="GY26" s="368"/>
      <c r="GZ26" s="368"/>
      <c r="HA26" s="368"/>
      <c r="HB26" s="368"/>
      <c r="HC26" s="368"/>
      <c r="HD26" s="368"/>
      <c r="HE26" s="368"/>
      <c r="HF26" s="368"/>
      <c r="HG26" s="368"/>
      <c r="HH26" s="368"/>
      <c r="HI26" s="368"/>
      <c r="HJ26" s="368"/>
      <c r="HK26" s="368"/>
      <c r="HL26" s="368"/>
      <c r="HM26" s="368"/>
      <c r="HN26" s="368"/>
      <c r="HO26" s="368"/>
      <c r="HP26" s="368"/>
      <c r="HQ26" s="368"/>
      <c r="HR26" s="368"/>
      <c r="HS26" s="368"/>
      <c r="HT26" s="368"/>
      <c r="HU26" s="368"/>
      <c r="HV26" s="368"/>
      <c r="HW26" s="368"/>
      <c r="HX26" s="368"/>
      <c r="HY26" s="368"/>
      <c r="HZ26" s="368"/>
      <c r="IA26" s="368"/>
      <c r="IB26" s="368"/>
      <c r="IC26" s="368"/>
      <c r="ID26" s="368"/>
      <c r="IE26" s="368"/>
      <c r="IF26" s="368"/>
      <c r="IG26" s="368"/>
      <c r="IH26" s="368"/>
      <c r="II26" s="368"/>
      <c r="IJ26" s="368"/>
      <c r="IK26" s="368"/>
      <c r="IL26" s="368"/>
      <c r="IM26" s="368"/>
      <c r="IN26" s="368"/>
      <c r="IO26" s="368"/>
      <c r="IP26" s="368"/>
      <c r="IQ26" s="368"/>
      <c r="IR26" s="368"/>
      <c r="IS26" s="368"/>
      <c r="IT26" s="368"/>
      <c r="IU26" s="368"/>
      <c r="IV26" s="368"/>
      <c r="IW26" s="368"/>
      <c r="IX26" s="368"/>
      <c r="IY26" s="368"/>
      <c r="IZ26" s="368"/>
      <c r="JA26" s="368"/>
      <c r="JB26" s="368"/>
      <c r="JC26" s="368"/>
      <c r="JD26" s="368"/>
      <c r="JE26" s="368"/>
      <c r="JF26" s="368"/>
      <c r="JG26" s="368"/>
      <c r="JH26" s="368"/>
      <c r="JI26" s="368"/>
      <c r="JJ26" s="368"/>
      <c r="JK26" s="368"/>
      <c r="JL26" s="368"/>
      <c r="JM26" s="368"/>
      <c r="JN26" s="368"/>
      <c r="JO26" s="368"/>
      <c r="JP26" s="368"/>
      <c r="JQ26" s="368"/>
      <c r="JR26" s="368"/>
      <c r="JS26" s="368"/>
      <c r="JT26" s="368"/>
      <c r="JU26" s="368"/>
      <c r="JV26" s="368"/>
      <c r="JW26" s="368"/>
      <c r="JX26" s="368"/>
      <c r="JY26" s="368"/>
      <c r="JZ26" s="368"/>
      <c r="KA26" s="368"/>
      <c r="KB26" s="368"/>
      <c r="KC26" s="368"/>
      <c r="KD26" s="368"/>
      <c r="KE26" s="368"/>
      <c r="KF26" s="368"/>
      <c r="KG26" s="368"/>
      <c r="KH26" s="368"/>
      <c r="KI26" s="368"/>
      <c r="KJ26" s="368"/>
      <c r="KK26" s="368"/>
      <c r="KL26" s="368"/>
      <c r="KM26" s="368"/>
      <c r="KN26" s="368"/>
      <c r="KO26" s="368"/>
      <c r="KP26" s="368"/>
      <c r="KQ26" s="368"/>
      <c r="KR26" s="368"/>
      <c r="KS26" s="368"/>
      <c r="KT26" s="368"/>
      <c r="KU26" s="368"/>
      <c r="KV26" s="368"/>
      <c r="KW26" s="368"/>
      <c r="KX26" s="368"/>
      <c r="KY26" s="368"/>
      <c r="KZ26" s="368"/>
      <c r="LA26" s="368"/>
      <c r="LB26" s="368"/>
      <c r="LC26" s="368"/>
      <c r="LD26" s="368"/>
      <c r="LE26" s="368"/>
      <c r="LF26" s="368"/>
      <c r="LG26" s="368"/>
      <c r="LH26" s="368"/>
      <c r="LI26" s="368"/>
      <c r="LJ26" s="368"/>
      <c r="LK26" s="368"/>
      <c r="LL26" s="368"/>
      <c r="LM26" s="368"/>
      <c r="LN26" s="368"/>
      <c r="LO26" s="368"/>
      <c r="LP26" s="368"/>
      <c r="LQ26" s="368"/>
      <c r="LR26" s="368"/>
      <c r="LS26" s="368"/>
      <c r="LT26" s="368"/>
      <c r="LU26" s="368"/>
      <c r="LV26" s="368"/>
      <c r="LW26" s="368"/>
      <c r="LX26" s="368"/>
      <c r="LY26" s="368"/>
      <c r="LZ26" s="368"/>
      <c r="MA26" s="368"/>
      <c r="MB26" s="368"/>
      <c r="MC26" s="368"/>
      <c r="MD26" s="368"/>
      <c r="ME26" s="368"/>
      <c r="MF26" s="368"/>
      <c r="MG26" s="368"/>
      <c r="MH26" s="368"/>
      <c r="MI26" s="368"/>
      <c r="MJ26" s="368"/>
      <c r="MK26" s="368"/>
      <c r="ML26" s="368"/>
      <c r="MM26" s="368"/>
      <c r="MN26" s="368"/>
      <c r="MO26" s="368"/>
      <c r="MP26" s="368"/>
      <c r="MQ26" s="368"/>
      <c r="MR26" s="368"/>
      <c r="MS26" s="368"/>
      <c r="MT26" s="368"/>
      <c r="MU26" s="368"/>
      <c r="MV26" s="368"/>
      <c r="MW26" s="368"/>
      <c r="MX26" s="368"/>
      <c r="MY26" s="368"/>
      <c r="MZ26" s="368"/>
      <c r="NA26" s="368"/>
      <c r="NB26" s="368"/>
      <c r="NC26" s="368"/>
      <c r="ND26" s="368"/>
      <c r="NE26" s="368"/>
      <c r="NF26" s="368"/>
      <c r="NG26" s="368"/>
      <c r="NH26" s="368"/>
      <c r="NI26" s="368"/>
      <c r="NJ26" s="368"/>
      <c r="NK26" s="368"/>
      <c r="NL26" s="368"/>
      <c r="NM26" s="368"/>
      <c r="NN26" s="368"/>
      <c r="NO26" s="368"/>
      <c r="NP26" s="368"/>
      <c r="NQ26" s="368"/>
      <c r="NR26" s="368"/>
      <c r="NS26" s="368"/>
      <c r="NT26" s="368"/>
      <c r="NU26" s="368"/>
      <c r="NV26" s="368"/>
      <c r="NW26" s="368"/>
      <c r="NX26" s="368"/>
      <c r="NY26" s="368"/>
      <c r="NZ26" s="368"/>
      <c r="OA26" s="368"/>
      <c r="OB26" s="368"/>
      <c r="OC26" s="368"/>
      <c r="OD26" s="368"/>
      <c r="OE26" s="368"/>
      <c r="OF26" s="368"/>
      <c r="OG26" s="368"/>
      <c r="OH26" s="368"/>
      <c r="OI26" s="368"/>
      <c r="OJ26" s="368"/>
      <c r="OK26" s="368"/>
      <c r="OL26" s="368"/>
      <c r="OM26" s="368"/>
      <c r="ON26" s="368"/>
      <c r="OO26" s="368"/>
      <c r="OP26" s="368"/>
      <c r="OQ26" s="368"/>
      <c r="OR26" s="368"/>
      <c r="OS26" s="368"/>
      <c r="OT26" s="368"/>
      <c r="OU26" s="368"/>
      <c r="OV26" s="368"/>
      <c r="OW26" s="368"/>
      <c r="OX26" s="368"/>
      <c r="OY26" s="368"/>
      <c r="OZ26" s="368"/>
      <c r="PA26" s="368"/>
      <c r="PB26" s="368"/>
      <c r="PC26" s="368"/>
      <c r="PD26" s="368"/>
      <c r="PE26" s="368"/>
      <c r="PF26" s="368"/>
      <c r="PG26" s="368"/>
      <c r="PH26" s="368"/>
      <c r="PI26" s="368"/>
      <c r="PJ26" s="368"/>
      <c r="PK26" s="368"/>
      <c r="PL26" s="368"/>
      <c r="PM26" s="368"/>
      <c r="PN26" s="368"/>
      <c r="PO26" s="368"/>
      <c r="PP26" s="368"/>
      <c r="PQ26" s="368"/>
      <c r="PR26" s="368"/>
      <c r="PS26" s="368"/>
      <c r="PT26" s="368"/>
      <c r="PU26" s="368"/>
      <c r="PV26" s="368"/>
      <c r="PW26" s="368"/>
      <c r="PX26" s="368"/>
      <c r="PY26" s="368"/>
      <c r="PZ26" s="368"/>
      <c r="QA26" s="368"/>
      <c r="QB26" s="368"/>
      <c r="QC26" s="368"/>
      <c r="QD26" s="368"/>
      <c r="QE26" s="368"/>
      <c r="QF26" s="368"/>
      <c r="QG26" s="368"/>
      <c r="QH26" s="368"/>
      <c r="QI26" s="368"/>
      <c r="QJ26" s="368"/>
      <c r="QK26" s="368"/>
      <c r="QL26" s="368"/>
      <c r="QM26" s="368"/>
      <c r="QN26" s="368"/>
      <c r="QO26" s="368"/>
      <c r="QP26" s="368"/>
      <c r="QQ26" s="368"/>
      <c r="QR26" s="368"/>
      <c r="QS26" s="368"/>
      <c r="QT26" s="368"/>
      <c r="QU26" s="368"/>
      <c r="QV26" s="368"/>
      <c r="QW26" s="368"/>
      <c r="QX26" s="368"/>
      <c r="QY26" s="368"/>
      <c r="QZ26" s="368"/>
      <c r="RA26" s="368"/>
      <c r="RB26" s="368"/>
      <c r="RC26" s="368"/>
      <c r="RD26" s="368"/>
      <c r="RE26" s="368"/>
      <c r="RF26" s="368"/>
      <c r="RG26" s="368"/>
      <c r="RH26" s="368"/>
      <c r="RI26" s="368"/>
      <c r="RJ26" s="368"/>
      <c r="RK26" s="368"/>
      <c r="RL26" s="368"/>
      <c r="RM26" s="368"/>
      <c r="RN26" s="368"/>
      <c r="RO26" s="368"/>
      <c r="RP26" s="368"/>
      <c r="RQ26" s="368"/>
      <c r="RR26" s="368"/>
      <c r="RS26" s="368"/>
      <c r="RT26" s="368"/>
      <c r="RU26" s="368"/>
      <c r="RV26" s="368"/>
      <c r="RW26" s="368"/>
      <c r="RX26" s="368"/>
      <c r="RY26" s="368"/>
      <c r="RZ26" s="368"/>
      <c r="SA26" s="368"/>
      <c r="SB26" s="368"/>
      <c r="SC26" s="368"/>
      <c r="SD26" s="368"/>
      <c r="SE26" s="368"/>
      <c r="SF26" s="368"/>
      <c r="SG26" s="368"/>
      <c r="SH26" s="368"/>
      <c r="SI26" s="368"/>
      <c r="SJ26" s="368"/>
      <c r="SK26" s="368"/>
      <c r="SL26" s="368"/>
      <c r="SM26" s="368"/>
      <c r="SN26" s="368"/>
      <c r="SO26" s="368"/>
      <c r="SP26" s="368"/>
      <c r="SQ26" s="368"/>
      <c r="SR26" s="368"/>
      <c r="SS26" s="368"/>
      <c r="ST26" s="368"/>
      <c r="SU26" s="368"/>
      <c r="SV26" s="368"/>
      <c r="SW26" s="368"/>
      <c r="SX26" s="368"/>
      <c r="SY26" s="368"/>
      <c r="SZ26" s="368"/>
      <c r="TA26" s="368"/>
      <c r="TB26" s="368"/>
      <c r="TC26" s="368"/>
    </row>
    <row r="27" spans="1:523" s="369" customFormat="1" ht="18.75">
      <c r="A27" s="390" t="s">
        <v>405</v>
      </c>
      <c r="B27" s="384" t="s">
        <v>406</v>
      </c>
      <c r="C27" s="492" t="s">
        <v>661</v>
      </c>
      <c r="D27" s="386" t="s">
        <v>701</v>
      </c>
      <c r="E27" s="495" t="s">
        <v>1180</v>
      </c>
      <c r="F27" s="495" t="s">
        <v>632</v>
      </c>
      <c r="G27" s="496" t="s">
        <v>632</v>
      </c>
      <c r="H27" s="500" t="s">
        <v>1052</v>
      </c>
      <c r="I27" s="500" t="s">
        <v>1184</v>
      </c>
      <c r="J27" s="501" t="s">
        <v>650</v>
      </c>
      <c r="K27" s="387">
        <v>3534401</v>
      </c>
      <c r="L27" s="559">
        <v>16.149999999999999</v>
      </c>
      <c r="M27" s="364"/>
      <c r="N27" s="368"/>
      <c r="O27" s="368"/>
      <c r="P27" s="368"/>
      <c r="Q27" s="368"/>
      <c r="R27" s="368"/>
      <c r="S27" s="368"/>
      <c r="T27" s="368"/>
      <c r="U27" s="368"/>
      <c r="V27" s="368"/>
      <c r="W27" s="368"/>
      <c r="X27" s="368"/>
      <c r="Y27" s="368"/>
      <c r="Z27" s="368"/>
      <c r="AA27" s="368"/>
      <c r="AB27" s="368"/>
      <c r="AC27" s="368"/>
      <c r="AD27" s="368"/>
      <c r="AE27" s="368"/>
      <c r="AF27" s="368"/>
      <c r="AG27" s="368"/>
      <c r="AH27" s="368"/>
      <c r="AI27" s="368"/>
      <c r="AJ27" s="368"/>
      <c r="AK27" s="368"/>
      <c r="AL27" s="368"/>
      <c r="AM27" s="368"/>
      <c r="AN27" s="368"/>
      <c r="AO27" s="368"/>
      <c r="AP27" s="368"/>
      <c r="AQ27" s="368"/>
      <c r="AR27" s="368"/>
      <c r="AS27" s="368"/>
      <c r="AT27" s="368"/>
      <c r="AU27" s="368"/>
      <c r="AV27" s="368"/>
      <c r="AW27" s="368"/>
      <c r="AX27" s="368"/>
      <c r="AY27" s="368"/>
      <c r="AZ27" s="368"/>
      <c r="BA27" s="368"/>
      <c r="BB27" s="368"/>
      <c r="BC27" s="368"/>
      <c r="BD27" s="368"/>
      <c r="BE27" s="368"/>
      <c r="BF27" s="368"/>
      <c r="BG27" s="368"/>
      <c r="BH27" s="368"/>
      <c r="BI27" s="368"/>
      <c r="BJ27" s="368"/>
      <c r="BK27" s="368"/>
      <c r="BL27" s="368"/>
      <c r="BM27" s="368"/>
      <c r="BN27" s="368"/>
      <c r="BO27" s="368"/>
      <c r="BP27" s="368"/>
      <c r="BQ27" s="368"/>
      <c r="BR27" s="368"/>
      <c r="BS27" s="368"/>
      <c r="BT27" s="368"/>
      <c r="BU27" s="368"/>
      <c r="BV27" s="368"/>
      <c r="BW27" s="368"/>
      <c r="BX27" s="368"/>
      <c r="BY27" s="368"/>
      <c r="BZ27" s="368"/>
      <c r="CA27" s="368"/>
      <c r="CB27" s="368"/>
      <c r="CC27" s="368"/>
      <c r="CD27" s="368"/>
      <c r="CE27" s="368"/>
      <c r="CF27" s="368"/>
      <c r="CG27" s="368"/>
      <c r="CH27" s="368"/>
      <c r="CI27" s="368"/>
      <c r="CJ27" s="368"/>
      <c r="CK27" s="368"/>
      <c r="CL27" s="368"/>
      <c r="CM27" s="368"/>
      <c r="CN27" s="368"/>
      <c r="CO27" s="368"/>
      <c r="CP27" s="368"/>
      <c r="CQ27" s="368"/>
      <c r="CR27" s="368"/>
      <c r="CS27" s="368"/>
      <c r="CT27" s="368"/>
      <c r="CU27" s="368"/>
      <c r="CV27" s="368"/>
      <c r="CW27" s="368"/>
      <c r="CX27" s="368"/>
      <c r="CY27" s="368"/>
      <c r="CZ27" s="368"/>
      <c r="DA27" s="368"/>
      <c r="DB27" s="368"/>
      <c r="DC27" s="368"/>
      <c r="DD27" s="368"/>
      <c r="DE27" s="368"/>
      <c r="DF27" s="368"/>
      <c r="DG27" s="368"/>
      <c r="DH27" s="368"/>
      <c r="DI27" s="368"/>
      <c r="DJ27" s="368"/>
      <c r="DK27" s="368"/>
      <c r="DL27" s="368"/>
      <c r="DM27" s="368"/>
      <c r="DN27" s="368"/>
      <c r="DO27" s="368"/>
      <c r="DP27" s="368"/>
      <c r="DQ27" s="368"/>
      <c r="DR27" s="368"/>
      <c r="DS27" s="368"/>
      <c r="DT27" s="368"/>
      <c r="DU27" s="368"/>
      <c r="DV27" s="368"/>
      <c r="DW27" s="368"/>
      <c r="DX27" s="368"/>
      <c r="DY27" s="368"/>
      <c r="DZ27" s="368"/>
      <c r="EA27" s="368"/>
      <c r="EB27" s="368"/>
      <c r="EC27" s="368"/>
      <c r="ED27" s="368"/>
      <c r="EE27" s="368"/>
      <c r="EF27" s="368"/>
      <c r="EG27" s="368"/>
      <c r="EH27" s="368"/>
      <c r="EI27" s="368"/>
      <c r="EJ27" s="368"/>
      <c r="EK27" s="368"/>
      <c r="EL27" s="368"/>
      <c r="EM27" s="368"/>
      <c r="EN27" s="368"/>
      <c r="EO27" s="368"/>
      <c r="EP27" s="368"/>
      <c r="EQ27" s="368"/>
      <c r="ER27" s="368"/>
      <c r="ES27" s="368"/>
      <c r="ET27" s="368"/>
      <c r="EU27" s="368"/>
      <c r="EV27" s="368"/>
      <c r="EW27" s="368"/>
      <c r="EX27" s="368"/>
      <c r="EY27" s="368"/>
      <c r="EZ27" s="368"/>
      <c r="FA27" s="368"/>
      <c r="FB27" s="368"/>
      <c r="FC27" s="368"/>
      <c r="FD27" s="368"/>
      <c r="FE27" s="368"/>
      <c r="FF27" s="368"/>
      <c r="FG27" s="368"/>
      <c r="FH27" s="368"/>
      <c r="FI27" s="368"/>
      <c r="FJ27" s="368"/>
      <c r="FK27" s="368"/>
      <c r="FL27" s="368"/>
      <c r="FM27" s="368"/>
      <c r="FN27" s="368"/>
      <c r="FO27" s="368"/>
      <c r="FP27" s="368"/>
      <c r="FQ27" s="368"/>
      <c r="FR27" s="368"/>
      <c r="FS27" s="368"/>
      <c r="FT27" s="368"/>
      <c r="FU27" s="368"/>
      <c r="FV27" s="368"/>
      <c r="FW27" s="368"/>
      <c r="FX27" s="368"/>
      <c r="FY27" s="368"/>
      <c r="FZ27" s="368"/>
      <c r="GA27" s="368"/>
      <c r="GB27" s="368"/>
      <c r="GC27" s="368"/>
      <c r="GD27" s="368"/>
      <c r="GE27" s="368"/>
      <c r="GF27" s="368"/>
      <c r="GG27" s="368"/>
      <c r="GH27" s="368"/>
      <c r="GI27" s="368"/>
      <c r="GJ27" s="368"/>
      <c r="GK27" s="368"/>
      <c r="GL27" s="368"/>
      <c r="GM27" s="368"/>
      <c r="GN27" s="368"/>
      <c r="GO27" s="368"/>
      <c r="GP27" s="368"/>
      <c r="GQ27" s="368"/>
      <c r="GR27" s="368"/>
      <c r="GS27" s="368"/>
      <c r="GT27" s="368"/>
      <c r="GU27" s="368"/>
      <c r="GV27" s="368"/>
      <c r="GW27" s="368"/>
      <c r="GX27" s="368"/>
      <c r="GY27" s="368"/>
      <c r="GZ27" s="368"/>
      <c r="HA27" s="368"/>
      <c r="HB27" s="368"/>
      <c r="HC27" s="368"/>
      <c r="HD27" s="368"/>
      <c r="HE27" s="368"/>
      <c r="HF27" s="368"/>
      <c r="HG27" s="368"/>
      <c r="HH27" s="368"/>
      <c r="HI27" s="368"/>
      <c r="HJ27" s="368"/>
      <c r="HK27" s="368"/>
      <c r="HL27" s="368"/>
      <c r="HM27" s="368"/>
      <c r="HN27" s="368"/>
      <c r="HO27" s="368"/>
      <c r="HP27" s="368"/>
      <c r="HQ27" s="368"/>
      <c r="HR27" s="368"/>
      <c r="HS27" s="368"/>
      <c r="HT27" s="368"/>
      <c r="HU27" s="368"/>
      <c r="HV27" s="368"/>
      <c r="HW27" s="368"/>
      <c r="HX27" s="368"/>
      <c r="HY27" s="368"/>
      <c r="HZ27" s="368"/>
      <c r="IA27" s="368"/>
      <c r="IB27" s="368"/>
      <c r="IC27" s="368"/>
      <c r="ID27" s="368"/>
      <c r="IE27" s="368"/>
      <c r="IF27" s="368"/>
      <c r="IG27" s="368"/>
      <c r="IH27" s="368"/>
      <c r="II27" s="368"/>
      <c r="IJ27" s="368"/>
      <c r="IK27" s="368"/>
      <c r="IL27" s="368"/>
      <c r="IM27" s="368"/>
      <c r="IN27" s="368"/>
      <c r="IO27" s="368"/>
      <c r="IP27" s="368"/>
      <c r="IQ27" s="368"/>
      <c r="IR27" s="368"/>
      <c r="IS27" s="368"/>
      <c r="IT27" s="368"/>
      <c r="IU27" s="368"/>
      <c r="IV27" s="368"/>
      <c r="IW27" s="368"/>
      <c r="IX27" s="368"/>
      <c r="IY27" s="368"/>
      <c r="IZ27" s="368"/>
      <c r="JA27" s="368"/>
      <c r="JB27" s="368"/>
      <c r="JC27" s="368"/>
      <c r="JD27" s="368"/>
      <c r="JE27" s="368"/>
      <c r="JF27" s="368"/>
      <c r="JG27" s="368"/>
      <c r="JH27" s="368"/>
      <c r="JI27" s="368"/>
      <c r="JJ27" s="368"/>
      <c r="JK27" s="368"/>
      <c r="JL27" s="368"/>
      <c r="JM27" s="368"/>
      <c r="JN27" s="368"/>
      <c r="JO27" s="368"/>
      <c r="JP27" s="368"/>
      <c r="JQ27" s="368"/>
      <c r="JR27" s="368"/>
      <c r="JS27" s="368"/>
      <c r="JT27" s="368"/>
      <c r="JU27" s="368"/>
      <c r="JV27" s="368"/>
      <c r="JW27" s="368"/>
      <c r="JX27" s="368"/>
      <c r="JY27" s="368"/>
      <c r="JZ27" s="368"/>
      <c r="KA27" s="368"/>
      <c r="KB27" s="368"/>
      <c r="KC27" s="368"/>
      <c r="KD27" s="368"/>
      <c r="KE27" s="368"/>
      <c r="KF27" s="368"/>
      <c r="KG27" s="368"/>
      <c r="KH27" s="368"/>
      <c r="KI27" s="368"/>
      <c r="KJ27" s="368"/>
      <c r="KK27" s="368"/>
      <c r="KL27" s="368"/>
      <c r="KM27" s="368"/>
      <c r="KN27" s="368"/>
      <c r="KO27" s="368"/>
      <c r="KP27" s="368"/>
      <c r="KQ27" s="368"/>
      <c r="KR27" s="368"/>
      <c r="KS27" s="368"/>
      <c r="KT27" s="368"/>
      <c r="KU27" s="368"/>
      <c r="KV27" s="368"/>
      <c r="KW27" s="368"/>
      <c r="KX27" s="368"/>
      <c r="KY27" s="368"/>
      <c r="KZ27" s="368"/>
      <c r="LA27" s="368"/>
      <c r="LB27" s="368"/>
      <c r="LC27" s="368"/>
      <c r="LD27" s="368"/>
      <c r="LE27" s="368"/>
      <c r="LF27" s="368"/>
      <c r="LG27" s="368"/>
      <c r="LH27" s="368"/>
      <c r="LI27" s="368"/>
      <c r="LJ27" s="368"/>
      <c r="LK27" s="368"/>
      <c r="LL27" s="368"/>
      <c r="LM27" s="368"/>
      <c r="LN27" s="368"/>
      <c r="LO27" s="368"/>
      <c r="LP27" s="368"/>
      <c r="LQ27" s="368"/>
      <c r="LR27" s="368"/>
      <c r="LS27" s="368"/>
      <c r="LT27" s="368"/>
      <c r="LU27" s="368"/>
      <c r="LV27" s="368"/>
      <c r="LW27" s="368"/>
      <c r="LX27" s="368"/>
      <c r="LY27" s="368"/>
      <c r="LZ27" s="368"/>
      <c r="MA27" s="368"/>
      <c r="MB27" s="368"/>
      <c r="MC27" s="368"/>
      <c r="MD27" s="368"/>
      <c r="ME27" s="368"/>
      <c r="MF27" s="368"/>
      <c r="MG27" s="368"/>
      <c r="MH27" s="368"/>
      <c r="MI27" s="368"/>
      <c r="MJ27" s="368"/>
      <c r="MK27" s="368"/>
      <c r="ML27" s="368"/>
      <c r="MM27" s="368"/>
      <c r="MN27" s="368"/>
      <c r="MO27" s="368"/>
      <c r="MP27" s="368"/>
      <c r="MQ27" s="368"/>
      <c r="MR27" s="368"/>
      <c r="MS27" s="368"/>
      <c r="MT27" s="368"/>
      <c r="MU27" s="368"/>
      <c r="MV27" s="368"/>
      <c r="MW27" s="368"/>
      <c r="MX27" s="368"/>
      <c r="MY27" s="368"/>
      <c r="MZ27" s="368"/>
      <c r="NA27" s="368"/>
      <c r="NB27" s="368"/>
      <c r="NC27" s="368"/>
      <c r="ND27" s="368"/>
      <c r="NE27" s="368"/>
      <c r="NF27" s="368"/>
      <c r="NG27" s="368"/>
      <c r="NH27" s="368"/>
      <c r="NI27" s="368"/>
      <c r="NJ27" s="368"/>
      <c r="NK27" s="368"/>
      <c r="NL27" s="368"/>
      <c r="NM27" s="368"/>
      <c r="NN27" s="368"/>
      <c r="NO27" s="368"/>
      <c r="NP27" s="368"/>
      <c r="NQ27" s="368"/>
      <c r="NR27" s="368"/>
      <c r="NS27" s="368"/>
      <c r="NT27" s="368"/>
      <c r="NU27" s="368"/>
      <c r="NV27" s="368"/>
      <c r="NW27" s="368"/>
      <c r="NX27" s="368"/>
      <c r="NY27" s="368"/>
      <c r="NZ27" s="368"/>
      <c r="OA27" s="368"/>
      <c r="OB27" s="368"/>
      <c r="OC27" s="368"/>
      <c r="OD27" s="368"/>
      <c r="OE27" s="368"/>
      <c r="OF27" s="368"/>
      <c r="OG27" s="368"/>
      <c r="OH27" s="368"/>
      <c r="OI27" s="368"/>
      <c r="OJ27" s="368"/>
      <c r="OK27" s="368"/>
      <c r="OL27" s="368"/>
      <c r="OM27" s="368"/>
      <c r="ON27" s="368"/>
      <c r="OO27" s="368"/>
      <c r="OP27" s="368"/>
      <c r="OQ27" s="368"/>
      <c r="OR27" s="368"/>
      <c r="OS27" s="368"/>
      <c r="OT27" s="368"/>
      <c r="OU27" s="368"/>
      <c r="OV27" s="368"/>
      <c r="OW27" s="368"/>
      <c r="OX27" s="368"/>
      <c r="OY27" s="368"/>
      <c r="OZ27" s="368"/>
      <c r="PA27" s="368"/>
      <c r="PB27" s="368"/>
      <c r="PC27" s="368"/>
      <c r="PD27" s="368"/>
      <c r="PE27" s="368"/>
      <c r="PF27" s="368"/>
      <c r="PG27" s="368"/>
      <c r="PH27" s="368"/>
      <c r="PI27" s="368"/>
      <c r="PJ27" s="368"/>
      <c r="PK27" s="368"/>
      <c r="PL27" s="368"/>
      <c r="PM27" s="368"/>
      <c r="PN27" s="368"/>
      <c r="PO27" s="368"/>
      <c r="PP27" s="368"/>
      <c r="PQ27" s="368"/>
      <c r="PR27" s="368"/>
      <c r="PS27" s="368"/>
      <c r="PT27" s="368"/>
      <c r="PU27" s="368"/>
      <c r="PV27" s="368"/>
      <c r="PW27" s="368"/>
      <c r="PX27" s="368"/>
      <c r="PY27" s="368"/>
      <c r="PZ27" s="368"/>
      <c r="QA27" s="368"/>
      <c r="QB27" s="368"/>
      <c r="QC27" s="368"/>
      <c r="QD27" s="368"/>
      <c r="QE27" s="368"/>
      <c r="QF27" s="368"/>
      <c r="QG27" s="368"/>
      <c r="QH27" s="368"/>
      <c r="QI27" s="368"/>
      <c r="QJ27" s="368"/>
      <c r="QK27" s="368"/>
      <c r="QL27" s="368"/>
      <c r="QM27" s="368"/>
      <c r="QN27" s="368"/>
      <c r="QO27" s="368"/>
      <c r="QP27" s="368"/>
      <c r="QQ27" s="368"/>
      <c r="QR27" s="368"/>
      <c r="QS27" s="368"/>
      <c r="QT27" s="368"/>
      <c r="QU27" s="368"/>
      <c r="QV27" s="368"/>
      <c r="QW27" s="368"/>
      <c r="QX27" s="368"/>
      <c r="QY27" s="368"/>
      <c r="QZ27" s="368"/>
      <c r="RA27" s="368"/>
      <c r="RB27" s="368"/>
      <c r="RC27" s="368"/>
      <c r="RD27" s="368"/>
      <c r="RE27" s="368"/>
      <c r="RF27" s="368"/>
      <c r="RG27" s="368"/>
      <c r="RH27" s="368"/>
      <c r="RI27" s="368"/>
      <c r="RJ27" s="368"/>
      <c r="RK27" s="368"/>
      <c r="RL27" s="368"/>
      <c r="RM27" s="368"/>
      <c r="RN27" s="368"/>
      <c r="RO27" s="368"/>
      <c r="RP27" s="368"/>
      <c r="RQ27" s="368"/>
      <c r="RR27" s="368"/>
      <c r="RS27" s="368"/>
      <c r="RT27" s="368"/>
      <c r="RU27" s="368"/>
      <c r="RV27" s="368"/>
      <c r="RW27" s="368"/>
      <c r="RX27" s="368"/>
      <c r="RY27" s="368"/>
      <c r="RZ27" s="368"/>
      <c r="SA27" s="368"/>
      <c r="SB27" s="368"/>
      <c r="SC27" s="368"/>
      <c r="SD27" s="368"/>
      <c r="SE27" s="368"/>
      <c r="SF27" s="368"/>
      <c r="SG27" s="368"/>
      <c r="SH27" s="368"/>
      <c r="SI27" s="368"/>
      <c r="SJ27" s="368"/>
      <c r="SK27" s="368"/>
      <c r="SL27" s="368"/>
      <c r="SM27" s="368"/>
      <c r="SN27" s="368"/>
      <c r="SO27" s="368"/>
      <c r="SP27" s="368"/>
      <c r="SQ27" s="368"/>
      <c r="SR27" s="368"/>
      <c r="SS27" s="368"/>
      <c r="ST27" s="368"/>
      <c r="SU27" s="368"/>
      <c r="SV27" s="368"/>
      <c r="SW27" s="368"/>
      <c r="SX27" s="368"/>
      <c r="SY27" s="368"/>
      <c r="SZ27" s="368"/>
      <c r="TA27" s="368"/>
      <c r="TB27" s="368"/>
      <c r="TC27" s="368"/>
    </row>
    <row r="28" spans="1:523" s="369" customFormat="1" ht="18.75">
      <c r="A28" s="390" t="s">
        <v>405</v>
      </c>
      <c r="B28" s="384" t="s">
        <v>406</v>
      </c>
      <c r="C28" s="492" t="s">
        <v>661</v>
      </c>
      <c r="D28" s="386" t="s">
        <v>701</v>
      </c>
      <c r="E28" s="495" t="s">
        <v>1180</v>
      </c>
      <c r="F28" s="495" t="s">
        <v>632</v>
      </c>
      <c r="G28" s="496" t="s">
        <v>632</v>
      </c>
      <c r="H28" s="500" t="s">
        <v>1054</v>
      </c>
      <c r="I28" s="500" t="s">
        <v>1028</v>
      </c>
      <c r="J28" s="501" t="s">
        <v>650</v>
      </c>
      <c r="K28" s="387">
        <v>3534401</v>
      </c>
      <c r="L28" s="559">
        <v>59.92</v>
      </c>
      <c r="M28" s="364"/>
      <c r="N28" s="368"/>
      <c r="O28" s="368"/>
      <c r="P28" s="368"/>
      <c r="Q28" s="368"/>
      <c r="R28" s="368"/>
      <c r="S28" s="368"/>
      <c r="T28" s="368"/>
      <c r="U28" s="368"/>
      <c r="V28" s="368"/>
      <c r="W28" s="368"/>
      <c r="X28" s="368"/>
      <c r="Y28" s="368"/>
      <c r="Z28" s="368"/>
      <c r="AA28" s="368"/>
      <c r="AB28" s="368"/>
      <c r="AC28" s="368"/>
      <c r="AD28" s="368"/>
      <c r="AE28" s="368"/>
      <c r="AF28" s="368"/>
      <c r="AG28" s="368"/>
      <c r="AH28" s="368"/>
      <c r="AI28" s="368"/>
      <c r="AJ28" s="368"/>
      <c r="AK28" s="368"/>
      <c r="AL28" s="368"/>
      <c r="AM28" s="368"/>
      <c r="AN28" s="368"/>
      <c r="AO28" s="368"/>
      <c r="AP28" s="368"/>
      <c r="AQ28" s="368"/>
      <c r="AR28" s="368"/>
      <c r="AS28" s="368"/>
      <c r="AT28" s="368"/>
      <c r="AU28" s="368"/>
      <c r="AV28" s="368"/>
      <c r="AW28" s="368"/>
      <c r="AX28" s="368"/>
      <c r="AY28" s="368"/>
      <c r="AZ28" s="368"/>
      <c r="BA28" s="368"/>
      <c r="BB28" s="368"/>
      <c r="BC28" s="368"/>
      <c r="BD28" s="368"/>
      <c r="BE28" s="368"/>
      <c r="BF28" s="368"/>
      <c r="BG28" s="368"/>
      <c r="BH28" s="368"/>
      <c r="BI28" s="368"/>
      <c r="BJ28" s="368"/>
      <c r="BK28" s="368"/>
      <c r="BL28" s="368"/>
      <c r="BM28" s="368"/>
      <c r="BN28" s="368"/>
      <c r="BO28" s="368"/>
      <c r="BP28" s="368"/>
      <c r="BQ28" s="368"/>
      <c r="BR28" s="368"/>
      <c r="BS28" s="368"/>
      <c r="BT28" s="368"/>
      <c r="BU28" s="368"/>
      <c r="BV28" s="368"/>
      <c r="BW28" s="368"/>
      <c r="BX28" s="368"/>
      <c r="BY28" s="368"/>
      <c r="BZ28" s="368"/>
      <c r="CA28" s="368"/>
      <c r="CB28" s="368"/>
      <c r="CC28" s="368"/>
      <c r="CD28" s="368"/>
      <c r="CE28" s="368"/>
      <c r="CF28" s="368"/>
      <c r="CG28" s="368"/>
      <c r="CH28" s="368"/>
      <c r="CI28" s="368"/>
      <c r="CJ28" s="368"/>
      <c r="CK28" s="368"/>
      <c r="CL28" s="368"/>
      <c r="CM28" s="368"/>
      <c r="CN28" s="368"/>
      <c r="CO28" s="368"/>
      <c r="CP28" s="368"/>
      <c r="CQ28" s="368"/>
      <c r="CR28" s="368"/>
      <c r="CS28" s="368"/>
      <c r="CT28" s="368"/>
      <c r="CU28" s="368"/>
      <c r="CV28" s="368"/>
      <c r="CW28" s="368"/>
      <c r="CX28" s="368"/>
      <c r="CY28" s="368"/>
      <c r="CZ28" s="368"/>
      <c r="DA28" s="368"/>
      <c r="DB28" s="368"/>
      <c r="DC28" s="368"/>
      <c r="DD28" s="368"/>
      <c r="DE28" s="368"/>
      <c r="DF28" s="368"/>
      <c r="DG28" s="368"/>
      <c r="DH28" s="368"/>
      <c r="DI28" s="368"/>
      <c r="DJ28" s="368"/>
      <c r="DK28" s="368"/>
      <c r="DL28" s="368"/>
      <c r="DM28" s="368"/>
      <c r="DN28" s="368"/>
      <c r="DO28" s="368"/>
      <c r="DP28" s="368"/>
      <c r="DQ28" s="368"/>
      <c r="DR28" s="368"/>
      <c r="DS28" s="368"/>
      <c r="DT28" s="368"/>
      <c r="DU28" s="368"/>
      <c r="DV28" s="368"/>
      <c r="DW28" s="368"/>
      <c r="DX28" s="368"/>
      <c r="DY28" s="368"/>
      <c r="DZ28" s="368"/>
      <c r="EA28" s="368"/>
      <c r="EB28" s="368"/>
      <c r="EC28" s="368"/>
      <c r="ED28" s="368"/>
      <c r="EE28" s="368"/>
      <c r="EF28" s="368"/>
      <c r="EG28" s="368"/>
      <c r="EH28" s="368"/>
      <c r="EI28" s="368"/>
      <c r="EJ28" s="368"/>
      <c r="EK28" s="368"/>
      <c r="EL28" s="368"/>
      <c r="EM28" s="368"/>
      <c r="EN28" s="368"/>
      <c r="EO28" s="368"/>
      <c r="EP28" s="368"/>
      <c r="EQ28" s="368"/>
      <c r="ER28" s="368"/>
      <c r="ES28" s="368"/>
      <c r="ET28" s="368"/>
      <c r="EU28" s="368"/>
      <c r="EV28" s="368"/>
      <c r="EW28" s="368"/>
      <c r="EX28" s="368"/>
      <c r="EY28" s="368"/>
      <c r="EZ28" s="368"/>
      <c r="FA28" s="368"/>
      <c r="FB28" s="368"/>
      <c r="FC28" s="368"/>
      <c r="FD28" s="368"/>
      <c r="FE28" s="368"/>
      <c r="FF28" s="368"/>
      <c r="FG28" s="368"/>
      <c r="FH28" s="368"/>
      <c r="FI28" s="368"/>
      <c r="FJ28" s="368"/>
      <c r="FK28" s="368"/>
      <c r="FL28" s="368"/>
      <c r="FM28" s="368"/>
      <c r="FN28" s="368"/>
      <c r="FO28" s="368"/>
      <c r="FP28" s="368"/>
      <c r="FQ28" s="368"/>
      <c r="FR28" s="368"/>
      <c r="FS28" s="368"/>
      <c r="FT28" s="368"/>
      <c r="FU28" s="368"/>
      <c r="FV28" s="368"/>
      <c r="FW28" s="368"/>
      <c r="FX28" s="368"/>
      <c r="FY28" s="368"/>
      <c r="FZ28" s="368"/>
      <c r="GA28" s="368"/>
      <c r="GB28" s="368"/>
      <c r="GC28" s="368"/>
      <c r="GD28" s="368"/>
      <c r="GE28" s="368"/>
      <c r="GF28" s="368"/>
      <c r="GG28" s="368"/>
      <c r="GH28" s="368"/>
      <c r="GI28" s="368"/>
      <c r="GJ28" s="368"/>
      <c r="GK28" s="368"/>
      <c r="GL28" s="368"/>
      <c r="GM28" s="368"/>
      <c r="GN28" s="368"/>
      <c r="GO28" s="368"/>
      <c r="GP28" s="368"/>
      <c r="GQ28" s="368"/>
      <c r="GR28" s="368"/>
      <c r="GS28" s="368"/>
      <c r="GT28" s="368"/>
      <c r="GU28" s="368"/>
      <c r="GV28" s="368"/>
      <c r="GW28" s="368"/>
      <c r="GX28" s="368"/>
      <c r="GY28" s="368"/>
      <c r="GZ28" s="368"/>
      <c r="HA28" s="368"/>
      <c r="HB28" s="368"/>
      <c r="HC28" s="368"/>
      <c r="HD28" s="368"/>
      <c r="HE28" s="368"/>
      <c r="HF28" s="368"/>
      <c r="HG28" s="368"/>
      <c r="HH28" s="368"/>
      <c r="HI28" s="368"/>
      <c r="HJ28" s="368"/>
      <c r="HK28" s="368"/>
      <c r="HL28" s="368"/>
      <c r="HM28" s="368"/>
      <c r="HN28" s="368"/>
      <c r="HO28" s="368"/>
      <c r="HP28" s="368"/>
      <c r="HQ28" s="368"/>
      <c r="HR28" s="368"/>
      <c r="HS28" s="368"/>
      <c r="HT28" s="368"/>
      <c r="HU28" s="368"/>
      <c r="HV28" s="368"/>
      <c r="HW28" s="368"/>
      <c r="HX28" s="368"/>
      <c r="HY28" s="368"/>
      <c r="HZ28" s="368"/>
      <c r="IA28" s="368"/>
      <c r="IB28" s="368"/>
      <c r="IC28" s="368"/>
      <c r="ID28" s="368"/>
      <c r="IE28" s="368"/>
      <c r="IF28" s="368"/>
      <c r="IG28" s="368"/>
      <c r="IH28" s="368"/>
      <c r="II28" s="368"/>
      <c r="IJ28" s="368"/>
      <c r="IK28" s="368"/>
      <c r="IL28" s="368"/>
      <c r="IM28" s="368"/>
      <c r="IN28" s="368"/>
      <c r="IO28" s="368"/>
      <c r="IP28" s="368"/>
      <c r="IQ28" s="368"/>
      <c r="IR28" s="368"/>
      <c r="IS28" s="368"/>
      <c r="IT28" s="368"/>
      <c r="IU28" s="368"/>
      <c r="IV28" s="368"/>
      <c r="IW28" s="368"/>
      <c r="IX28" s="368"/>
      <c r="IY28" s="368"/>
      <c r="IZ28" s="368"/>
      <c r="JA28" s="368"/>
      <c r="JB28" s="368"/>
      <c r="JC28" s="368"/>
      <c r="JD28" s="368"/>
      <c r="JE28" s="368"/>
      <c r="JF28" s="368"/>
      <c r="JG28" s="368"/>
      <c r="JH28" s="368"/>
      <c r="JI28" s="368"/>
      <c r="JJ28" s="368"/>
      <c r="JK28" s="368"/>
      <c r="JL28" s="368"/>
      <c r="JM28" s="368"/>
      <c r="JN28" s="368"/>
      <c r="JO28" s="368"/>
      <c r="JP28" s="368"/>
      <c r="JQ28" s="368"/>
      <c r="JR28" s="368"/>
      <c r="JS28" s="368"/>
      <c r="JT28" s="368"/>
      <c r="JU28" s="368"/>
      <c r="JV28" s="368"/>
      <c r="JW28" s="368"/>
      <c r="JX28" s="368"/>
      <c r="JY28" s="368"/>
      <c r="JZ28" s="368"/>
      <c r="KA28" s="368"/>
      <c r="KB28" s="368"/>
      <c r="KC28" s="368"/>
      <c r="KD28" s="368"/>
      <c r="KE28" s="368"/>
      <c r="KF28" s="368"/>
      <c r="KG28" s="368"/>
      <c r="KH28" s="368"/>
      <c r="KI28" s="368"/>
      <c r="KJ28" s="368"/>
      <c r="KK28" s="368"/>
      <c r="KL28" s="368"/>
      <c r="KM28" s="368"/>
      <c r="KN28" s="368"/>
      <c r="KO28" s="368"/>
      <c r="KP28" s="368"/>
      <c r="KQ28" s="368"/>
      <c r="KR28" s="368"/>
      <c r="KS28" s="368"/>
      <c r="KT28" s="368"/>
      <c r="KU28" s="368"/>
      <c r="KV28" s="368"/>
      <c r="KW28" s="368"/>
      <c r="KX28" s="368"/>
      <c r="KY28" s="368"/>
      <c r="KZ28" s="368"/>
      <c r="LA28" s="368"/>
      <c r="LB28" s="368"/>
      <c r="LC28" s="368"/>
      <c r="LD28" s="368"/>
      <c r="LE28" s="368"/>
      <c r="LF28" s="368"/>
      <c r="LG28" s="368"/>
      <c r="LH28" s="368"/>
      <c r="LI28" s="368"/>
      <c r="LJ28" s="368"/>
      <c r="LK28" s="368"/>
      <c r="LL28" s="368"/>
      <c r="LM28" s="368"/>
      <c r="LN28" s="368"/>
      <c r="LO28" s="368"/>
      <c r="LP28" s="368"/>
      <c r="LQ28" s="368"/>
      <c r="LR28" s="368"/>
      <c r="LS28" s="368"/>
      <c r="LT28" s="368"/>
      <c r="LU28" s="368"/>
      <c r="LV28" s="368"/>
      <c r="LW28" s="368"/>
      <c r="LX28" s="368"/>
      <c r="LY28" s="368"/>
      <c r="LZ28" s="368"/>
      <c r="MA28" s="368"/>
      <c r="MB28" s="368"/>
      <c r="MC28" s="368"/>
      <c r="MD28" s="368"/>
      <c r="ME28" s="368"/>
      <c r="MF28" s="368"/>
      <c r="MG28" s="368"/>
      <c r="MH28" s="368"/>
      <c r="MI28" s="368"/>
      <c r="MJ28" s="368"/>
      <c r="MK28" s="368"/>
      <c r="ML28" s="368"/>
      <c r="MM28" s="368"/>
      <c r="MN28" s="368"/>
      <c r="MO28" s="368"/>
      <c r="MP28" s="368"/>
      <c r="MQ28" s="368"/>
      <c r="MR28" s="368"/>
      <c r="MS28" s="368"/>
      <c r="MT28" s="368"/>
      <c r="MU28" s="368"/>
      <c r="MV28" s="368"/>
      <c r="MW28" s="368"/>
      <c r="MX28" s="368"/>
      <c r="MY28" s="368"/>
      <c r="MZ28" s="368"/>
      <c r="NA28" s="368"/>
      <c r="NB28" s="368"/>
      <c r="NC28" s="368"/>
      <c r="ND28" s="368"/>
      <c r="NE28" s="368"/>
      <c r="NF28" s="368"/>
      <c r="NG28" s="368"/>
      <c r="NH28" s="368"/>
      <c r="NI28" s="368"/>
      <c r="NJ28" s="368"/>
      <c r="NK28" s="368"/>
      <c r="NL28" s="368"/>
      <c r="NM28" s="368"/>
      <c r="NN28" s="368"/>
      <c r="NO28" s="368"/>
      <c r="NP28" s="368"/>
      <c r="NQ28" s="368"/>
      <c r="NR28" s="368"/>
      <c r="NS28" s="368"/>
      <c r="NT28" s="368"/>
      <c r="NU28" s="368"/>
      <c r="NV28" s="368"/>
      <c r="NW28" s="368"/>
      <c r="NX28" s="368"/>
      <c r="NY28" s="368"/>
      <c r="NZ28" s="368"/>
      <c r="OA28" s="368"/>
      <c r="OB28" s="368"/>
      <c r="OC28" s="368"/>
      <c r="OD28" s="368"/>
      <c r="OE28" s="368"/>
      <c r="OF28" s="368"/>
      <c r="OG28" s="368"/>
      <c r="OH28" s="368"/>
      <c r="OI28" s="368"/>
      <c r="OJ28" s="368"/>
      <c r="OK28" s="368"/>
      <c r="OL28" s="368"/>
      <c r="OM28" s="368"/>
      <c r="ON28" s="368"/>
      <c r="OO28" s="368"/>
      <c r="OP28" s="368"/>
      <c r="OQ28" s="368"/>
      <c r="OR28" s="368"/>
      <c r="OS28" s="368"/>
      <c r="OT28" s="368"/>
      <c r="OU28" s="368"/>
      <c r="OV28" s="368"/>
      <c r="OW28" s="368"/>
      <c r="OX28" s="368"/>
      <c r="OY28" s="368"/>
      <c r="OZ28" s="368"/>
      <c r="PA28" s="368"/>
      <c r="PB28" s="368"/>
      <c r="PC28" s="368"/>
      <c r="PD28" s="368"/>
      <c r="PE28" s="368"/>
      <c r="PF28" s="368"/>
      <c r="PG28" s="368"/>
      <c r="PH28" s="368"/>
      <c r="PI28" s="368"/>
      <c r="PJ28" s="368"/>
      <c r="PK28" s="368"/>
      <c r="PL28" s="368"/>
      <c r="PM28" s="368"/>
      <c r="PN28" s="368"/>
      <c r="PO28" s="368"/>
      <c r="PP28" s="368"/>
      <c r="PQ28" s="368"/>
      <c r="PR28" s="368"/>
      <c r="PS28" s="368"/>
      <c r="PT28" s="368"/>
      <c r="PU28" s="368"/>
      <c r="PV28" s="368"/>
      <c r="PW28" s="368"/>
      <c r="PX28" s="368"/>
      <c r="PY28" s="368"/>
      <c r="PZ28" s="368"/>
      <c r="QA28" s="368"/>
      <c r="QB28" s="368"/>
      <c r="QC28" s="368"/>
      <c r="QD28" s="368"/>
      <c r="QE28" s="368"/>
      <c r="QF28" s="368"/>
      <c r="QG28" s="368"/>
      <c r="QH28" s="368"/>
      <c r="QI28" s="368"/>
      <c r="QJ28" s="368"/>
      <c r="QK28" s="368"/>
      <c r="QL28" s="368"/>
      <c r="QM28" s="368"/>
      <c r="QN28" s="368"/>
      <c r="QO28" s="368"/>
      <c r="QP28" s="368"/>
      <c r="QQ28" s="368"/>
      <c r="QR28" s="368"/>
      <c r="QS28" s="368"/>
      <c r="QT28" s="368"/>
      <c r="QU28" s="368"/>
      <c r="QV28" s="368"/>
      <c r="QW28" s="368"/>
      <c r="QX28" s="368"/>
      <c r="QY28" s="368"/>
      <c r="QZ28" s="368"/>
      <c r="RA28" s="368"/>
      <c r="RB28" s="368"/>
      <c r="RC28" s="368"/>
      <c r="RD28" s="368"/>
      <c r="RE28" s="368"/>
      <c r="RF28" s="368"/>
      <c r="RG28" s="368"/>
      <c r="RH28" s="368"/>
      <c r="RI28" s="368"/>
      <c r="RJ28" s="368"/>
      <c r="RK28" s="368"/>
      <c r="RL28" s="368"/>
      <c r="RM28" s="368"/>
      <c r="RN28" s="368"/>
      <c r="RO28" s="368"/>
      <c r="RP28" s="368"/>
      <c r="RQ28" s="368"/>
      <c r="RR28" s="368"/>
      <c r="RS28" s="368"/>
      <c r="RT28" s="368"/>
      <c r="RU28" s="368"/>
      <c r="RV28" s="368"/>
      <c r="RW28" s="368"/>
      <c r="RX28" s="368"/>
      <c r="RY28" s="368"/>
      <c r="RZ28" s="368"/>
      <c r="SA28" s="368"/>
      <c r="SB28" s="368"/>
      <c r="SC28" s="368"/>
      <c r="SD28" s="368"/>
      <c r="SE28" s="368"/>
      <c r="SF28" s="368"/>
      <c r="SG28" s="368"/>
      <c r="SH28" s="368"/>
      <c r="SI28" s="368"/>
      <c r="SJ28" s="368"/>
      <c r="SK28" s="368"/>
      <c r="SL28" s="368"/>
      <c r="SM28" s="368"/>
      <c r="SN28" s="368"/>
      <c r="SO28" s="368"/>
      <c r="SP28" s="368"/>
      <c r="SQ28" s="368"/>
      <c r="SR28" s="368"/>
      <c r="SS28" s="368"/>
      <c r="ST28" s="368"/>
      <c r="SU28" s="368"/>
      <c r="SV28" s="368"/>
      <c r="SW28" s="368"/>
      <c r="SX28" s="368"/>
      <c r="SY28" s="368"/>
      <c r="SZ28" s="368"/>
      <c r="TA28" s="368"/>
      <c r="TB28" s="368"/>
      <c r="TC28" s="368"/>
    </row>
    <row r="29" spans="1:523" s="369" customFormat="1" ht="18.75">
      <c r="A29" s="390" t="s">
        <v>405</v>
      </c>
      <c r="B29" s="384" t="s">
        <v>406</v>
      </c>
      <c r="C29" s="492" t="s">
        <v>363</v>
      </c>
      <c r="D29" s="386" t="s">
        <v>639</v>
      </c>
      <c r="E29" s="495" t="s">
        <v>1185</v>
      </c>
      <c r="F29" s="496" t="s">
        <v>631</v>
      </c>
      <c r="G29" s="496" t="s">
        <v>632</v>
      </c>
      <c r="H29" s="506">
        <v>184760</v>
      </c>
      <c r="I29" s="503">
        <v>45071</v>
      </c>
      <c r="J29" s="501" t="s">
        <v>1186</v>
      </c>
      <c r="K29" s="385">
        <v>2603454</v>
      </c>
      <c r="L29" s="559">
        <v>1097.5999999999999</v>
      </c>
      <c r="M29" s="364"/>
      <c r="N29" s="368"/>
      <c r="O29" s="368"/>
      <c r="P29" s="368"/>
      <c r="Q29" s="368"/>
      <c r="R29" s="368"/>
      <c r="S29" s="368"/>
      <c r="T29" s="368"/>
      <c r="U29" s="368"/>
      <c r="V29" s="368"/>
      <c r="W29" s="368"/>
      <c r="X29" s="368"/>
      <c r="Y29" s="368"/>
      <c r="Z29" s="368"/>
      <c r="AA29" s="368"/>
      <c r="AB29" s="368"/>
      <c r="AC29" s="368"/>
      <c r="AD29" s="368"/>
      <c r="AE29" s="368"/>
      <c r="AF29" s="368"/>
      <c r="AG29" s="368"/>
      <c r="AH29" s="368"/>
      <c r="AI29" s="368"/>
      <c r="AJ29" s="368"/>
      <c r="AK29" s="368"/>
      <c r="AL29" s="368"/>
      <c r="AM29" s="368"/>
      <c r="AN29" s="368"/>
      <c r="AO29" s="368"/>
      <c r="AP29" s="368"/>
      <c r="AQ29" s="368"/>
      <c r="AR29" s="368"/>
      <c r="AS29" s="368"/>
      <c r="AT29" s="368"/>
      <c r="AU29" s="368"/>
      <c r="AV29" s="368"/>
      <c r="AW29" s="368"/>
      <c r="AX29" s="368"/>
      <c r="AY29" s="368"/>
      <c r="AZ29" s="368"/>
      <c r="BA29" s="368"/>
      <c r="BB29" s="368"/>
      <c r="BC29" s="368"/>
      <c r="BD29" s="368"/>
      <c r="BE29" s="368"/>
      <c r="BF29" s="368"/>
      <c r="BG29" s="368"/>
      <c r="BH29" s="368"/>
      <c r="BI29" s="368"/>
      <c r="BJ29" s="368"/>
      <c r="BK29" s="368"/>
      <c r="BL29" s="368"/>
      <c r="BM29" s="368"/>
      <c r="BN29" s="368"/>
      <c r="BO29" s="368"/>
      <c r="BP29" s="368"/>
      <c r="BQ29" s="368"/>
      <c r="BR29" s="368"/>
      <c r="BS29" s="368"/>
      <c r="BT29" s="368"/>
      <c r="BU29" s="368"/>
      <c r="BV29" s="368"/>
      <c r="BW29" s="368"/>
      <c r="BX29" s="368"/>
      <c r="BY29" s="368"/>
      <c r="BZ29" s="368"/>
      <c r="CA29" s="368"/>
      <c r="CB29" s="368"/>
      <c r="CC29" s="368"/>
      <c r="CD29" s="368"/>
      <c r="CE29" s="368"/>
      <c r="CF29" s="368"/>
      <c r="CG29" s="368"/>
      <c r="CH29" s="368"/>
      <c r="CI29" s="368"/>
      <c r="CJ29" s="368"/>
      <c r="CK29" s="368"/>
      <c r="CL29" s="368"/>
      <c r="CM29" s="368"/>
      <c r="CN29" s="368"/>
      <c r="CO29" s="368"/>
      <c r="CP29" s="368"/>
      <c r="CQ29" s="368"/>
      <c r="CR29" s="368"/>
      <c r="CS29" s="368"/>
      <c r="CT29" s="368"/>
      <c r="CU29" s="368"/>
      <c r="CV29" s="368"/>
      <c r="CW29" s="368"/>
      <c r="CX29" s="368"/>
      <c r="CY29" s="368"/>
      <c r="CZ29" s="368"/>
      <c r="DA29" s="368"/>
      <c r="DB29" s="368"/>
      <c r="DC29" s="368"/>
      <c r="DD29" s="368"/>
      <c r="DE29" s="368"/>
      <c r="DF29" s="368"/>
      <c r="DG29" s="368"/>
      <c r="DH29" s="368"/>
      <c r="DI29" s="368"/>
      <c r="DJ29" s="368"/>
      <c r="DK29" s="368"/>
      <c r="DL29" s="368"/>
      <c r="DM29" s="368"/>
      <c r="DN29" s="368"/>
      <c r="DO29" s="368"/>
      <c r="DP29" s="368"/>
      <c r="DQ29" s="368"/>
      <c r="DR29" s="368"/>
      <c r="DS29" s="368"/>
      <c r="DT29" s="368"/>
      <c r="DU29" s="368"/>
      <c r="DV29" s="368"/>
      <c r="DW29" s="368"/>
      <c r="DX29" s="368"/>
      <c r="DY29" s="368"/>
      <c r="DZ29" s="368"/>
      <c r="EA29" s="368"/>
      <c r="EB29" s="368"/>
      <c r="EC29" s="368"/>
      <c r="ED29" s="368"/>
      <c r="EE29" s="368"/>
      <c r="EF29" s="368"/>
      <c r="EG29" s="368"/>
      <c r="EH29" s="368"/>
      <c r="EI29" s="368"/>
      <c r="EJ29" s="368"/>
      <c r="EK29" s="368"/>
      <c r="EL29" s="368"/>
      <c r="EM29" s="368"/>
      <c r="EN29" s="368"/>
      <c r="EO29" s="368"/>
      <c r="EP29" s="368"/>
      <c r="EQ29" s="368"/>
      <c r="ER29" s="368"/>
      <c r="ES29" s="368"/>
      <c r="ET29" s="368"/>
      <c r="EU29" s="368"/>
      <c r="EV29" s="368"/>
      <c r="EW29" s="368"/>
      <c r="EX29" s="368"/>
      <c r="EY29" s="368"/>
      <c r="EZ29" s="368"/>
      <c r="FA29" s="368"/>
      <c r="FB29" s="368"/>
      <c r="FC29" s="368"/>
      <c r="FD29" s="368"/>
      <c r="FE29" s="368"/>
      <c r="FF29" s="368"/>
      <c r="FG29" s="368"/>
      <c r="FH29" s="368"/>
      <c r="FI29" s="368"/>
      <c r="FJ29" s="368"/>
      <c r="FK29" s="368"/>
      <c r="FL29" s="368"/>
      <c r="FM29" s="368"/>
      <c r="FN29" s="368"/>
      <c r="FO29" s="368"/>
      <c r="FP29" s="368"/>
      <c r="FQ29" s="368"/>
      <c r="FR29" s="368"/>
      <c r="FS29" s="368"/>
      <c r="FT29" s="368"/>
      <c r="FU29" s="368"/>
      <c r="FV29" s="368"/>
      <c r="FW29" s="368"/>
      <c r="FX29" s="368"/>
      <c r="FY29" s="368"/>
      <c r="FZ29" s="368"/>
      <c r="GA29" s="368"/>
      <c r="GB29" s="368"/>
      <c r="GC29" s="368"/>
      <c r="GD29" s="368"/>
      <c r="GE29" s="368"/>
      <c r="GF29" s="368"/>
      <c r="GG29" s="368"/>
      <c r="GH29" s="368"/>
      <c r="GI29" s="368"/>
      <c r="GJ29" s="368"/>
      <c r="GK29" s="368"/>
      <c r="GL29" s="368"/>
      <c r="GM29" s="368"/>
      <c r="GN29" s="368"/>
      <c r="GO29" s="368"/>
      <c r="GP29" s="368"/>
      <c r="GQ29" s="368"/>
      <c r="GR29" s="368"/>
      <c r="GS29" s="368"/>
      <c r="GT29" s="368"/>
      <c r="GU29" s="368"/>
      <c r="GV29" s="368"/>
      <c r="GW29" s="368"/>
      <c r="GX29" s="368"/>
      <c r="GY29" s="368"/>
      <c r="GZ29" s="368"/>
      <c r="HA29" s="368"/>
      <c r="HB29" s="368"/>
      <c r="HC29" s="368"/>
      <c r="HD29" s="368"/>
      <c r="HE29" s="368"/>
      <c r="HF29" s="368"/>
      <c r="HG29" s="368"/>
      <c r="HH29" s="368"/>
      <c r="HI29" s="368"/>
      <c r="HJ29" s="368"/>
      <c r="HK29" s="368"/>
      <c r="HL29" s="368"/>
      <c r="HM29" s="368"/>
      <c r="HN29" s="368"/>
      <c r="HO29" s="368"/>
      <c r="HP29" s="368"/>
      <c r="HQ29" s="368"/>
      <c r="HR29" s="368"/>
      <c r="HS29" s="368"/>
      <c r="HT29" s="368"/>
      <c r="HU29" s="368"/>
      <c r="HV29" s="368"/>
      <c r="HW29" s="368"/>
      <c r="HX29" s="368"/>
      <c r="HY29" s="368"/>
      <c r="HZ29" s="368"/>
      <c r="IA29" s="368"/>
      <c r="IB29" s="368"/>
      <c r="IC29" s="368"/>
      <c r="ID29" s="368"/>
      <c r="IE29" s="368"/>
      <c r="IF29" s="368"/>
      <c r="IG29" s="368"/>
      <c r="IH29" s="368"/>
      <c r="II29" s="368"/>
      <c r="IJ29" s="368"/>
      <c r="IK29" s="368"/>
      <c r="IL29" s="368"/>
      <c r="IM29" s="368"/>
      <c r="IN29" s="368"/>
      <c r="IO29" s="368"/>
      <c r="IP29" s="368"/>
      <c r="IQ29" s="368"/>
      <c r="IR29" s="368"/>
      <c r="IS29" s="368"/>
      <c r="IT29" s="368"/>
      <c r="IU29" s="368"/>
      <c r="IV29" s="368"/>
      <c r="IW29" s="368"/>
      <c r="IX29" s="368"/>
      <c r="IY29" s="368"/>
      <c r="IZ29" s="368"/>
      <c r="JA29" s="368"/>
      <c r="JB29" s="368"/>
      <c r="JC29" s="368"/>
      <c r="JD29" s="368"/>
      <c r="JE29" s="368"/>
      <c r="JF29" s="368"/>
      <c r="JG29" s="368"/>
      <c r="JH29" s="368"/>
      <c r="JI29" s="368"/>
      <c r="JJ29" s="368"/>
      <c r="JK29" s="368"/>
      <c r="JL29" s="368"/>
      <c r="JM29" s="368"/>
      <c r="JN29" s="368"/>
      <c r="JO29" s="368"/>
      <c r="JP29" s="368"/>
      <c r="JQ29" s="368"/>
      <c r="JR29" s="368"/>
      <c r="JS29" s="368"/>
      <c r="JT29" s="368"/>
      <c r="JU29" s="368"/>
      <c r="JV29" s="368"/>
      <c r="JW29" s="368"/>
      <c r="JX29" s="368"/>
      <c r="JY29" s="368"/>
      <c r="JZ29" s="368"/>
      <c r="KA29" s="368"/>
      <c r="KB29" s="368"/>
      <c r="KC29" s="368"/>
      <c r="KD29" s="368"/>
      <c r="KE29" s="368"/>
      <c r="KF29" s="368"/>
      <c r="KG29" s="368"/>
      <c r="KH29" s="368"/>
      <c r="KI29" s="368"/>
      <c r="KJ29" s="368"/>
      <c r="KK29" s="368"/>
      <c r="KL29" s="368"/>
      <c r="KM29" s="368"/>
      <c r="KN29" s="368"/>
      <c r="KO29" s="368"/>
      <c r="KP29" s="368"/>
      <c r="KQ29" s="368"/>
      <c r="KR29" s="368"/>
      <c r="KS29" s="368"/>
      <c r="KT29" s="368"/>
      <c r="KU29" s="368"/>
      <c r="KV29" s="368"/>
      <c r="KW29" s="368"/>
      <c r="KX29" s="368"/>
      <c r="KY29" s="368"/>
      <c r="KZ29" s="368"/>
      <c r="LA29" s="368"/>
      <c r="LB29" s="368"/>
      <c r="LC29" s="368"/>
      <c r="LD29" s="368"/>
      <c r="LE29" s="368"/>
      <c r="LF29" s="368"/>
      <c r="LG29" s="368"/>
      <c r="LH29" s="368"/>
      <c r="LI29" s="368"/>
      <c r="LJ29" s="368"/>
      <c r="LK29" s="368"/>
      <c r="LL29" s="368"/>
      <c r="LM29" s="368"/>
      <c r="LN29" s="368"/>
      <c r="LO29" s="368"/>
      <c r="LP29" s="368"/>
      <c r="LQ29" s="368"/>
      <c r="LR29" s="368"/>
      <c r="LS29" s="368"/>
      <c r="LT29" s="368"/>
      <c r="LU29" s="368"/>
      <c r="LV29" s="368"/>
      <c r="LW29" s="368"/>
      <c r="LX29" s="368"/>
      <c r="LY29" s="368"/>
      <c r="LZ29" s="368"/>
      <c r="MA29" s="368"/>
      <c r="MB29" s="368"/>
      <c r="MC29" s="368"/>
      <c r="MD29" s="368"/>
      <c r="ME29" s="368"/>
      <c r="MF29" s="368"/>
      <c r="MG29" s="368"/>
      <c r="MH29" s="368"/>
      <c r="MI29" s="368"/>
      <c r="MJ29" s="368"/>
      <c r="MK29" s="368"/>
      <c r="ML29" s="368"/>
      <c r="MM29" s="368"/>
      <c r="MN29" s="368"/>
      <c r="MO29" s="368"/>
      <c r="MP29" s="368"/>
      <c r="MQ29" s="368"/>
      <c r="MR29" s="368"/>
      <c r="MS29" s="368"/>
      <c r="MT29" s="368"/>
      <c r="MU29" s="368"/>
      <c r="MV29" s="368"/>
      <c r="MW29" s="368"/>
      <c r="MX29" s="368"/>
      <c r="MY29" s="368"/>
      <c r="MZ29" s="368"/>
      <c r="NA29" s="368"/>
      <c r="NB29" s="368"/>
      <c r="NC29" s="368"/>
      <c r="ND29" s="368"/>
      <c r="NE29" s="368"/>
      <c r="NF29" s="368"/>
      <c r="NG29" s="368"/>
      <c r="NH29" s="368"/>
      <c r="NI29" s="368"/>
      <c r="NJ29" s="368"/>
      <c r="NK29" s="368"/>
      <c r="NL29" s="368"/>
      <c r="NM29" s="368"/>
      <c r="NN29" s="368"/>
      <c r="NO29" s="368"/>
      <c r="NP29" s="368"/>
      <c r="NQ29" s="368"/>
      <c r="NR29" s="368"/>
      <c r="NS29" s="368"/>
      <c r="NT29" s="368"/>
      <c r="NU29" s="368"/>
      <c r="NV29" s="368"/>
      <c r="NW29" s="368"/>
      <c r="NX29" s="368"/>
      <c r="NY29" s="368"/>
      <c r="NZ29" s="368"/>
      <c r="OA29" s="368"/>
      <c r="OB29" s="368"/>
      <c r="OC29" s="368"/>
      <c r="OD29" s="368"/>
      <c r="OE29" s="368"/>
      <c r="OF29" s="368"/>
      <c r="OG29" s="368"/>
      <c r="OH29" s="368"/>
      <c r="OI29" s="368"/>
      <c r="OJ29" s="368"/>
      <c r="OK29" s="368"/>
      <c r="OL29" s="368"/>
      <c r="OM29" s="368"/>
      <c r="ON29" s="368"/>
      <c r="OO29" s="368"/>
      <c r="OP29" s="368"/>
      <c r="OQ29" s="368"/>
      <c r="OR29" s="368"/>
      <c r="OS29" s="368"/>
      <c r="OT29" s="368"/>
      <c r="OU29" s="368"/>
      <c r="OV29" s="368"/>
      <c r="OW29" s="368"/>
      <c r="OX29" s="368"/>
      <c r="OY29" s="368"/>
      <c r="OZ29" s="368"/>
      <c r="PA29" s="368"/>
      <c r="PB29" s="368"/>
      <c r="PC29" s="368"/>
      <c r="PD29" s="368"/>
      <c r="PE29" s="368"/>
      <c r="PF29" s="368"/>
      <c r="PG29" s="368"/>
      <c r="PH29" s="368"/>
      <c r="PI29" s="368"/>
      <c r="PJ29" s="368"/>
      <c r="PK29" s="368"/>
      <c r="PL29" s="368"/>
      <c r="PM29" s="368"/>
      <c r="PN29" s="368"/>
      <c r="PO29" s="368"/>
      <c r="PP29" s="368"/>
      <c r="PQ29" s="368"/>
      <c r="PR29" s="368"/>
      <c r="PS29" s="368"/>
      <c r="PT29" s="368"/>
      <c r="PU29" s="368"/>
      <c r="PV29" s="368"/>
      <c r="PW29" s="368"/>
      <c r="PX29" s="368"/>
      <c r="PY29" s="368"/>
      <c r="PZ29" s="368"/>
      <c r="QA29" s="368"/>
      <c r="QB29" s="368"/>
      <c r="QC29" s="368"/>
      <c r="QD29" s="368"/>
      <c r="QE29" s="368"/>
      <c r="QF29" s="368"/>
      <c r="QG29" s="368"/>
      <c r="QH29" s="368"/>
      <c r="QI29" s="368"/>
      <c r="QJ29" s="368"/>
      <c r="QK29" s="368"/>
      <c r="QL29" s="368"/>
      <c r="QM29" s="368"/>
      <c r="QN29" s="368"/>
      <c r="QO29" s="368"/>
      <c r="QP29" s="368"/>
      <c r="QQ29" s="368"/>
      <c r="QR29" s="368"/>
      <c r="QS29" s="368"/>
      <c r="QT29" s="368"/>
      <c r="QU29" s="368"/>
      <c r="QV29" s="368"/>
      <c r="QW29" s="368"/>
      <c r="QX29" s="368"/>
      <c r="QY29" s="368"/>
      <c r="QZ29" s="368"/>
      <c r="RA29" s="368"/>
      <c r="RB29" s="368"/>
      <c r="RC29" s="368"/>
      <c r="RD29" s="368"/>
      <c r="RE29" s="368"/>
      <c r="RF29" s="368"/>
      <c r="RG29" s="368"/>
      <c r="RH29" s="368"/>
      <c r="RI29" s="368"/>
      <c r="RJ29" s="368"/>
      <c r="RK29" s="368"/>
      <c r="RL29" s="368"/>
      <c r="RM29" s="368"/>
      <c r="RN29" s="368"/>
      <c r="RO29" s="368"/>
      <c r="RP29" s="368"/>
      <c r="RQ29" s="368"/>
      <c r="RR29" s="368"/>
      <c r="RS29" s="368"/>
      <c r="RT29" s="368"/>
      <c r="RU29" s="368"/>
      <c r="RV29" s="368"/>
      <c r="RW29" s="368"/>
      <c r="RX29" s="368"/>
      <c r="RY29" s="368"/>
      <c r="RZ29" s="368"/>
      <c r="SA29" s="368"/>
      <c r="SB29" s="368"/>
      <c r="SC29" s="368"/>
      <c r="SD29" s="368"/>
      <c r="SE29" s="368"/>
      <c r="SF29" s="368"/>
      <c r="SG29" s="368"/>
      <c r="SH29" s="368"/>
      <c r="SI29" s="368"/>
      <c r="SJ29" s="368"/>
      <c r="SK29" s="368"/>
      <c r="SL29" s="368"/>
      <c r="SM29" s="368"/>
      <c r="SN29" s="368"/>
      <c r="SO29" s="368"/>
      <c r="SP29" s="368"/>
      <c r="SQ29" s="368"/>
      <c r="SR29" s="368"/>
      <c r="SS29" s="368"/>
      <c r="ST29" s="368"/>
      <c r="SU29" s="368"/>
      <c r="SV29" s="368"/>
      <c r="SW29" s="368"/>
      <c r="SX29" s="368"/>
      <c r="SY29" s="368"/>
      <c r="SZ29" s="368"/>
      <c r="TA29" s="368"/>
      <c r="TB29" s="368"/>
      <c r="TC29" s="368"/>
    </row>
    <row r="30" spans="1:523" s="369" customFormat="1" ht="18.75">
      <c r="A30" s="390" t="s">
        <v>405</v>
      </c>
      <c r="B30" s="384" t="s">
        <v>406</v>
      </c>
      <c r="C30" s="500" t="s">
        <v>363</v>
      </c>
      <c r="D30" s="500" t="s">
        <v>636</v>
      </c>
      <c r="E30" s="495" t="s">
        <v>1187</v>
      </c>
      <c r="F30" s="495" t="s">
        <v>631</v>
      </c>
      <c r="G30" s="496" t="s">
        <v>632</v>
      </c>
      <c r="H30" s="500" t="s">
        <v>1188</v>
      </c>
      <c r="I30" s="500" t="s">
        <v>1184</v>
      </c>
      <c r="J30" s="501" t="s">
        <v>1189</v>
      </c>
      <c r="K30" s="389">
        <v>2602902</v>
      </c>
      <c r="L30" s="559">
        <v>2128.64</v>
      </c>
      <c r="M30" s="364"/>
      <c r="N30" s="368"/>
      <c r="O30" s="368"/>
      <c r="P30" s="368"/>
      <c r="Q30" s="368"/>
      <c r="R30" s="368"/>
      <c r="S30" s="368"/>
      <c r="T30" s="368"/>
      <c r="U30" s="368"/>
      <c r="V30" s="368"/>
      <c r="W30" s="368"/>
      <c r="X30" s="368"/>
      <c r="Y30" s="368"/>
      <c r="Z30" s="368"/>
      <c r="AA30" s="368"/>
      <c r="AB30" s="368"/>
      <c r="AC30" s="368"/>
      <c r="AD30" s="368"/>
      <c r="AE30" s="368"/>
      <c r="AF30" s="368"/>
      <c r="AG30" s="368"/>
      <c r="AH30" s="368"/>
      <c r="AI30" s="368"/>
      <c r="AJ30" s="368"/>
      <c r="AK30" s="368"/>
      <c r="AL30" s="368"/>
      <c r="AM30" s="368"/>
      <c r="AN30" s="368"/>
      <c r="AO30" s="368"/>
      <c r="AP30" s="368"/>
      <c r="AQ30" s="368"/>
      <c r="AR30" s="368"/>
      <c r="AS30" s="368"/>
      <c r="AT30" s="368"/>
      <c r="AU30" s="368"/>
      <c r="AV30" s="368"/>
      <c r="AW30" s="368"/>
      <c r="AX30" s="368"/>
      <c r="AY30" s="368"/>
      <c r="AZ30" s="368"/>
      <c r="BA30" s="368"/>
      <c r="BB30" s="368"/>
      <c r="BC30" s="368"/>
      <c r="BD30" s="368"/>
      <c r="BE30" s="368"/>
      <c r="BF30" s="368"/>
      <c r="BG30" s="368"/>
      <c r="BH30" s="368"/>
      <c r="BI30" s="368"/>
      <c r="BJ30" s="368"/>
      <c r="BK30" s="368"/>
      <c r="BL30" s="368"/>
      <c r="BM30" s="368"/>
      <c r="BN30" s="368"/>
      <c r="BO30" s="368"/>
      <c r="BP30" s="368"/>
      <c r="BQ30" s="368"/>
      <c r="BR30" s="368"/>
      <c r="BS30" s="368"/>
      <c r="BT30" s="368"/>
      <c r="BU30" s="368"/>
      <c r="BV30" s="368"/>
      <c r="BW30" s="368"/>
      <c r="BX30" s="368"/>
      <c r="BY30" s="368"/>
      <c r="BZ30" s="368"/>
      <c r="CA30" s="368"/>
      <c r="CB30" s="368"/>
      <c r="CC30" s="368"/>
      <c r="CD30" s="368"/>
      <c r="CE30" s="368"/>
      <c r="CF30" s="368"/>
      <c r="CG30" s="368"/>
      <c r="CH30" s="368"/>
      <c r="CI30" s="368"/>
      <c r="CJ30" s="368"/>
      <c r="CK30" s="368"/>
      <c r="CL30" s="368"/>
      <c r="CM30" s="368"/>
      <c r="CN30" s="368"/>
      <c r="CO30" s="368"/>
      <c r="CP30" s="368"/>
      <c r="CQ30" s="368"/>
      <c r="CR30" s="368"/>
      <c r="CS30" s="368"/>
      <c r="CT30" s="368"/>
      <c r="CU30" s="368"/>
      <c r="CV30" s="368"/>
      <c r="CW30" s="368"/>
      <c r="CX30" s="368"/>
      <c r="CY30" s="368"/>
      <c r="CZ30" s="368"/>
      <c r="DA30" s="368"/>
      <c r="DB30" s="368"/>
      <c r="DC30" s="368"/>
      <c r="DD30" s="368"/>
      <c r="DE30" s="368"/>
      <c r="DF30" s="368"/>
      <c r="DG30" s="368"/>
      <c r="DH30" s="368"/>
      <c r="DI30" s="368"/>
      <c r="DJ30" s="368"/>
      <c r="DK30" s="368"/>
      <c r="DL30" s="368"/>
      <c r="DM30" s="368"/>
      <c r="DN30" s="368"/>
      <c r="DO30" s="368"/>
      <c r="DP30" s="368"/>
      <c r="DQ30" s="368"/>
      <c r="DR30" s="368"/>
      <c r="DS30" s="368"/>
      <c r="DT30" s="368"/>
      <c r="DU30" s="368"/>
      <c r="DV30" s="368"/>
      <c r="DW30" s="368"/>
      <c r="DX30" s="368"/>
      <c r="DY30" s="368"/>
      <c r="DZ30" s="368"/>
      <c r="EA30" s="368"/>
      <c r="EB30" s="368"/>
      <c r="EC30" s="368"/>
      <c r="ED30" s="368"/>
      <c r="EE30" s="368"/>
      <c r="EF30" s="368"/>
      <c r="EG30" s="368"/>
      <c r="EH30" s="368"/>
      <c r="EI30" s="368"/>
      <c r="EJ30" s="368"/>
      <c r="EK30" s="368"/>
      <c r="EL30" s="368"/>
      <c r="EM30" s="368"/>
      <c r="EN30" s="368"/>
      <c r="EO30" s="368"/>
      <c r="EP30" s="368"/>
      <c r="EQ30" s="368"/>
      <c r="ER30" s="368"/>
      <c r="ES30" s="368"/>
      <c r="ET30" s="368"/>
      <c r="EU30" s="368"/>
      <c r="EV30" s="368"/>
      <c r="EW30" s="368"/>
      <c r="EX30" s="368"/>
      <c r="EY30" s="368"/>
      <c r="EZ30" s="368"/>
      <c r="FA30" s="368"/>
      <c r="FB30" s="368"/>
      <c r="FC30" s="368"/>
      <c r="FD30" s="368"/>
      <c r="FE30" s="368"/>
      <c r="FF30" s="368"/>
      <c r="FG30" s="368"/>
      <c r="FH30" s="368"/>
      <c r="FI30" s="368"/>
      <c r="FJ30" s="368"/>
      <c r="FK30" s="368"/>
      <c r="FL30" s="368"/>
      <c r="FM30" s="368"/>
      <c r="FN30" s="368"/>
      <c r="FO30" s="368"/>
      <c r="FP30" s="368"/>
      <c r="FQ30" s="368"/>
      <c r="FR30" s="368"/>
      <c r="FS30" s="368"/>
      <c r="FT30" s="368"/>
      <c r="FU30" s="368"/>
      <c r="FV30" s="368"/>
      <c r="FW30" s="368"/>
      <c r="FX30" s="368"/>
      <c r="FY30" s="368"/>
      <c r="FZ30" s="368"/>
      <c r="GA30" s="368"/>
      <c r="GB30" s="368"/>
      <c r="GC30" s="368"/>
      <c r="GD30" s="368"/>
      <c r="GE30" s="368"/>
      <c r="GF30" s="368"/>
      <c r="GG30" s="368"/>
      <c r="GH30" s="368"/>
      <c r="GI30" s="368"/>
      <c r="GJ30" s="368"/>
      <c r="GK30" s="368"/>
      <c r="GL30" s="368"/>
      <c r="GM30" s="368"/>
      <c r="GN30" s="368"/>
      <c r="GO30" s="368"/>
      <c r="GP30" s="368"/>
      <c r="GQ30" s="368"/>
      <c r="GR30" s="368"/>
      <c r="GS30" s="368"/>
      <c r="GT30" s="368"/>
      <c r="GU30" s="368"/>
      <c r="GV30" s="368"/>
      <c r="GW30" s="368"/>
      <c r="GX30" s="368"/>
      <c r="GY30" s="368"/>
      <c r="GZ30" s="368"/>
      <c r="HA30" s="368"/>
      <c r="HB30" s="368"/>
      <c r="HC30" s="368"/>
      <c r="HD30" s="368"/>
      <c r="HE30" s="368"/>
      <c r="HF30" s="368"/>
      <c r="HG30" s="368"/>
      <c r="HH30" s="368"/>
      <c r="HI30" s="368"/>
      <c r="HJ30" s="368"/>
      <c r="HK30" s="368"/>
      <c r="HL30" s="368"/>
      <c r="HM30" s="368"/>
      <c r="HN30" s="368"/>
      <c r="HO30" s="368"/>
      <c r="HP30" s="368"/>
      <c r="HQ30" s="368"/>
      <c r="HR30" s="368"/>
      <c r="HS30" s="368"/>
      <c r="HT30" s="368"/>
      <c r="HU30" s="368"/>
      <c r="HV30" s="368"/>
      <c r="HW30" s="368"/>
      <c r="HX30" s="368"/>
      <c r="HY30" s="368"/>
      <c r="HZ30" s="368"/>
      <c r="IA30" s="368"/>
      <c r="IB30" s="368"/>
      <c r="IC30" s="368"/>
      <c r="ID30" s="368"/>
      <c r="IE30" s="368"/>
      <c r="IF30" s="368"/>
      <c r="IG30" s="368"/>
      <c r="IH30" s="368"/>
      <c r="II30" s="368"/>
      <c r="IJ30" s="368"/>
      <c r="IK30" s="368"/>
      <c r="IL30" s="368"/>
      <c r="IM30" s="368"/>
      <c r="IN30" s="368"/>
      <c r="IO30" s="368"/>
      <c r="IP30" s="368"/>
      <c r="IQ30" s="368"/>
      <c r="IR30" s="368"/>
      <c r="IS30" s="368"/>
      <c r="IT30" s="368"/>
      <c r="IU30" s="368"/>
      <c r="IV30" s="368"/>
      <c r="IW30" s="368"/>
      <c r="IX30" s="368"/>
      <c r="IY30" s="368"/>
      <c r="IZ30" s="368"/>
      <c r="JA30" s="368"/>
      <c r="JB30" s="368"/>
      <c r="JC30" s="368"/>
      <c r="JD30" s="368"/>
      <c r="JE30" s="368"/>
      <c r="JF30" s="368"/>
      <c r="JG30" s="368"/>
      <c r="JH30" s="368"/>
      <c r="JI30" s="368"/>
      <c r="JJ30" s="368"/>
      <c r="JK30" s="368"/>
      <c r="JL30" s="368"/>
      <c r="JM30" s="368"/>
      <c r="JN30" s="368"/>
      <c r="JO30" s="368"/>
      <c r="JP30" s="368"/>
      <c r="JQ30" s="368"/>
      <c r="JR30" s="368"/>
      <c r="JS30" s="368"/>
      <c r="JT30" s="368"/>
      <c r="JU30" s="368"/>
      <c r="JV30" s="368"/>
      <c r="JW30" s="368"/>
      <c r="JX30" s="368"/>
      <c r="JY30" s="368"/>
      <c r="JZ30" s="368"/>
      <c r="KA30" s="368"/>
      <c r="KB30" s="368"/>
      <c r="KC30" s="368"/>
      <c r="KD30" s="368"/>
      <c r="KE30" s="368"/>
      <c r="KF30" s="368"/>
      <c r="KG30" s="368"/>
      <c r="KH30" s="368"/>
      <c r="KI30" s="368"/>
      <c r="KJ30" s="368"/>
      <c r="KK30" s="368"/>
      <c r="KL30" s="368"/>
      <c r="KM30" s="368"/>
      <c r="KN30" s="368"/>
      <c r="KO30" s="368"/>
      <c r="KP30" s="368"/>
      <c r="KQ30" s="368"/>
      <c r="KR30" s="368"/>
      <c r="KS30" s="368"/>
      <c r="KT30" s="368"/>
      <c r="KU30" s="368"/>
      <c r="KV30" s="368"/>
      <c r="KW30" s="368"/>
      <c r="KX30" s="368"/>
      <c r="KY30" s="368"/>
      <c r="KZ30" s="368"/>
      <c r="LA30" s="368"/>
      <c r="LB30" s="368"/>
      <c r="LC30" s="368"/>
      <c r="LD30" s="368"/>
      <c r="LE30" s="368"/>
      <c r="LF30" s="368"/>
      <c r="LG30" s="368"/>
      <c r="LH30" s="368"/>
      <c r="LI30" s="368"/>
      <c r="LJ30" s="368"/>
      <c r="LK30" s="368"/>
      <c r="LL30" s="368"/>
      <c r="LM30" s="368"/>
      <c r="LN30" s="368"/>
      <c r="LO30" s="368"/>
      <c r="LP30" s="368"/>
      <c r="LQ30" s="368"/>
      <c r="LR30" s="368"/>
      <c r="LS30" s="368"/>
      <c r="LT30" s="368"/>
      <c r="LU30" s="368"/>
      <c r="LV30" s="368"/>
      <c r="LW30" s="368"/>
      <c r="LX30" s="368"/>
      <c r="LY30" s="368"/>
      <c r="LZ30" s="368"/>
      <c r="MA30" s="368"/>
      <c r="MB30" s="368"/>
      <c r="MC30" s="368"/>
      <c r="MD30" s="368"/>
      <c r="ME30" s="368"/>
      <c r="MF30" s="368"/>
      <c r="MG30" s="368"/>
      <c r="MH30" s="368"/>
      <c r="MI30" s="368"/>
      <c r="MJ30" s="368"/>
      <c r="MK30" s="368"/>
      <c r="ML30" s="368"/>
      <c r="MM30" s="368"/>
      <c r="MN30" s="368"/>
      <c r="MO30" s="368"/>
      <c r="MP30" s="368"/>
      <c r="MQ30" s="368"/>
      <c r="MR30" s="368"/>
      <c r="MS30" s="368"/>
      <c r="MT30" s="368"/>
      <c r="MU30" s="368"/>
      <c r="MV30" s="368"/>
      <c r="MW30" s="368"/>
      <c r="MX30" s="368"/>
      <c r="MY30" s="368"/>
      <c r="MZ30" s="368"/>
      <c r="NA30" s="368"/>
      <c r="NB30" s="368"/>
      <c r="NC30" s="368"/>
      <c r="ND30" s="368"/>
      <c r="NE30" s="368"/>
      <c r="NF30" s="368"/>
      <c r="NG30" s="368"/>
      <c r="NH30" s="368"/>
      <c r="NI30" s="368"/>
      <c r="NJ30" s="368"/>
      <c r="NK30" s="368"/>
      <c r="NL30" s="368"/>
      <c r="NM30" s="368"/>
      <c r="NN30" s="368"/>
      <c r="NO30" s="368"/>
      <c r="NP30" s="368"/>
      <c r="NQ30" s="368"/>
      <c r="NR30" s="368"/>
      <c r="NS30" s="368"/>
      <c r="NT30" s="368"/>
      <c r="NU30" s="368"/>
      <c r="NV30" s="368"/>
      <c r="NW30" s="368"/>
      <c r="NX30" s="368"/>
      <c r="NY30" s="368"/>
      <c r="NZ30" s="368"/>
      <c r="OA30" s="368"/>
      <c r="OB30" s="368"/>
      <c r="OC30" s="368"/>
      <c r="OD30" s="368"/>
      <c r="OE30" s="368"/>
      <c r="OF30" s="368"/>
      <c r="OG30" s="368"/>
      <c r="OH30" s="368"/>
      <c r="OI30" s="368"/>
      <c r="OJ30" s="368"/>
      <c r="OK30" s="368"/>
      <c r="OL30" s="368"/>
      <c r="OM30" s="368"/>
      <c r="ON30" s="368"/>
      <c r="OO30" s="368"/>
      <c r="OP30" s="368"/>
      <c r="OQ30" s="368"/>
      <c r="OR30" s="368"/>
      <c r="OS30" s="368"/>
      <c r="OT30" s="368"/>
      <c r="OU30" s="368"/>
      <c r="OV30" s="368"/>
      <c r="OW30" s="368"/>
      <c r="OX30" s="368"/>
      <c r="OY30" s="368"/>
      <c r="OZ30" s="368"/>
      <c r="PA30" s="368"/>
      <c r="PB30" s="368"/>
      <c r="PC30" s="368"/>
      <c r="PD30" s="368"/>
      <c r="PE30" s="368"/>
      <c r="PF30" s="368"/>
      <c r="PG30" s="368"/>
      <c r="PH30" s="368"/>
      <c r="PI30" s="368"/>
      <c r="PJ30" s="368"/>
      <c r="PK30" s="368"/>
      <c r="PL30" s="368"/>
      <c r="PM30" s="368"/>
      <c r="PN30" s="368"/>
      <c r="PO30" s="368"/>
      <c r="PP30" s="368"/>
      <c r="PQ30" s="368"/>
      <c r="PR30" s="368"/>
      <c r="PS30" s="368"/>
      <c r="PT30" s="368"/>
      <c r="PU30" s="368"/>
      <c r="PV30" s="368"/>
      <c r="PW30" s="368"/>
      <c r="PX30" s="368"/>
      <c r="PY30" s="368"/>
      <c r="PZ30" s="368"/>
      <c r="QA30" s="368"/>
      <c r="QB30" s="368"/>
      <c r="QC30" s="368"/>
      <c r="QD30" s="368"/>
      <c r="QE30" s="368"/>
      <c r="QF30" s="368"/>
      <c r="QG30" s="368"/>
      <c r="QH30" s="368"/>
      <c r="QI30" s="368"/>
      <c r="QJ30" s="368"/>
      <c r="QK30" s="368"/>
      <c r="QL30" s="368"/>
      <c r="QM30" s="368"/>
      <c r="QN30" s="368"/>
      <c r="QO30" s="368"/>
      <c r="QP30" s="368"/>
      <c r="QQ30" s="368"/>
      <c r="QR30" s="368"/>
      <c r="QS30" s="368"/>
      <c r="QT30" s="368"/>
      <c r="QU30" s="368"/>
      <c r="QV30" s="368"/>
      <c r="QW30" s="368"/>
      <c r="QX30" s="368"/>
      <c r="QY30" s="368"/>
      <c r="QZ30" s="368"/>
      <c r="RA30" s="368"/>
      <c r="RB30" s="368"/>
      <c r="RC30" s="368"/>
      <c r="RD30" s="368"/>
      <c r="RE30" s="368"/>
      <c r="RF30" s="368"/>
      <c r="RG30" s="368"/>
      <c r="RH30" s="368"/>
      <c r="RI30" s="368"/>
      <c r="RJ30" s="368"/>
      <c r="RK30" s="368"/>
      <c r="RL30" s="368"/>
      <c r="RM30" s="368"/>
      <c r="RN30" s="368"/>
      <c r="RO30" s="368"/>
      <c r="RP30" s="368"/>
      <c r="RQ30" s="368"/>
      <c r="RR30" s="368"/>
      <c r="RS30" s="368"/>
      <c r="RT30" s="368"/>
      <c r="RU30" s="368"/>
      <c r="RV30" s="368"/>
      <c r="RW30" s="368"/>
      <c r="RX30" s="368"/>
      <c r="RY30" s="368"/>
      <c r="RZ30" s="368"/>
      <c r="SA30" s="368"/>
      <c r="SB30" s="368"/>
      <c r="SC30" s="368"/>
      <c r="SD30" s="368"/>
      <c r="SE30" s="368"/>
      <c r="SF30" s="368"/>
      <c r="SG30" s="368"/>
      <c r="SH30" s="368"/>
      <c r="SI30" s="368"/>
      <c r="SJ30" s="368"/>
      <c r="SK30" s="368"/>
      <c r="SL30" s="368"/>
      <c r="SM30" s="368"/>
      <c r="SN30" s="368"/>
      <c r="SO30" s="368"/>
      <c r="SP30" s="368"/>
      <c r="SQ30" s="368"/>
      <c r="SR30" s="368"/>
      <c r="SS30" s="368"/>
      <c r="ST30" s="368"/>
      <c r="SU30" s="368"/>
      <c r="SV30" s="368"/>
      <c r="SW30" s="368"/>
      <c r="SX30" s="368"/>
      <c r="SY30" s="368"/>
      <c r="SZ30" s="368"/>
      <c r="TA30" s="368"/>
      <c r="TB30" s="368"/>
      <c r="TC30" s="368"/>
    </row>
    <row r="31" spans="1:523" s="369" customFormat="1" ht="18.75">
      <c r="A31" s="390" t="s">
        <v>405</v>
      </c>
      <c r="B31" s="384" t="s">
        <v>406</v>
      </c>
      <c r="C31" s="500" t="s">
        <v>363</v>
      </c>
      <c r="D31" s="500" t="s">
        <v>630</v>
      </c>
      <c r="E31" s="495" t="s">
        <v>1190</v>
      </c>
      <c r="F31" s="495" t="s">
        <v>631</v>
      </c>
      <c r="G31" s="496" t="s">
        <v>632</v>
      </c>
      <c r="H31" s="500" t="s">
        <v>1191</v>
      </c>
      <c r="I31" s="500" t="s">
        <v>1192</v>
      </c>
      <c r="J31" s="501" t="s">
        <v>1193</v>
      </c>
      <c r="K31" s="387">
        <v>2611606</v>
      </c>
      <c r="L31" s="559">
        <v>7501.92</v>
      </c>
      <c r="M31" s="364"/>
      <c r="N31" s="368"/>
      <c r="O31" s="368"/>
      <c r="P31" s="368"/>
      <c r="Q31" s="368"/>
      <c r="R31" s="368"/>
      <c r="S31" s="368"/>
      <c r="T31" s="368"/>
      <c r="U31" s="368"/>
      <c r="V31" s="368"/>
      <c r="W31" s="368"/>
      <c r="X31" s="368"/>
      <c r="Y31" s="368"/>
      <c r="Z31" s="368"/>
      <c r="AA31" s="368"/>
      <c r="AB31" s="368"/>
      <c r="AC31" s="368"/>
      <c r="AD31" s="368"/>
      <c r="AE31" s="368"/>
      <c r="AF31" s="368"/>
      <c r="AG31" s="368"/>
      <c r="AH31" s="368"/>
      <c r="AI31" s="368"/>
      <c r="AJ31" s="368"/>
      <c r="AK31" s="368"/>
      <c r="AL31" s="368"/>
      <c r="AM31" s="368"/>
      <c r="AN31" s="368"/>
      <c r="AO31" s="368"/>
      <c r="AP31" s="368"/>
      <c r="AQ31" s="368"/>
      <c r="AR31" s="368"/>
      <c r="AS31" s="368"/>
      <c r="AT31" s="368"/>
      <c r="AU31" s="368"/>
      <c r="AV31" s="368"/>
      <c r="AW31" s="368"/>
      <c r="AX31" s="368"/>
      <c r="AY31" s="368"/>
      <c r="AZ31" s="368"/>
      <c r="BA31" s="368"/>
      <c r="BB31" s="368"/>
      <c r="BC31" s="368"/>
      <c r="BD31" s="368"/>
      <c r="BE31" s="368"/>
      <c r="BF31" s="368"/>
      <c r="BG31" s="368"/>
      <c r="BH31" s="368"/>
      <c r="BI31" s="368"/>
      <c r="BJ31" s="368"/>
      <c r="BK31" s="368"/>
      <c r="BL31" s="368"/>
      <c r="BM31" s="368"/>
      <c r="BN31" s="368"/>
      <c r="BO31" s="368"/>
      <c r="BP31" s="368"/>
      <c r="BQ31" s="368"/>
      <c r="BR31" s="368"/>
      <c r="BS31" s="368"/>
      <c r="BT31" s="368"/>
      <c r="BU31" s="368"/>
      <c r="BV31" s="368"/>
      <c r="BW31" s="368"/>
      <c r="BX31" s="368"/>
      <c r="BY31" s="368"/>
      <c r="BZ31" s="368"/>
      <c r="CA31" s="368"/>
      <c r="CB31" s="368"/>
      <c r="CC31" s="368"/>
      <c r="CD31" s="368"/>
      <c r="CE31" s="368"/>
      <c r="CF31" s="368"/>
      <c r="CG31" s="368"/>
      <c r="CH31" s="368"/>
      <c r="CI31" s="368"/>
      <c r="CJ31" s="368"/>
      <c r="CK31" s="368"/>
      <c r="CL31" s="368"/>
      <c r="CM31" s="368"/>
      <c r="CN31" s="368"/>
      <c r="CO31" s="368"/>
      <c r="CP31" s="368"/>
      <c r="CQ31" s="368"/>
      <c r="CR31" s="368"/>
      <c r="CS31" s="368"/>
      <c r="CT31" s="368"/>
      <c r="CU31" s="368"/>
      <c r="CV31" s="368"/>
      <c r="CW31" s="368"/>
      <c r="CX31" s="368"/>
      <c r="CY31" s="368"/>
      <c r="CZ31" s="368"/>
      <c r="DA31" s="368"/>
      <c r="DB31" s="368"/>
      <c r="DC31" s="368"/>
      <c r="DD31" s="368"/>
      <c r="DE31" s="368"/>
      <c r="DF31" s="368"/>
      <c r="DG31" s="368"/>
      <c r="DH31" s="368"/>
      <c r="DI31" s="368"/>
      <c r="DJ31" s="368"/>
      <c r="DK31" s="368"/>
      <c r="DL31" s="368"/>
      <c r="DM31" s="368"/>
      <c r="DN31" s="368"/>
      <c r="DO31" s="368"/>
      <c r="DP31" s="368"/>
      <c r="DQ31" s="368"/>
      <c r="DR31" s="368"/>
      <c r="DS31" s="368"/>
      <c r="DT31" s="368"/>
      <c r="DU31" s="368"/>
      <c r="DV31" s="368"/>
      <c r="DW31" s="368"/>
      <c r="DX31" s="368"/>
      <c r="DY31" s="368"/>
      <c r="DZ31" s="368"/>
      <c r="EA31" s="368"/>
      <c r="EB31" s="368"/>
      <c r="EC31" s="368"/>
      <c r="ED31" s="368"/>
      <c r="EE31" s="368"/>
      <c r="EF31" s="368"/>
      <c r="EG31" s="368"/>
      <c r="EH31" s="368"/>
      <c r="EI31" s="368"/>
      <c r="EJ31" s="368"/>
      <c r="EK31" s="368"/>
      <c r="EL31" s="368"/>
      <c r="EM31" s="368"/>
      <c r="EN31" s="368"/>
      <c r="EO31" s="368"/>
      <c r="EP31" s="368"/>
      <c r="EQ31" s="368"/>
      <c r="ER31" s="368"/>
      <c r="ES31" s="368"/>
      <c r="ET31" s="368"/>
      <c r="EU31" s="368"/>
      <c r="EV31" s="368"/>
      <c r="EW31" s="368"/>
      <c r="EX31" s="368"/>
      <c r="EY31" s="368"/>
      <c r="EZ31" s="368"/>
      <c r="FA31" s="368"/>
      <c r="FB31" s="368"/>
      <c r="FC31" s="368"/>
      <c r="FD31" s="368"/>
      <c r="FE31" s="368"/>
      <c r="FF31" s="368"/>
      <c r="FG31" s="368"/>
      <c r="FH31" s="368"/>
      <c r="FI31" s="368"/>
      <c r="FJ31" s="368"/>
      <c r="FK31" s="368"/>
      <c r="FL31" s="368"/>
      <c r="FM31" s="368"/>
      <c r="FN31" s="368"/>
      <c r="FO31" s="368"/>
      <c r="FP31" s="368"/>
      <c r="FQ31" s="368"/>
      <c r="FR31" s="368"/>
      <c r="FS31" s="368"/>
      <c r="FT31" s="368"/>
      <c r="FU31" s="368"/>
      <c r="FV31" s="368"/>
      <c r="FW31" s="368"/>
      <c r="FX31" s="368"/>
      <c r="FY31" s="368"/>
      <c r="FZ31" s="368"/>
      <c r="GA31" s="368"/>
      <c r="GB31" s="368"/>
      <c r="GC31" s="368"/>
      <c r="GD31" s="368"/>
      <c r="GE31" s="368"/>
      <c r="GF31" s="368"/>
      <c r="GG31" s="368"/>
      <c r="GH31" s="368"/>
      <c r="GI31" s="368"/>
      <c r="GJ31" s="368"/>
      <c r="GK31" s="368"/>
      <c r="GL31" s="368"/>
      <c r="GM31" s="368"/>
      <c r="GN31" s="368"/>
      <c r="GO31" s="368"/>
      <c r="GP31" s="368"/>
      <c r="GQ31" s="368"/>
      <c r="GR31" s="368"/>
      <c r="GS31" s="368"/>
      <c r="GT31" s="368"/>
      <c r="GU31" s="368"/>
      <c r="GV31" s="368"/>
      <c r="GW31" s="368"/>
      <c r="GX31" s="368"/>
      <c r="GY31" s="368"/>
      <c r="GZ31" s="368"/>
      <c r="HA31" s="368"/>
      <c r="HB31" s="368"/>
      <c r="HC31" s="368"/>
      <c r="HD31" s="368"/>
      <c r="HE31" s="368"/>
      <c r="HF31" s="368"/>
      <c r="HG31" s="368"/>
      <c r="HH31" s="368"/>
      <c r="HI31" s="368"/>
      <c r="HJ31" s="368"/>
      <c r="HK31" s="368"/>
      <c r="HL31" s="368"/>
      <c r="HM31" s="368"/>
      <c r="HN31" s="368"/>
      <c r="HO31" s="368"/>
      <c r="HP31" s="368"/>
      <c r="HQ31" s="368"/>
      <c r="HR31" s="368"/>
      <c r="HS31" s="368"/>
      <c r="HT31" s="368"/>
      <c r="HU31" s="368"/>
      <c r="HV31" s="368"/>
      <c r="HW31" s="368"/>
      <c r="HX31" s="368"/>
      <c r="HY31" s="368"/>
      <c r="HZ31" s="368"/>
      <c r="IA31" s="368"/>
      <c r="IB31" s="368"/>
      <c r="IC31" s="368"/>
      <c r="ID31" s="368"/>
      <c r="IE31" s="368"/>
      <c r="IF31" s="368"/>
      <c r="IG31" s="368"/>
      <c r="IH31" s="368"/>
      <c r="II31" s="368"/>
      <c r="IJ31" s="368"/>
      <c r="IK31" s="368"/>
      <c r="IL31" s="368"/>
      <c r="IM31" s="368"/>
      <c r="IN31" s="368"/>
      <c r="IO31" s="368"/>
      <c r="IP31" s="368"/>
      <c r="IQ31" s="368"/>
      <c r="IR31" s="368"/>
      <c r="IS31" s="368"/>
      <c r="IT31" s="368"/>
      <c r="IU31" s="368"/>
      <c r="IV31" s="368"/>
      <c r="IW31" s="368"/>
      <c r="IX31" s="368"/>
      <c r="IY31" s="368"/>
      <c r="IZ31" s="368"/>
      <c r="JA31" s="368"/>
      <c r="JB31" s="368"/>
      <c r="JC31" s="368"/>
      <c r="JD31" s="368"/>
      <c r="JE31" s="368"/>
      <c r="JF31" s="368"/>
      <c r="JG31" s="368"/>
      <c r="JH31" s="368"/>
      <c r="JI31" s="368"/>
      <c r="JJ31" s="368"/>
      <c r="JK31" s="368"/>
      <c r="JL31" s="368"/>
      <c r="JM31" s="368"/>
      <c r="JN31" s="368"/>
      <c r="JO31" s="368"/>
      <c r="JP31" s="368"/>
      <c r="JQ31" s="368"/>
      <c r="JR31" s="368"/>
      <c r="JS31" s="368"/>
      <c r="JT31" s="368"/>
      <c r="JU31" s="368"/>
      <c r="JV31" s="368"/>
      <c r="JW31" s="368"/>
      <c r="JX31" s="368"/>
      <c r="JY31" s="368"/>
      <c r="JZ31" s="368"/>
      <c r="KA31" s="368"/>
      <c r="KB31" s="368"/>
      <c r="KC31" s="368"/>
      <c r="KD31" s="368"/>
      <c r="KE31" s="368"/>
      <c r="KF31" s="368"/>
      <c r="KG31" s="368"/>
      <c r="KH31" s="368"/>
      <c r="KI31" s="368"/>
      <c r="KJ31" s="368"/>
      <c r="KK31" s="368"/>
      <c r="KL31" s="368"/>
      <c r="KM31" s="368"/>
      <c r="KN31" s="368"/>
      <c r="KO31" s="368"/>
      <c r="KP31" s="368"/>
      <c r="KQ31" s="368"/>
      <c r="KR31" s="368"/>
      <c r="KS31" s="368"/>
      <c r="KT31" s="368"/>
      <c r="KU31" s="368"/>
      <c r="KV31" s="368"/>
      <c r="KW31" s="368"/>
      <c r="KX31" s="368"/>
      <c r="KY31" s="368"/>
      <c r="KZ31" s="368"/>
      <c r="LA31" s="368"/>
      <c r="LB31" s="368"/>
      <c r="LC31" s="368"/>
      <c r="LD31" s="368"/>
      <c r="LE31" s="368"/>
      <c r="LF31" s="368"/>
      <c r="LG31" s="368"/>
      <c r="LH31" s="368"/>
      <c r="LI31" s="368"/>
      <c r="LJ31" s="368"/>
      <c r="LK31" s="368"/>
      <c r="LL31" s="368"/>
      <c r="LM31" s="368"/>
      <c r="LN31" s="368"/>
      <c r="LO31" s="368"/>
      <c r="LP31" s="368"/>
      <c r="LQ31" s="368"/>
      <c r="LR31" s="368"/>
      <c r="LS31" s="368"/>
      <c r="LT31" s="368"/>
      <c r="LU31" s="368"/>
      <c r="LV31" s="368"/>
      <c r="LW31" s="368"/>
      <c r="LX31" s="368"/>
      <c r="LY31" s="368"/>
      <c r="LZ31" s="368"/>
      <c r="MA31" s="368"/>
      <c r="MB31" s="368"/>
      <c r="MC31" s="368"/>
      <c r="MD31" s="368"/>
      <c r="ME31" s="368"/>
      <c r="MF31" s="368"/>
      <c r="MG31" s="368"/>
      <c r="MH31" s="368"/>
      <c r="MI31" s="368"/>
      <c r="MJ31" s="368"/>
      <c r="MK31" s="368"/>
      <c r="ML31" s="368"/>
      <c r="MM31" s="368"/>
      <c r="MN31" s="368"/>
      <c r="MO31" s="368"/>
      <c r="MP31" s="368"/>
      <c r="MQ31" s="368"/>
      <c r="MR31" s="368"/>
      <c r="MS31" s="368"/>
      <c r="MT31" s="368"/>
      <c r="MU31" s="368"/>
      <c r="MV31" s="368"/>
      <c r="MW31" s="368"/>
      <c r="MX31" s="368"/>
      <c r="MY31" s="368"/>
      <c r="MZ31" s="368"/>
      <c r="NA31" s="368"/>
      <c r="NB31" s="368"/>
      <c r="NC31" s="368"/>
      <c r="ND31" s="368"/>
      <c r="NE31" s="368"/>
      <c r="NF31" s="368"/>
      <c r="NG31" s="368"/>
      <c r="NH31" s="368"/>
      <c r="NI31" s="368"/>
      <c r="NJ31" s="368"/>
      <c r="NK31" s="368"/>
      <c r="NL31" s="368"/>
      <c r="NM31" s="368"/>
      <c r="NN31" s="368"/>
      <c r="NO31" s="368"/>
      <c r="NP31" s="368"/>
      <c r="NQ31" s="368"/>
      <c r="NR31" s="368"/>
      <c r="NS31" s="368"/>
      <c r="NT31" s="368"/>
      <c r="NU31" s="368"/>
      <c r="NV31" s="368"/>
      <c r="NW31" s="368"/>
      <c r="NX31" s="368"/>
      <c r="NY31" s="368"/>
      <c r="NZ31" s="368"/>
      <c r="OA31" s="368"/>
      <c r="OB31" s="368"/>
      <c r="OC31" s="368"/>
      <c r="OD31" s="368"/>
      <c r="OE31" s="368"/>
      <c r="OF31" s="368"/>
      <c r="OG31" s="368"/>
      <c r="OH31" s="368"/>
      <c r="OI31" s="368"/>
      <c r="OJ31" s="368"/>
      <c r="OK31" s="368"/>
      <c r="OL31" s="368"/>
      <c r="OM31" s="368"/>
      <c r="ON31" s="368"/>
      <c r="OO31" s="368"/>
      <c r="OP31" s="368"/>
      <c r="OQ31" s="368"/>
      <c r="OR31" s="368"/>
      <c r="OS31" s="368"/>
      <c r="OT31" s="368"/>
      <c r="OU31" s="368"/>
      <c r="OV31" s="368"/>
      <c r="OW31" s="368"/>
      <c r="OX31" s="368"/>
      <c r="OY31" s="368"/>
      <c r="OZ31" s="368"/>
      <c r="PA31" s="368"/>
      <c r="PB31" s="368"/>
      <c r="PC31" s="368"/>
      <c r="PD31" s="368"/>
      <c r="PE31" s="368"/>
      <c r="PF31" s="368"/>
      <c r="PG31" s="368"/>
      <c r="PH31" s="368"/>
      <c r="PI31" s="368"/>
      <c r="PJ31" s="368"/>
      <c r="PK31" s="368"/>
      <c r="PL31" s="368"/>
      <c r="PM31" s="368"/>
      <c r="PN31" s="368"/>
      <c r="PO31" s="368"/>
      <c r="PP31" s="368"/>
      <c r="PQ31" s="368"/>
      <c r="PR31" s="368"/>
      <c r="PS31" s="368"/>
      <c r="PT31" s="368"/>
      <c r="PU31" s="368"/>
      <c r="PV31" s="368"/>
      <c r="PW31" s="368"/>
      <c r="PX31" s="368"/>
      <c r="PY31" s="368"/>
      <c r="PZ31" s="368"/>
      <c r="QA31" s="368"/>
      <c r="QB31" s="368"/>
      <c r="QC31" s="368"/>
      <c r="QD31" s="368"/>
      <c r="QE31" s="368"/>
      <c r="QF31" s="368"/>
      <c r="QG31" s="368"/>
      <c r="QH31" s="368"/>
      <c r="QI31" s="368"/>
      <c r="QJ31" s="368"/>
      <c r="QK31" s="368"/>
      <c r="QL31" s="368"/>
      <c r="QM31" s="368"/>
      <c r="QN31" s="368"/>
      <c r="QO31" s="368"/>
      <c r="QP31" s="368"/>
      <c r="QQ31" s="368"/>
      <c r="QR31" s="368"/>
      <c r="QS31" s="368"/>
      <c r="QT31" s="368"/>
      <c r="QU31" s="368"/>
      <c r="QV31" s="368"/>
      <c r="QW31" s="368"/>
      <c r="QX31" s="368"/>
      <c r="QY31" s="368"/>
      <c r="QZ31" s="368"/>
      <c r="RA31" s="368"/>
      <c r="RB31" s="368"/>
      <c r="RC31" s="368"/>
      <c r="RD31" s="368"/>
      <c r="RE31" s="368"/>
      <c r="RF31" s="368"/>
      <c r="RG31" s="368"/>
      <c r="RH31" s="368"/>
      <c r="RI31" s="368"/>
      <c r="RJ31" s="368"/>
      <c r="RK31" s="368"/>
      <c r="RL31" s="368"/>
      <c r="RM31" s="368"/>
      <c r="RN31" s="368"/>
      <c r="RO31" s="368"/>
      <c r="RP31" s="368"/>
      <c r="RQ31" s="368"/>
      <c r="RR31" s="368"/>
      <c r="RS31" s="368"/>
      <c r="RT31" s="368"/>
      <c r="RU31" s="368"/>
      <c r="RV31" s="368"/>
      <c r="RW31" s="368"/>
      <c r="RX31" s="368"/>
      <c r="RY31" s="368"/>
      <c r="RZ31" s="368"/>
      <c r="SA31" s="368"/>
      <c r="SB31" s="368"/>
      <c r="SC31" s="368"/>
      <c r="SD31" s="368"/>
      <c r="SE31" s="368"/>
      <c r="SF31" s="368"/>
      <c r="SG31" s="368"/>
      <c r="SH31" s="368"/>
      <c r="SI31" s="368"/>
      <c r="SJ31" s="368"/>
      <c r="SK31" s="368"/>
      <c r="SL31" s="368"/>
      <c r="SM31" s="368"/>
      <c r="SN31" s="368"/>
      <c r="SO31" s="368"/>
      <c r="SP31" s="368"/>
      <c r="SQ31" s="368"/>
      <c r="SR31" s="368"/>
      <c r="SS31" s="368"/>
      <c r="ST31" s="368"/>
      <c r="SU31" s="368"/>
      <c r="SV31" s="368"/>
      <c r="SW31" s="368"/>
      <c r="SX31" s="368"/>
      <c r="SY31" s="368"/>
      <c r="SZ31" s="368"/>
      <c r="TA31" s="368"/>
      <c r="TB31" s="368"/>
      <c r="TC31" s="368"/>
    </row>
    <row r="32" spans="1:523" s="369" customFormat="1" ht="18.75">
      <c r="A32" s="390" t="s">
        <v>405</v>
      </c>
      <c r="B32" s="384" t="s">
        <v>406</v>
      </c>
      <c r="C32" s="500" t="s">
        <v>363</v>
      </c>
      <c r="D32" s="500" t="s">
        <v>634</v>
      </c>
      <c r="E32" s="495" t="s">
        <v>1190</v>
      </c>
      <c r="F32" s="495" t="s">
        <v>631</v>
      </c>
      <c r="G32" s="496" t="s">
        <v>632</v>
      </c>
      <c r="H32" s="500" t="s">
        <v>1194</v>
      </c>
      <c r="I32" s="500" t="s">
        <v>1192</v>
      </c>
      <c r="J32" s="501" t="s">
        <v>1195</v>
      </c>
      <c r="K32" s="387">
        <v>2611606</v>
      </c>
      <c r="L32" s="559">
        <v>2271.62</v>
      </c>
      <c r="M32" s="364"/>
      <c r="N32" s="368"/>
      <c r="O32" s="368"/>
      <c r="P32" s="368"/>
      <c r="Q32" s="368"/>
      <c r="R32" s="368"/>
      <c r="S32" s="368"/>
      <c r="T32" s="368"/>
      <c r="U32" s="368"/>
      <c r="V32" s="368"/>
      <c r="W32" s="368"/>
      <c r="X32" s="368"/>
      <c r="Y32" s="368"/>
      <c r="Z32" s="368"/>
      <c r="AA32" s="368"/>
      <c r="AB32" s="368"/>
      <c r="AC32" s="368"/>
      <c r="AD32" s="368"/>
      <c r="AE32" s="368"/>
      <c r="AF32" s="368"/>
      <c r="AG32" s="368"/>
      <c r="AH32" s="368"/>
      <c r="AI32" s="368"/>
      <c r="AJ32" s="368"/>
      <c r="AK32" s="368"/>
      <c r="AL32" s="368"/>
      <c r="AM32" s="368"/>
      <c r="AN32" s="368"/>
      <c r="AO32" s="368"/>
      <c r="AP32" s="368"/>
      <c r="AQ32" s="368"/>
      <c r="AR32" s="368"/>
      <c r="AS32" s="368"/>
      <c r="AT32" s="368"/>
      <c r="AU32" s="368"/>
      <c r="AV32" s="368"/>
      <c r="AW32" s="368"/>
      <c r="AX32" s="368"/>
      <c r="AY32" s="368"/>
      <c r="AZ32" s="368"/>
      <c r="BA32" s="368"/>
      <c r="BB32" s="368"/>
      <c r="BC32" s="368"/>
      <c r="BD32" s="368"/>
      <c r="BE32" s="368"/>
      <c r="BF32" s="368"/>
      <c r="BG32" s="368"/>
      <c r="BH32" s="368"/>
      <c r="BI32" s="368"/>
      <c r="BJ32" s="368"/>
      <c r="BK32" s="368"/>
      <c r="BL32" s="368"/>
      <c r="BM32" s="368"/>
      <c r="BN32" s="368"/>
      <c r="BO32" s="368"/>
      <c r="BP32" s="368"/>
      <c r="BQ32" s="368"/>
      <c r="BR32" s="368"/>
      <c r="BS32" s="368"/>
      <c r="BT32" s="368"/>
      <c r="BU32" s="368"/>
      <c r="BV32" s="368"/>
      <c r="BW32" s="368"/>
      <c r="BX32" s="368"/>
      <c r="BY32" s="368"/>
      <c r="BZ32" s="368"/>
      <c r="CA32" s="368"/>
      <c r="CB32" s="368"/>
      <c r="CC32" s="368"/>
      <c r="CD32" s="368"/>
      <c r="CE32" s="368"/>
      <c r="CF32" s="368"/>
      <c r="CG32" s="368"/>
      <c r="CH32" s="368"/>
      <c r="CI32" s="368"/>
      <c r="CJ32" s="368"/>
      <c r="CK32" s="368"/>
      <c r="CL32" s="368"/>
      <c r="CM32" s="368"/>
      <c r="CN32" s="368"/>
      <c r="CO32" s="368"/>
      <c r="CP32" s="368"/>
      <c r="CQ32" s="368"/>
      <c r="CR32" s="368"/>
      <c r="CS32" s="368"/>
      <c r="CT32" s="368"/>
      <c r="CU32" s="368"/>
      <c r="CV32" s="368"/>
      <c r="CW32" s="368"/>
      <c r="CX32" s="368"/>
      <c r="CY32" s="368"/>
      <c r="CZ32" s="368"/>
      <c r="DA32" s="368"/>
      <c r="DB32" s="368"/>
      <c r="DC32" s="368"/>
      <c r="DD32" s="368"/>
      <c r="DE32" s="368"/>
      <c r="DF32" s="368"/>
      <c r="DG32" s="368"/>
      <c r="DH32" s="368"/>
      <c r="DI32" s="368"/>
      <c r="DJ32" s="368"/>
      <c r="DK32" s="368"/>
      <c r="DL32" s="368"/>
      <c r="DM32" s="368"/>
      <c r="DN32" s="368"/>
      <c r="DO32" s="368"/>
      <c r="DP32" s="368"/>
      <c r="DQ32" s="368"/>
      <c r="DR32" s="368"/>
      <c r="DS32" s="368"/>
      <c r="DT32" s="368"/>
      <c r="DU32" s="368"/>
      <c r="DV32" s="368"/>
      <c r="DW32" s="368"/>
      <c r="DX32" s="368"/>
      <c r="DY32" s="368"/>
      <c r="DZ32" s="368"/>
      <c r="EA32" s="368"/>
      <c r="EB32" s="368"/>
      <c r="EC32" s="368"/>
      <c r="ED32" s="368"/>
      <c r="EE32" s="368"/>
      <c r="EF32" s="368"/>
      <c r="EG32" s="368"/>
      <c r="EH32" s="368"/>
      <c r="EI32" s="368"/>
      <c r="EJ32" s="368"/>
      <c r="EK32" s="368"/>
      <c r="EL32" s="368"/>
      <c r="EM32" s="368"/>
      <c r="EN32" s="368"/>
      <c r="EO32" s="368"/>
      <c r="EP32" s="368"/>
      <c r="EQ32" s="368"/>
      <c r="ER32" s="368"/>
      <c r="ES32" s="368"/>
      <c r="ET32" s="368"/>
      <c r="EU32" s="368"/>
      <c r="EV32" s="368"/>
      <c r="EW32" s="368"/>
      <c r="EX32" s="368"/>
      <c r="EY32" s="368"/>
      <c r="EZ32" s="368"/>
      <c r="FA32" s="368"/>
      <c r="FB32" s="368"/>
      <c r="FC32" s="368"/>
      <c r="FD32" s="368"/>
      <c r="FE32" s="368"/>
      <c r="FF32" s="368"/>
      <c r="FG32" s="368"/>
      <c r="FH32" s="368"/>
      <c r="FI32" s="368"/>
      <c r="FJ32" s="368"/>
      <c r="FK32" s="368"/>
      <c r="FL32" s="368"/>
      <c r="FM32" s="368"/>
      <c r="FN32" s="368"/>
      <c r="FO32" s="368"/>
      <c r="FP32" s="368"/>
      <c r="FQ32" s="368"/>
      <c r="FR32" s="368"/>
      <c r="FS32" s="368"/>
      <c r="FT32" s="368"/>
      <c r="FU32" s="368"/>
      <c r="FV32" s="368"/>
      <c r="FW32" s="368"/>
      <c r="FX32" s="368"/>
      <c r="FY32" s="368"/>
      <c r="FZ32" s="368"/>
      <c r="GA32" s="368"/>
      <c r="GB32" s="368"/>
      <c r="GC32" s="368"/>
      <c r="GD32" s="368"/>
      <c r="GE32" s="368"/>
      <c r="GF32" s="368"/>
      <c r="GG32" s="368"/>
      <c r="GH32" s="368"/>
      <c r="GI32" s="368"/>
      <c r="GJ32" s="368"/>
      <c r="GK32" s="368"/>
      <c r="GL32" s="368"/>
      <c r="GM32" s="368"/>
      <c r="GN32" s="368"/>
      <c r="GO32" s="368"/>
      <c r="GP32" s="368"/>
      <c r="GQ32" s="368"/>
      <c r="GR32" s="368"/>
      <c r="GS32" s="368"/>
      <c r="GT32" s="368"/>
      <c r="GU32" s="368"/>
      <c r="GV32" s="368"/>
      <c r="GW32" s="368"/>
      <c r="GX32" s="368"/>
      <c r="GY32" s="368"/>
      <c r="GZ32" s="368"/>
      <c r="HA32" s="368"/>
      <c r="HB32" s="368"/>
      <c r="HC32" s="368"/>
      <c r="HD32" s="368"/>
      <c r="HE32" s="368"/>
      <c r="HF32" s="368"/>
      <c r="HG32" s="368"/>
      <c r="HH32" s="368"/>
      <c r="HI32" s="368"/>
      <c r="HJ32" s="368"/>
      <c r="HK32" s="368"/>
      <c r="HL32" s="368"/>
      <c r="HM32" s="368"/>
      <c r="HN32" s="368"/>
      <c r="HO32" s="368"/>
      <c r="HP32" s="368"/>
      <c r="HQ32" s="368"/>
      <c r="HR32" s="368"/>
      <c r="HS32" s="368"/>
      <c r="HT32" s="368"/>
      <c r="HU32" s="368"/>
      <c r="HV32" s="368"/>
      <c r="HW32" s="368"/>
      <c r="HX32" s="368"/>
      <c r="HY32" s="368"/>
      <c r="HZ32" s="368"/>
      <c r="IA32" s="368"/>
      <c r="IB32" s="368"/>
      <c r="IC32" s="368"/>
      <c r="ID32" s="368"/>
      <c r="IE32" s="368"/>
      <c r="IF32" s="368"/>
      <c r="IG32" s="368"/>
      <c r="IH32" s="368"/>
      <c r="II32" s="368"/>
      <c r="IJ32" s="368"/>
      <c r="IK32" s="368"/>
      <c r="IL32" s="368"/>
      <c r="IM32" s="368"/>
      <c r="IN32" s="368"/>
      <c r="IO32" s="368"/>
      <c r="IP32" s="368"/>
      <c r="IQ32" s="368"/>
      <c r="IR32" s="368"/>
      <c r="IS32" s="368"/>
      <c r="IT32" s="368"/>
      <c r="IU32" s="368"/>
      <c r="IV32" s="368"/>
      <c r="IW32" s="368"/>
      <c r="IX32" s="368"/>
      <c r="IY32" s="368"/>
      <c r="IZ32" s="368"/>
      <c r="JA32" s="368"/>
      <c r="JB32" s="368"/>
      <c r="JC32" s="368"/>
      <c r="JD32" s="368"/>
      <c r="JE32" s="368"/>
      <c r="JF32" s="368"/>
      <c r="JG32" s="368"/>
      <c r="JH32" s="368"/>
      <c r="JI32" s="368"/>
      <c r="JJ32" s="368"/>
      <c r="JK32" s="368"/>
      <c r="JL32" s="368"/>
      <c r="JM32" s="368"/>
      <c r="JN32" s="368"/>
      <c r="JO32" s="368"/>
      <c r="JP32" s="368"/>
      <c r="JQ32" s="368"/>
      <c r="JR32" s="368"/>
      <c r="JS32" s="368"/>
      <c r="JT32" s="368"/>
      <c r="JU32" s="368"/>
      <c r="JV32" s="368"/>
      <c r="JW32" s="368"/>
      <c r="JX32" s="368"/>
      <c r="JY32" s="368"/>
      <c r="JZ32" s="368"/>
      <c r="KA32" s="368"/>
      <c r="KB32" s="368"/>
      <c r="KC32" s="368"/>
      <c r="KD32" s="368"/>
      <c r="KE32" s="368"/>
      <c r="KF32" s="368"/>
      <c r="KG32" s="368"/>
      <c r="KH32" s="368"/>
      <c r="KI32" s="368"/>
      <c r="KJ32" s="368"/>
      <c r="KK32" s="368"/>
      <c r="KL32" s="368"/>
      <c r="KM32" s="368"/>
      <c r="KN32" s="368"/>
      <c r="KO32" s="368"/>
      <c r="KP32" s="368"/>
      <c r="KQ32" s="368"/>
      <c r="KR32" s="368"/>
      <c r="KS32" s="368"/>
      <c r="KT32" s="368"/>
      <c r="KU32" s="368"/>
      <c r="KV32" s="368"/>
      <c r="KW32" s="368"/>
      <c r="KX32" s="368"/>
      <c r="KY32" s="368"/>
      <c r="KZ32" s="368"/>
      <c r="LA32" s="368"/>
      <c r="LB32" s="368"/>
      <c r="LC32" s="368"/>
      <c r="LD32" s="368"/>
      <c r="LE32" s="368"/>
      <c r="LF32" s="368"/>
      <c r="LG32" s="368"/>
      <c r="LH32" s="368"/>
      <c r="LI32" s="368"/>
      <c r="LJ32" s="368"/>
      <c r="LK32" s="368"/>
      <c r="LL32" s="368"/>
      <c r="LM32" s="368"/>
      <c r="LN32" s="368"/>
      <c r="LO32" s="368"/>
      <c r="LP32" s="368"/>
      <c r="LQ32" s="368"/>
      <c r="LR32" s="368"/>
      <c r="LS32" s="368"/>
      <c r="LT32" s="368"/>
      <c r="LU32" s="368"/>
      <c r="LV32" s="368"/>
      <c r="LW32" s="368"/>
      <c r="LX32" s="368"/>
      <c r="LY32" s="368"/>
      <c r="LZ32" s="368"/>
      <c r="MA32" s="368"/>
      <c r="MB32" s="368"/>
      <c r="MC32" s="368"/>
      <c r="MD32" s="368"/>
      <c r="ME32" s="368"/>
      <c r="MF32" s="368"/>
      <c r="MG32" s="368"/>
      <c r="MH32" s="368"/>
      <c r="MI32" s="368"/>
      <c r="MJ32" s="368"/>
      <c r="MK32" s="368"/>
      <c r="ML32" s="368"/>
      <c r="MM32" s="368"/>
      <c r="MN32" s="368"/>
      <c r="MO32" s="368"/>
      <c r="MP32" s="368"/>
      <c r="MQ32" s="368"/>
      <c r="MR32" s="368"/>
      <c r="MS32" s="368"/>
      <c r="MT32" s="368"/>
      <c r="MU32" s="368"/>
      <c r="MV32" s="368"/>
      <c r="MW32" s="368"/>
      <c r="MX32" s="368"/>
      <c r="MY32" s="368"/>
      <c r="MZ32" s="368"/>
      <c r="NA32" s="368"/>
      <c r="NB32" s="368"/>
      <c r="NC32" s="368"/>
      <c r="ND32" s="368"/>
      <c r="NE32" s="368"/>
      <c r="NF32" s="368"/>
      <c r="NG32" s="368"/>
      <c r="NH32" s="368"/>
      <c r="NI32" s="368"/>
      <c r="NJ32" s="368"/>
      <c r="NK32" s="368"/>
      <c r="NL32" s="368"/>
      <c r="NM32" s="368"/>
      <c r="NN32" s="368"/>
      <c r="NO32" s="368"/>
      <c r="NP32" s="368"/>
      <c r="NQ32" s="368"/>
      <c r="NR32" s="368"/>
      <c r="NS32" s="368"/>
      <c r="NT32" s="368"/>
      <c r="NU32" s="368"/>
      <c r="NV32" s="368"/>
      <c r="NW32" s="368"/>
      <c r="NX32" s="368"/>
      <c r="NY32" s="368"/>
      <c r="NZ32" s="368"/>
      <c r="OA32" s="368"/>
      <c r="OB32" s="368"/>
      <c r="OC32" s="368"/>
      <c r="OD32" s="368"/>
      <c r="OE32" s="368"/>
      <c r="OF32" s="368"/>
      <c r="OG32" s="368"/>
      <c r="OH32" s="368"/>
      <c r="OI32" s="368"/>
      <c r="OJ32" s="368"/>
      <c r="OK32" s="368"/>
      <c r="OL32" s="368"/>
      <c r="OM32" s="368"/>
      <c r="ON32" s="368"/>
      <c r="OO32" s="368"/>
      <c r="OP32" s="368"/>
      <c r="OQ32" s="368"/>
      <c r="OR32" s="368"/>
      <c r="OS32" s="368"/>
      <c r="OT32" s="368"/>
      <c r="OU32" s="368"/>
      <c r="OV32" s="368"/>
      <c r="OW32" s="368"/>
      <c r="OX32" s="368"/>
      <c r="OY32" s="368"/>
      <c r="OZ32" s="368"/>
      <c r="PA32" s="368"/>
      <c r="PB32" s="368"/>
      <c r="PC32" s="368"/>
      <c r="PD32" s="368"/>
      <c r="PE32" s="368"/>
      <c r="PF32" s="368"/>
      <c r="PG32" s="368"/>
      <c r="PH32" s="368"/>
      <c r="PI32" s="368"/>
      <c r="PJ32" s="368"/>
      <c r="PK32" s="368"/>
      <c r="PL32" s="368"/>
      <c r="PM32" s="368"/>
      <c r="PN32" s="368"/>
      <c r="PO32" s="368"/>
      <c r="PP32" s="368"/>
      <c r="PQ32" s="368"/>
      <c r="PR32" s="368"/>
      <c r="PS32" s="368"/>
      <c r="PT32" s="368"/>
      <c r="PU32" s="368"/>
      <c r="PV32" s="368"/>
      <c r="PW32" s="368"/>
      <c r="PX32" s="368"/>
      <c r="PY32" s="368"/>
      <c r="PZ32" s="368"/>
      <c r="QA32" s="368"/>
      <c r="QB32" s="368"/>
      <c r="QC32" s="368"/>
      <c r="QD32" s="368"/>
      <c r="QE32" s="368"/>
      <c r="QF32" s="368"/>
      <c r="QG32" s="368"/>
      <c r="QH32" s="368"/>
      <c r="QI32" s="368"/>
      <c r="QJ32" s="368"/>
      <c r="QK32" s="368"/>
      <c r="QL32" s="368"/>
      <c r="QM32" s="368"/>
      <c r="QN32" s="368"/>
      <c r="QO32" s="368"/>
      <c r="QP32" s="368"/>
      <c r="QQ32" s="368"/>
      <c r="QR32" s="368"/>
      <c r="QS32" s="368"/>
      <c r="QT32" s="368"/>
      <c r="QU32" s="368"/>
      <c r="QV32" s="368"/>
      <c r="QW32" s="368"/>
      <c r="QX32" s="368"/>
      <c r="QY32" s="368"/>
      <c r="QZ32" s="368"/>
      <c r="RA32" s="368"/>
      <c r="RB32" s="368"/>
      <c r="RC32" s="368"/>
      <c r="RD32" s="368"/>
      <c r="RE32" s="368"/>
      <c r="RF32" s="368"/>
      <c r="RG32" s="368"/>
      <c r="RH32" s="368"/>
      <c r="RI32" s="368"/>
      <c r="RJ32" s="368"/>
      <c r="RK32" s="368"/>
      <c r="RL32" s="368"/>
      <c r="RM32" s="368"/>
      <c r="RN32" s="368"/>
      <c r="RO32" s="368"/>
      <c r="RP32" s="368"/>
      <c r="RQ32" s="368"/>
      <c r="RR32" s="368"/>
      <c r="RS32" s="368"/>
      <c r="RT32" s="368"/>
      <c r="RU32" s="368"/>
      <c r="RV32" s="368"/>
      <c r="RW32" s="368"/>
      <c r="RX32" s="368"/>
      <c r="RY32" s="368"/>
      <c r="RZ32" s="368"/>
      <c r="SA32" s="368"/>
      <c r="SB32" s="368"/>
      <c r="SC32" s="368"/>
      <c r="SD32" s="368"/>
      <c r="SE32" s="368"/>
      <c r="SF32" s="368"/>
      <c r="SG32" s="368"/>
      <c r="SH32" s="368"/>
      <c r="SI32" s="368"/>
      <c r="SJ32" s="368"/>
      <c r="SK32" s="368"/>
      <c r="SL32" s="368"/>
      <c r="SM32" s="368"/>
      <c r="SN32" s="368"/>
      <c r="SO32" s="368"/>
      <c r="SP32" s="368"/>
      <c r="SQ32" s="368"/>
      <c r="SR32" s="368"/>
      <c r="SS32" s="368"/>
      <c r="ST32" s="368"/>
      <c r="SU32" s="368"/>
      <c r="SV32" s="368"/>
      <c r="SW32" s="368"/>
      <c r="SX32" s="368"/>
      <c r="SY32" s="368"/>
      <c r="SZ32" s="368"/>
      <c r="TA32" s="368"/>
      <c r="TB32" s="368"/>
      <c r="TC32" s="368"/>
    </row>
    <row r="33" spans="1:523" s="369" customFormat="1" ht="18.75">
      <c r="A33" s="390" t="s">
        <v>405</v>
      </c>
      <c r="B33" s="384" t="s">
        <v>406</v>
      </c>
      <c r="C33" s="492" t="s">
        <v>363</v>
      </c>
      <c r="D33" s="500" t="s">
        <v>634</v>
      </c>
      <c r="E33" s="495" t="s">
        <v>1190</v>
      </c>
      <c r="F33" s="495" t="s">
        <v>631</v>
      </c>
      <c r="G33" s="496" t="s">
        <v>632</v>
      </c>
      <c r="H33" s="500" t="s">
        <v>1196</v>
      </c>
      <c r="I33" s="500" t="s">
        <v>1192</v>
      </c>
      <c r="J33" s="501" t="s">
        <v>1197</v>
      </c>
      <c r="K33" s="387">
        <v>2611606</v>
      </c>
      <c r="L33" s="559">
        <v>3230.55</v>
      </c>
      <c r="M33" s="364"/>
      <c r="N33" s="368"/>
      <c r="O33" s="368"/>
      <c r="P33" s="368"/>
      <c r="Q33" s="368"/>
      <c r="R33" s="368"/>
      <c r="S33" s="368"/>
      <c r="T33" s="368"/>
      <c r="U33" s="368"/>
      <c r="V33" s="368"/>
      <c r="W33" s="368"/>
      <c r="X33" s="368"/>
      <c r="Y33" s="368"/>
      <c r="Z33" s="368"/>
      <c r="AA33" s="368"/>
      <c r="AB33" s="368"/>
      <c r="AC33" s="368"/>
      <c r="AD33" s="368"/>
      <c r="AE33" s="368"/>
      <c r="AF33" s="368"/>
      <c r="AG33" s="368"/>
      <c r="AH33" s="368"/>
      <c r="AI33" s="368"/>
      <c r="AJ33" s="368"/>
      <c r="AK33" s="368"/>
      <c r="AL33" s="368"/>
      <c r="AM33" s="368"/>
      <c r="AN33" s="368"/>
      <c r="AO33" s="368"/>
      <c r="AP33" s="368"/>
      <c r="AQ33" s="368"/>
      <c r="AR33" s="368"/>
      <c r="AS33" s="368"/>
      <c r="AT33" s="368"/>
      <c r="AU33" s="368"/>
      <c r="AV33" s="368"/>
      <c r="AW33" s="368"/>
      <c r="AX33" s="368"/>
      <c r="AY33" s="368"/>
      <c r="AZ33" s="368"/>
      <c r="BA33" s="368"/>
      <c r="BB33" s="368"/>
      <c r="BC33" s="368"/>
      <c r="BD33" s="368"/>
      <c r="BE33" s="368"/>
      <c r="BF33" s="368"/>
      <c r="BG33" s="368"/>
      <c r="BH33" s="368"/>
      <c r="BI33" s="368"/>
      <c r="BJ33" s="368"/>
      <c r="BK33" s="368"/>
      <c r="BL33" s="368"/>
      <c r="BM33" s="368"/>
      <c r="BN33" s="368"/>
      <c r="BO33" s="368"/>
      <c r="BP33" s="368"/>
      <c r="BQ33" s="368"/>
      <c r="BR33" s="368"/>
      <c r="BS33" s="368"/>
      <c r="BT33" s="368"/>
      <c r="BU33" s="368"/>
      <c r="BV33" s="368"/>
      <c r="BW33" s="368"/>
      <c r="BX33" s="368"/>
      <c r="BY33" s="368"/>
      <c r="BZ33" s="368"/>
      <c r="CA33" s="368"/>
      <c r="CB33" s="368"/>
      <c r="CC33" s="368"/>
      <c r="CD33" s="368"/>
      <c r="CE33" s="368"/>
      <c r="CF33" s="368"/>
      <c r="CG33" s="368"/>
      <c r="CH33" s="368"/>
      <c r="CI33" s="368"/>
      <c r="CJ33" s="368"/>
      <c r="CK33" s="368"/>
      <c r="CL33" s="368"/>
      <c r="CM33" s="368"/>
      <c r="CN33" s="368"/>
      <c r="CO33" s="368"/>
      <c r="CP33" s="368"/>
      <c r="CQ33" s="368"/>
      <c r="CR33" s="368"/>
      <c r="CS33" s="368"/>
      <c r="CT33" s="368"/>
      <c r="CU33" s="368"/>
      <c r="CV33" s="368"/>
      <c r="CW33" s="368"/>
      <c r="CX33" s="368"/>
      <c r="CY33" s="368"/>
      <c r="CZ33" s="368"/>
      <c r="DA33" s="368"/>
      <c r="DB33" s="368"/>
      <c r="DC33" s="368"/>
      <c r="DD33" s="368"/>
      <c r="DE33" s="368"/>
      <c r="DF33" s="368"/>
      <c r="DG33" s="368"/>
      <c r="DH33" s="368"/>
      <c r="DI33" s="368"/>
      <c r="DJ33" s="368"/>
      <c r="DK33" s="368"/>
      <c r="DL33" s="368"/>
      <c r="DM33" s="368"/>
      <c r="DN33" s="368"/>
      <c r="DO33" s="368"/>
      <c r="DP33" s="368"/>
      <c r="DQ33" s="368"/>
      <c r="DR33" s="368"/>
      <c r="DS33" s="368"/>
      <c r="DT33" s="368"/>
      <c r="DU33" s="368"/>
      <c r="DV33" s="368"/>
      <c r="DW33" s="368"/>
      <c r="DX33" s="368"/>
      <c r="DY33" s="368"/>
      <c r="DZ33" s="368"/>
      <c r="EA33" s="368"/>
      <c r="EB33" s="368"/>
      <c r="EC33" s="368"/>
      <c r="ED33" s="368"/>
      <c r="EE33" s="368"/>
      <c r="EF33" s="368"/>
      <c r="EG33" s="368"/>
      <c r="EH33" s="368"/>
      <c r="EI33" s="368"/>
      <c r="EJ33" s="368"/>
      <c r="EK33" s="368"/>
      <c r="EL33" s="368"/>
      <c r="EM33" s="368"/>
      <c r="EN33" s="368"/>
      <c r="EO33" s="368"/>
      <c r="EP33" s="368"/>
      <c r="EQ33" s="368"/>
      <c r="ER33" s="368"/>
      <c r="ES33" s="368"/>
      <c r="ET33" s="368"/>
      <c r="EU33" s="368"/>
      <c r="EV33" s="368"/>
      <c r="EW33" s="368"/>
      <c r="EX33" s="368"/>
      <c r="EY33" s="368"/>
      <c r="EZ33" s="368"/>
      <c r="FA33" s="368"/>
      <c r="FB33" s="368"/>
      <c r="FC33" s="368"/>
      <c r="FD33" s="368"/>
      <c r="FE33" s="368"/>
      <c r="FF33" s="368"/>
      <c r="FG33" s="368"/>
      <c r="FH33" s="368"/>
      <c r="FI33" s="368"/>
      <c r="FJ33" s="368"/>
      <c r="FK33" s="368"/>
      <c r="FL33" s="368"/>
      <c r="FM33" s="368"/>
      <c r="FN33" s="368"/>
      <c r="FO33" s="368"/>
      <c r="FP33" s="368"/>
      <c r="FQ33" s="368"/>
      <c r="FR33" s="368"/>
      <c r="FS33" s="368"/>
      <c r="FT33" s="368"/>
      <c r="FU33" s="368"/>
      <c r="FV33" s="368"/>
      <c r="FW33" s="368"/>
      <c r="FX33" s="368"/>
      <c r="FY33" s="368"/>
      <c r="FZ33" s="368"/>
      <c r="GA33" s="368"/>
      <c r="GB33" s="368"/>
      <c r="GC33" s="368"/>
      <c r="GD33" s="368"/>
      <c r="GE33" s="368"/>
      <c r="GF33" s="368"/>
      <c r="GG33" s="368"/>
      <c r="GH33" s="368"/>
      <c r="GI33" s="368"/>
      <c r="GJ33" s="368"/>
      <c r="GK33" s="368"/>
      <c r="GL33" s="368"/>
      <c r="GM33" s="368"/>
      <c r="GN33" s="368"/>
      <c r="GO33" s="368"/>
      <c r="GP33" s="368"/>
      <c r="GQ33" s="368"/>
      <c r="GR33" s="368"/>
      <c r="GS33" s="368"/>
      <c r="GT33" s="368"/>
      <c r="GU33" s="368"/>
      <c r="GV33" s="368"/>
      <c r="GW33" s="368"/>
      <c r="GX33" s="368"/>
      <c r="GY33" s="368"/>
      <c r="GZ33" s="368"/>
      <c r="HA33" s="368"/>
      <c r="HB33" s="368"/>
      <c r="HC33" s="368"/>
      <c r="HD33" s="368"/>
      <c r="HE33" s="368"/>
      <c r="HF33" s="368"/>
      <c r="HG33" s="368"/>
      <c r="HH33" s="368"/>
      <c r="HI33" s="368"/>
      <c r="HJ33" s="368"/>
      <c r="HK33" s="368"/>
      <c r="HL33" s="368"/>
      <c r="HM33" s="368"/>
      <c r="HN33" s="368"/>
      <c r="HO33" s="368"/>
      <c r="HP33" s="368"/>
      <c r="HQ33" s="368"/>
      <c r="HR33" s="368"/>
      <c r="HS33" s="368"/>
      <c r="HT33" s="368"/>
      <c r="HU33" s="368"/>
      <c r="HV33" s="368"/>
      <c r="HW33" s="368"/>
      <c r="HX33" s="368"/>
      <c r="HY33" s="368"/>
      <c r="HZ33" s="368"/>
      <c r="IA33" s="368"/>
      <c r="IB33" s="368"/>
      <c r="IC33" s="368"/>
      <c r="ID33" s="368"/>
      <c r="IE33" s="368"/>
      <c r="IF33" s="368"/>
      <c r="IG33" s="368"/>
      <c r="IH33" s="368"/>
      <c r="II33" s="368"/>
      <c r="IJ33" s="368"/>
      <c r="IK33" s="368"/>
      <c r="IL33" s="368"/>
      <c r="IM33" s="368"/>
      <c r="IN33" s="368"/>
      <c r="IO33" s="368"/>
      <c r="IP33" s="368"/>
      <c r="IQ33" s="368"/>
      <c r="IR33" s="368"/>
      <c r="IS33" s="368"/>
      <c r="IT33" s="368"/>
      <c r="IU33" s="368"/>
      <c r="IV33" s="368"/>
      <c r="IW33" s="368"/>
      <c r="IX33" s="368"/>
      <c r="IY33" s="368"/>
      <c r="IZ33" s="368"/>
      <c r="JA33" s="368"/>
      <c r="JB33" s="368"/>
      <c r="JC33" s="368"/>
      <c r="JD33" s="368"/>
      <c r="JE33" s="368"/>
      <c r="JF33" s="368"/>
      <c r="JG33" s="368"/>
      <c r="JH33" s="368"/>
      <c r="JI33" s="368"/>
      <c r="JJ33" s="368"/>
      <c r="JK33" s="368"/>
      <c r="JL33" s="368"/>
      <c r="JM33" s="368"/>
      <c r="JN33" s="368"/>
      <c r="JO33" s="368"/>
      <c r="JP33" s="368"/>
      <c r="JQ33" s="368"/>
      <c r="JR33" s="368"/>
      <c r="JS33" s="368"/>
      <c r="JT33" s="368"/>
      <c r="JU33" s="368"/>
      <c r="JV33" s="368"/>
      <c r="JW33" s="368"/>
      <c r="JX33" s="368"/>
      <c r="JY33" s="368"/>
      <c r="JZ33" s="368"/>
      <c r="KA33" s="368"/>
      <c r="KB33" s="368"/>
      <c r="KC33" s="368"/>
      <c r="KD33" s="368"/>
      <c r="KE33" s="368"/>
      <c r="KF33" s="368"/>
      <c r="KG33" s="368"/>
      <c r="KH33" s="368"/>
      <c r="KI33" s="368"/>
      <c r="KJ33" s="368"/>
      <c r="KK33" s="368"/>
      <c r="KL33" s="368"/>
      <c r="KM33" s="368"/>
      <c r="KN33" s="368"/>
      <c r="KO33" s="368"/>
      <c r="KP33" s="368"/>
      <c r="KQ33" s="368"/>
      <c r="KR33" s="368"/>
      <c r="KS33" s="368"/>
      <c r="KT33" s="368"/>
      <c r="KU33" s="368"/>
      <c r="KV33" s="368"/>
      <c r="KW33" s="368"/>
      <c r="KX33" s="368"/>
      <c r="KY33" s="368"/>
      <c r="KZ33" s="368"/>
      <c r="LA33" s="368"/>
      <c r="LB33" s="368"/>
      <c r="LC33" s="368"/>
      <c r="LD33" s="368"/>
      <c r="LE33" s="368"/>
      <c r="LF33" s="368"/>
      <c r="LG33" s="368"/>
      <c r="LH33" s="368"/>
      <c r="LI33" s="368"/>
      <c r="LJ33" s="368"/>
      <c r="LK33" s="368"/>
      <c r="LL33" s="368"/>
      <c r="LM33" s="368"/>
      <c r="LN33" s="368"/>
      <c r="LO33" s="368"/>
      <c r="LP33" s="368"/>
      <c r="LQ33" s="368"/>
      <c r="LR33" s="368"/>
      <c r="LS33" s="368"/>
      <c r="LT33" s="368"/>
      <c r="LU33" s="368"/>
      <c r="LV33" s="368"/>
      <c r="LW33" s="368"/>
      <c r="LX33" s="368"/>
      <c r="LY33" s="368"/>
      <c r="LZ33" s="368"/>
      <c r="MA33" s="368"/>
      <c r="MB33" s="368"/>
      <c r="MC33" s="368"/>
      <c r="MD33" s="368"/>
      <c r="ME33" s="368"/>
      <c r="MF33" s="368"/>
      <c r="MG33" s="368"/>
      <c r="MH33" s="368"/>
      <c r="MI33" s="368"/>
      <c r="MJ33" s="368"/>
      <c r="MK33" s="368"/>
      <c r="ML33" s="368"/>
      <c r="MM33" s="368"/>
      <c r="MN33" s="368"/>
      <c r="MO33" s="368"/>
      <c r="MP33" s="368"/>
      <c r="MQ33" s="368"/>
      <c r="MR33" s="368"/>
      <c r="MS33" s="368"/>
      <c r="MT33" s="368"/>
      <c r="MU33" s="368"/>
      <c r="MV33" s="368"/>
      <c r="MW33" s="368"/>
      <c r="MX33" s="368"/>
      <c r="MY33" s="368"/>
      <c r="MZ33" s="368"/>
      <c r="NA33" s="368"/>
      <c r="NB33" s="368"/>
      <c r="NC33" s="368"/>
      <c r="ND33" s="368"/>
      <c r="NE33" s="368"/>
      <c r="NF33" s="368"/>
      <c r="NG33" s="368"/>
      <c r="NH33" s="368"/>
      <c r="NI33" s="368"/>
      <c r="NJ33" s="368"/>
      <c r="NK33" s="368"/>
      <c r="NL33" s="368"/>
      <c r="NM33" s="368"/>
      <c r="NN33" s="368"/>
      <c r="NO33" s="368"/>
      <c r="NP33" s="368"/>
      <c r="NQ33" s="368"/>
      <c r="NR33" s="368"/>
      <c r="NS33" s="368"/>
      <c r="NT33" s="368"/>
      <c r="NU33" s="368"/>
      <c r="NV33" s="368"/>
      <c r="NW33" s="368"/>
      <c r="NX33" s="368"/>
      <c r="NY33" s="368"/>
      <c r="NZ33" s="368"/>
      <c r="OA33" s="368"/>
      <c r="OB33" s="368"/>
      <c r="OC33" s="368"/>
      <c r="OD33" s="368"/>
      <c r="OE33" s="368"/>
      <c r="OF33" s="368"/>
      <c r="OG33" s="368"/>
      <c r="OH33" s="368"/>
      <c r="OI33" s="368"/>
      <c r="OJ33" s="368"/>
      <c r="OK33" s="368"/>
      <c r="OL33" s="368"/>
      <c r="OM33" s="368"/>
      <c r="ON33" s="368"/>
      <c r="OO33" s="368"/>
      <c r="OP33" s="368"/>
      <c r="OQ33" s="368"/>
      <c r="OR33" s="368"/>
      <c r="OS33" s="368"/>
      <c r="OT33" s="368"/>
      <c r="OU33" s="368"/>
      <c r="OV33" s="368"/>
      <c r="OW33" s="368"/>
      <c r="OX33" s="368"/>
      <c r="OY33" s="368"/>
      <c r="OZ33" s="368"/>
      <c r="PA33" s="368"/>
      <c r="PB33" s="368"/>
      <c r="PC33" s="368"/>
      <c r="PD33" s="368"/>
      <c r="PE33" s="368"/>
      <c r="PF33" s="368"/>
      <c r="PG33" s="368"/>
      <c r="PH33" s="368"/>
      <c r="PI33" s="368"/>
      <c r="PJ33" s="368"/>
      <c r="PK33" s="368"/>
      <c r="PL33" s="368"/>
      <c r="PM33" s="368"/>
      <c r="PN33" s="368"/>
      <c r="PO33" s="368"/>
      <c r="PP33" s="368"/>
      <c r="PQ33" s="368"/>
      <c r="PR33" s="368"/>
      <c r="PS33" s="368"/>
      <c r="PT33" s="368"/>
      <c r="PU33" s="368"/>
      <c r="PV33" s="368"/>
      <c r="PW33" s="368"/>
      <c r="PX33" s="368"/>
      <c r="PY33" s="368"/>
      <c r="PZ33" s="368"/>
      <c r="QA33" s="368"/>
      <c r="QB33" s="368"/>
      <c r="QC33" s="368"/>
      <c r="QD33" s="368"/>
      <c r="QE33" s="368"/>
      <c r="QF33" s="368"/>
      <c r="QG33" s="368"/>
      <c r="QH33" s="368"/>
      <c r="QI33" s="368"/>
      <c r="QJ33" s="368"/>
      <c r="QK33" s="368"/>
      <c r="QL33" s="368"/>
      <c r="QM33" s="368"/>
      <c r="QN33" s="368"/>
      <c r="QO33" s="368"/>
      <c r="QP33" s="368"/>
      <c r="QQ33" s="368"/>
      <c r="QR33" s="368"/>
      <c r="QS33" s="368"/>
      <c r="QT33" s="368"/>
      <c r="QU33" s="368"/>
      <c r="QV33" s="368"/>
      <c r="QW33" s="368"/>
      <c r="QX33" s="368"/>
      <c r="QY33" s="368"/>
      <c r="QZ33" s="368"/>
      <c r="RA33" s="368"/>
      <c r="RB33" s="368"/>
      <c r="RC33" s="368"/>
      <c r="RD33" s="368"/>
      <c r="RE33" s="368"/>
      <c r="RF33" s="368"/>
      <c r="RG33" s="368"/>
      <c r="RH33" s="368"/>
      <c r="RI33" s="368"/>
      <c r="RJ33" s="368"/>
      <c r="RK33" s="368"/>
      <c r="RL33" s="368"/>
      <c r="RM33" s="368"/>
      <c r="RN33" s="368"/>
      <c r="RO33" s="368"/>
      <c r="RP33" s="368"/>
      <c r="RQ33" s="368"/>
      <c r="RR33" s="368"/>
      <c r="RS33" s="368"/>
      <c r="RT33" s="368"/>
      <c r="RU33" s="368"/>
      <c r="RV33" s="368"/>
      <c r="RW33" s="368"/>
      <c r="RX33" s="368"/>
      <c r="RY33" s="368"/>
      <c r="RZ33" s="368"/>
      <c r="SA33" s="368"/>
      <c r="SB33" s="368"/>
      <c r="SC33" s="368"/>
      <c r="SD33" s="368"/>
      <c r="SE33" s="368"/>
      <c r="SF33" s="368"/>
      <c r="SG33" s="368"/>
      <c r="SH33" s="368"/>
      <c r="SI33" s="368"/>
      <c r="SJ33" s="368"/>
      <c r="SK33" s="368"/>
      <c r="SL33" s="368"/>
      <c r="SM33" s="368"/>
      <c r="SN33" s="368"/>
      <c r="SO33" s="368"/>
      <c r="SP33" s="368"/>
      <c r="SQ33" s="368"/>
      <c r="SR33" s="368"/>
      <c r="SS33" s="368"/>
      <c r="ST33" s="368"/>
      <c r="SU33" s="368"/>
      <c r="SV33" s="368"/>
      <c r="SW33" s="368"/>
      <c r="SX33" s="368"/>
      <c r="SY33" s="368"/>
      <c r="SZ33" s="368"/>
      <c r="TA33" s="368"/>
      <c r="TB33" s="368"/>
      <c r="TC33" s="368"/>
    </row>
    <row r="34" spans="1:523" s="369" customFormat="1" ht="18.75">
      <c r="A34" s="390" t="s">
        <v>405</v>
      </c>
      <c r="B34" s="384" t="s">
        <v>406</v>
      </c>
      <c r="C34" s="507" t="s">
        <v>629</v>
      </c>
      <c r="D34" s="500" t="s">
        <v>636</v>
      </c>
      <c r="E34" s="495" t="s">
        <v>1187</v>
      </c>
      <c r="F34" s="496" t="s">
        <v>631</v>
      </c>
      <c r="G34" s="496" t="s">
        <v>632</v>
      </c>
      <c r="H34" s="500" t="s">
        <v>1198</v>
      </c>
      <c r="I34" s="500" t="s">
        <v>1184</v>
      </c>
      <c r="J34" s="501" t="s">
        <v>1199</v>
      </c>
      <c r="K34" s="385">
        <v>2602902</v>
      </c>
      <c r="L34" s="559">
        <v>262.8</v>
      </c>
      <c r="M34" s="364"/>
      <c r="N34" s="368"/>
      <c r="O34" s="368"/>
      <c r="P34" s="368"/>
      <c r="Q34" s="368"/>
      <c r="R34" s="368"/>
      <c r="S34" s="368"/>
      <c r="T34" s="368"/>
      <c r="U34" s="368"/>
      <c r="V34" s="368"/>
      <c r="W34" s="368"/>
      <c r="X34" s="368"/>
      <c r="Y34" s="368"/>
      <c r="Z34" s="368"/>
      <c r="AA34" s="368"/>
      <c r="AB34" s="368"/>
      <c r="AC34" s="368"/>
      <c r="AD34" s="368"/>
      <c r="AE34" s="368"/>
      <c r="AF34" s="368"/>
      <c r="AG34" s="368"/>
      <c r="AH34" s="368"/>
      <c r="AI34" s="368"/>
      <c r="AJ34" s="368"/>
      <c r="AK34" s="368"/>
      <c r="AL34" s="368"/>
      <c r="AM34" s="368"/>
      <c r="AN34" s="368"/>
      <c r="AO34" s="368"/>
      <c r="AP34" s="368"/>
      <c r="AQ34" s="368"/>
      <c r="AR34" s="368"/>
      <c r="AS34" s="368"/>
      <c r="AT34" s="368"/>
      <c r="AU34" s="368"/>
      <c r="AV34" s="368"/>
      <c r="AW34" s="368"/>
      <c r="AX34" s="368"/>
      <c r="AY34" s="368"/>
      <c r="AZ34" s="368"/>
      <c r="BA34" s="368"/>
      <c r="BB34" s="368"/>
      <c r="BC34" s="368"/>
      <c r="BD34" s="368"/>
      <c r="BE34" s="368"/>
      <c r="BF34" s="368"/>
      <c r="BG34" s="368"/>
      <c r="BH34" s="368"/>
      <c r="BI34" s="368"/>
      <c r="BJ34" s="368"/>
      <c r="BK34" s="368"/>
      <c r="BL34" s="368"/>
      <c r="BM34" s="368"/>
      <c r="BN34" s="368"/>
      <c r="BO34" s="368"/>
      <c r="BP34" s="368"/>
      <c r="BQ34" s="368"/>
      <c r="BR34" s="368"/>
      <c r="BS34" s="368"/>
      <c r="BT34" s="368"/>
      <c r="BU34" s="368"/>
      <c r="BV34" s="368"/>
      <c r="BW34" s="368"/>
      <c r="BX34" s="368"/>
      <c r="BY34" s="368"/>
      <c r="BZ34" s="368"/>
      <c r="CA34" s="368"/>
      <c r="CB34" s="368"/>
      <c r="CC34" s="368"/>
      <c r="CD34" s="368"/>
      <c r="CE34" s="368"/>
      <c r="CF34" s="368"/>
      <c r="CG34" s="368"/>
      <c r="CH34" s="368"/>
      <c r="CI34" s="368"/>
      <c r="CJ34" s="368"/>
      <c r="CK34" s="368"/>
      <c r="CL34" s="368"/>
      <c r="CM34" s="368"/>
      <c r="CN34" s="368"/>
      <c r="CO34" s="368"/>
      <c r="CP34" s="368"/>
      <c r="CQ34" s="368"/>
      <c r="CR34" s="368"/>
      <c r="CS34" s="368"/>
      <c r="CT34" s="368"/>
      <c r="CU34" s="368"/>
      <c r="CV34" s="368"/>
      <c r="CW34" s="368"/>
      <c r="CX34" s="368"/>
      <c r="CY34" s="368"/>
      <c r="CZ34" s="368"/>
      <c r="DA34" s="368"/>
      <c r="DB34" s="368"/>
      <c r="DC34" s="368"/>
      <c r="DD34" s="368"/>
      <c r="DE34" s="368"/>
      <c r="DF34" s="368"/>
      <c r="DG34" s="368"/>
      <c r="DH34" s="368"/>
      <c r="DI34" s="368"/>
      <c r="DJ34" s="368"/>
      <c r="DK34" s="368"/>
      <c r="DL34" s="368"/>
      <c r="DM34" s="368"/>
      <c r="DN34" s="368"/>
      <c r="DO34" s="368"/>
      <c r="DP34" s="368"/>
      <c r="DQ34" s="368"/>
      <c r="DR34" s="368"/>
      <c r="DS34" s="368"/>
      <c r="DT34" s="368"/>
      <c r="DU34" s="368"/>
      <c r="DV34" s="368"/>
      <c r="DW34" s="368"/>
      <c r="DX34" s="368"/>
      <c r="DY34" s="368"/>
      <c r="DZ34" s="368"/>
      <c r="EA34" s="368"/>
      <c r="EB34" s="368"/>
      <c r="EC34" s="368"/>
      <c r="ED34" s="368"/>
      <c r="EE34" s="368"/>
      <c r="EF34" s="368"/>
      <c r="EG34" s="368"/>
      <c r="EH34" s="368"/>
      <c r="EI34" s="368"/>
      <c r="EJ34" s="368"/>
      <c r="EK34" s="368"/>
      <c r="EL34" s="368"/>
      <c r="EM34" s="368"/>
      <c r="EN34" s="368"/>
      <c r="EO34" s="368"/>
      <c r="EP34" s="368"/>
      <c r="EQ34" s="368"/>
      <c r="ER34" s="368"/>
      <c r="ES34" s="368"/>
      <c r="ET34" s="368"/>
      <c r="EU34" s="368"/>
      <c r="EV34" s="368"/>
      <c r="EW34" s="368"/>
      <c r="EX34" s="368"/>
      <c r="EY34" s="368"/>
      <c r="EZ34" s="368"/>
      <c r="FA34" s="368"/>
      <c r="FB34" s="368"/>
      <c r="FC34" s="368"/>
      <c r="FD34" s="368"/>
      <c r="FE34" s="368"/>
      <c r="FF34" s="368"/>
      <c r="FG34" s="368"/>
      <c r="FH34" s="368"/>
      <c r="FI34" s="368"/>
      <c r="FJ34" s="368"/>
      <c r="FK34" s="368"/>
      <c r="FL34" s="368"/>
      <c r="FM34" s="368"/>
      <c r="FN34" s="368"/>
      <c r="FO34" s="368"/>
      <c r="FP34" s="368"/>
      <c r="FQ34" s="368"/>
      <c r="FR34" s="368"/>
      <c r="FS34" s="368"/>
      <c r="FT34" s="368"/>
      <c r="FU34" s="368"/>
      <c r="FV34" s="368"/>
      <c r="FW34" s="368"/>
      <c r="FX34" s="368"/>
      <c r="FY34" s="368"/>
      <c r="FZ34" s="368"/>
      <c r="GA34" s="368"/>
      <c r="GB34" s="368"/>
      <c r="GC34" s="368"/>
      <c r="GD34" s="368"/>
      <c r="GE34" s="368"/>
      <c r="GF34" s="368"/>
      <c r="GG34" s="368"/>
      <c r="GH34" s="368"/>
      <c r="GI34" s="368"/>
      <c r="GJ34" s="368"/>
      <c r="GK34" s="368"/>
      <c r="GL34" s="368"/>
      <c r="GM34" s="368"/>
      <c r="GN34" s="368"/>
      <c r="GO34" s="368"/>
      <c r="GP34" s="368"/>
      <c r="GQ34" s="368"/>
      <c r="GR34" s="368"/>
      <c r="GS34" s="368"/>
      <c r="GT34" s="368"/>
      <c r="GU34" s="368"/>
      <c r="GV34" s="368"/>
      <c r="GW34" s="368"/>
      <c r="GX34" s="368"/>
      <c r="GY34" s="368"/>
      <c r="GZ34" s="368"/>
      <c r="HA34" s="368"/>
      <c r="HB34" s="368"/>
      <c r="HC34" s="368"/>
      <c r="HD34" s="368"/>
      <c r="HE34" s="368"/>
      <c r="HF34" s="368"/>
      <c r="HG34" s="368"/>
      <c r="HH34" s="368"/>
      <c r="HI34" s="368"/>
      <c r="HJ34" s="368"/>
      <c r="HK34" s="368"/>
      <c r="HL34" s="368"/>
      <c r="HM34" s="368"/>
      <c r="HN34" s="368"/>
      <c r="HO34" s="368"/>
      <c r="HP34" s="368"/>
      <c r="HQ34" s="368"/>
      <c r="HR34" s="368"/>
      <c r="HS34" s="368"/>
      <c r="HT34" s="368"/>
      <c r="HU34" s="368"/>
      <c r="HV34" s="368"/>
      <c r="HW34" s="368"/>
      <c r="HX34" s="368"/>
      <c r="HY34" s="368"/>
      <c r="HZ34" s="368"/>
      <c r="IA34" s="368"/>
      <c r="IB34" s="368"/>
      <c r="IC34" s="368"/>
      <c r="ID34" s="368"/>
      <c r="IE34" s="368"/>
      <c r="IF34" s="368"/>
      <c r="IG34" s="368"/>
      <c r="IH34" s="368"/>
      <c r="II34" s="368"/>
      <c r="IJ34" s="368"/>
      <c r="IK34" s="368"/>
      <c r="IL34" s="368"/>
      <c r="IM34" s="368"/>
      <c r="IN34" s="368"/>
      <c r="IO34" s="368"/>
      <c r="IP34" s="368"/>
      <c r="IQ34" s="368"/>
      <c r="IR34" s="368"/>
      <c r="IS34" s="368"/>
      <c r="IT34" s="368"/>
      <c r="IU34" s="368"/>
      <c r="IV34" s="368"/>
      <c r="IW34" s="368"/>
      <c r="IX34" s="368"/>
      <c r="IY34" s="368"/>
      <c r="IZ34" s="368"/>
      <c r="JA34" s="368"/>
      <c r="JB34" s="368"/>
      <c r="JC34" s="368"/>
      <c r="JD34" s="368"/>
      <c r="JE34" s="368"/>
      <c r="JF34" s="368"/>
      <c r="JG34" s="368"/>
      <c r="JH34" s="368"/>
      <c r="JI34" s="368"/>
      <c r="JJ34" s="368"/>
      <c r="JK34" s="368"/>
      <c r="JL34" s="368"/>
      <c r="JM34" s="368"/>
      <c r="JN34" s="368"/>
      <c r="JO34" s="368"/>
      <c r="JP34" s="368"/>
      <c r="JQ34" s="368"/>
      <c r="JR34" s="368"/>
      <c r="JS34" s="368"/>
      <c r="JT34" s="368"/>
      <c r="JU34" s="368"/>
      <c r="JV34" s="368"/>
      <c r="JW34" s="368"/>
      <c r="JX34" s="368"/>
      <c r="JY34" s="368"/>
      <c r="JZ34" s="368"/>
      <c r="KA34" s="368"/>
      <c r="KB34" s="368"/>
      <c r="KC34" s="368"/>
      <c r="KD34" s="368"/>
      <c r="KE34" s="368"/>
      <c r="KF34" s="368"/>
      <c r="KG34" s="368"/>
      <c r="KH34" s="368"/>
      <c r="KI34" s="368"/>
      <c r="KJ34" s="368"/>
      <c r="KK34" s="368"/>
      <c r="KL34" s="368"/>
      <c r="KM34" s="368"/>
      <c r="KN34" s="368"/>
      <c r="KO34" s="368"/>
      <c r="KP34" s="368"/>
      <c r="KQ34" s="368"/>
      <c r="KR34" s="368"/>
      <c r="KS34" s="368"/>
      <c r="KT34" s="368"/>
      <c r="KU34" s="368"/>
      <c r="KV34" s="368"/>
      <c r="KW34" s="368"/>
      <c r="KX34" s="368"/>
      <c r="KY34" s="368"/>
      <c r="KZ34" s="368"/>
      <c r="LA34" s="368"/>
      <c r="LB34" s="368"/>
      <c r="LC34" s="368"/>
      <c r="LD34" s="368"/>
      <c r="LE34" s="368"/>
      <c r="LF34" s="368"/>
      <c r="LG34" s="368"/>
      <c r="LH34" s="368"/>
      <c r="LI34" s="368"/>
      <c r="LJ34" s="368"/>
      <c r="LK34" s="368"/>
      <c r="LL34" s="368"/>
      <c r="LM34" s="368"/>
      <c r="LN34" s="368"/>
      <c r="LO34" s="368"/>
      <c r="LP34" s="368"/>
      <c r="LQ34" s="368"/>
      <c r="LR34" s="368"/>
      <c r="LS34" s="368"/>
      <c r="LT34" s="368"/>
      <c r="LU34" s="368"/>
      <c r="LV34" s="368"/>
      <c r="LW34" s="368"/>
      <c r="LX34" s="368"/>
      <c r="LY34" s="368"/>
      <c r="LZ34" s="368"/>
      <c r="MA34" s="368"/>
      <c r="MB34" s="368"/>
      <c r="MC34" s="368"/>
      <c r="MD34" s="368"/>
      <c r="ME34" s="368"/>
      <c r="MF34" s="368"/>
      <c r="MG34" s="368"/>
      <c r="MH34" s="368"/>
      <c r="MI34" s="368"/>
      <c r="MJ34" s="368"/>
      <c r="MK34" s="368"/>
      <c r="ML34" s="368"/>
      <c r="MM34" s="368"/>
      <c r="MN34" s="368"/>
      <c r="MO34" s="368"/>
      <c r="MP34" s="368"/>
      <c r="MQ34" s="368"/>
      <c r="MR34" s="368"/>
      <c r="MS34" s="368"/>
      <c r="MT34" s="368"/>
      <c r="MU34" s="368"/>
      <c r="MV34" s="368"/>
      <c r="MW34" s="368"/>
      <c r="MX34" s="368"/>
      <c r="MY34" s="368"/>
      <c r="MZ34" s="368"/>
      <c r="NA34" s="368"/>
      <c r="NB34" s="368"/>
      <c r="NC34" s="368"/>
      <c r="ND34" s="368"/>
      <c r="NE34" s="368"/>
      <c r="NF34" s="368"/>
      <c r="NG34" s="368"/>
      <c r="NH34" s="368"/>
      <c r="NI34" s="368"/>
      <c r="NJ34" s="368"/>
      <c r="NK34" s="368"/>
      <c r="NL34" s="368"/>
      <c r="NM34" s="368"/>
      <c r="NN34" s="368"/>
      <c r="NO34" s="368"/>
      <c r="NP34" s="368"/>
      <c r="NQ34" s="368"/>
      <c r="NR34" s="368"/>
      <c r="NS34" s="368"/>
      <c r="NT34" s="368"/>
      <c r="NU34" s="368"/>
      <c r="NV34" s="368"/>
      <c r="NW34" s="368"/>
      <c r="NX34" s="368"/>
      <c r="NY34" s="368"/>
      <c r="NZ34" s="368"/>
      <c r="OA34" s="368"/>
      <c r="OB34" s="368"/>
      <c r="OC34" s="368"/>
      <c r="OD34" s="368"/>
      <c r="OE34" s="368"/>
      <c r="OF34" s="368"/>
      <c r="OG34" s="368"/>
      <c r="OH34" s="368"/>
      <c r="OI34" s="368"/>
      <c r="OJ34" s="368"/>
      <c r="OK34" s="368"/>
      <c r="OL34" s="368"/>
      <c r="OM34" s="368"/>
      <c r="ON34" s="368"/>
      <c r="OO34" s="368"/>
      <c r="OP34" s="368"/>
      <c r="OQ34" s="368"/>
      <c r="OR34" s="368"/>
      <c r="OS34" s="368"/>
      <c r="OT34" s="368"/>
      <c r="OU34" s="368"/>
      <c r="OV34" s="368"/>
      <c r="OW34" s="368"/>
      <c r="OX34" s="368"/>
      <c r="OY34" s="368"/>
      <c r="OZ34" s="368"/>
      <c r="PA34" s="368"/>
      <c r="PB34" s="368"/>
      <c r="PC34" s="368"/>
      <c r="PD34" s="368"/>
      <c r="PE34" s="368"/>
      <c r="PF34" s="368"/>
      <c r="PG34" s="368"/>
      <c r="PH34" s="368"/>
      <c r="PI34" s="368"/>
      <c r="PJ34" s="368"/>
      <c r="PK34" s="368"/>
      <c r="PL34" s="368"/>
      <c r="PM34" s="368"/>
      <c r="PN34" s="368"/>
      <c r="PO34" s="368"/>
      <c r="PP34" s="368"/>
      <c r="PQ34" s="368"/>
      <c r="PR34" s="368"/>
      <c r="PS34" s="368"/>
      <c r="PT34" s="368"/>
      <c r="PU34" s="368"/>
      <c r="PV34" s="368"/>
      <c r="PW34" s="368"/>
      <c r="PX34" s="368"/>
      <c r="PY34" s="368"/>
      <c r="PZ34" s="368"/>
      <c r="QA34" s="368"/>
      <c r="QB34" s="368"/>
      <c r="QC34" s="368"/>
      <c r="QD34" s="368"/>
      <c r="QE34" s="368"/>
      <c r="QF34" s="368"/>
      <c r="QG34" s="368"/>
      <c r="QH34" s="368"/>
      <c r="QI34" s="368"/>
      <c r="QJ34" s="368"/>
      <c r="QK34" s="368"/>
      <c r="QL34" s="368"/>
      <c r="QM34" s="368"/>
      <c r="QN34" s="368"/>
      <c r="QO34" s="368"/>
      <c r="QP34" s="368"/>
      <c r="QQ34" s="368"/>
      <c r="QR34" s="368"/>
      <c r="QS34" s="368"/>
      <c r="QT34" s="368"/>
      <c r="QU34" s="368"/>
      <c r="QV34" s="368"/>
      <c r="QW34" s="368"/>
      <c r="QX34" s="368"/>
      <c r="QY34" s="368"/>
      <c r="QZ34" s="368"/>
      <c r="RA34" s="368"/>
      <c r="RB34" s="368"/>
      <c r="RC34" s="368"/>
      <c r="RD34" s="368"/>
      <c r="RE34" s="368"/>
      <c r="RF34" s="368"/>
      <c r="RG34" s="368"/>
      <c r="RH34" s="368"/>
      <c r="RI34" s="368"/>
      <c r="RJ34" s="368"/>
      <c r="RK34" s="368"/>
      <c r="RL34" s="368"/>
      <c r="RM34" s="368"/>
      <c r="RN34" s="368"/>
      <c r="RO34" s="368"/>
      <c r="RP34" s="368"/>
      <c r="RQ34" s="368"/>
      <c r="RR34" s="368"/>
      <c r="RS34" s="368"/>
      <c r="RT34" s="368"/>
      <c r="RU34" s="368"/>
      <c r="RV34" s="368"/>
      <c r="RW34" s="368"/>
      <c r="RX34" s="368"/>
      <c r="RY34" s="368"/>
      <c r="RZ34" s="368"/>
      <c r="SA34" s="368"/>
      <c r="SB34" s="368"/>
      <c r="SC34" s="368"/>
      <c r="SD34" s="368"/>
      <c r="SE34" s="368"/>
      <c r="SF34" s="368"/>
      <c r="SG34" s="368"/>
      <c r="SH34" s="368"/>
      <c r="SI34" s="368"/>
      <c r="SJ34" s="368"/>
      <c r="SK34" s="368"/>
      <c r="SL34" s="368"/>
      <c r="SM34" s="368"/>
      <c r="SN34" s="368"/>
      <c r="SO34" s="368"/>
      <c r="SP34" s="368"/>
      <c r="SQ34" s="368"/>
      <c r="SR34" s="368"/>
      <c r="SS34" s="368"/>
      <c r="ST34" s="368"/>
      <c r="SU34" s="368"/>
      <c r="SV34" s="368"/>
      <c r="SW34" s="368"/>
      <c r="SX34" s="368"/>
      <c r="SY34" s="368"/>
      <c r="SZ34" s="368"/>
      <c r="TA34" s="368"/>
      <c r="TB34" s="368"/>
      <c r="TC34" s="368"/>
    </row>
    <row r="35" spans="1:523" s="369" customFormat="1" ht="18.75">
      <c r="A35" s="390" t="s">
        <v>405</v>
      </c>
      <c r="B35" s="384" t="s">
        <v>406</v>
      </c>
      <c r="C35" s="499" t="s">
        <v>363</v>
      </c>
      <c r="D35" s="507" t="s">
        <v>1200</v>
      </c>
      <c r="E35" s="508" t="s">
        <v>1201</v>
      </c>
      <c r="F35" s="495" t="s">
        <v>1035</v>
      </c>
      <c r="G35" s="496" t="s">
        <v>632</v>
      </c>
      <c r="H35" s="500" t="s">
        <v>1202</v>
      </c>
      <c r="I35" s="500" t="s">
        <v>1181</v>
      </c>
      <c r="J35" s="501" t="s">
        <v>1203</v>
      </c>
      <c r="K35" s="385">
        <v>2304400</v>
      </c>
      <c r="L35" s="559">
        <v>1280.4000000000001</v>
      </c>
      <c r="M35" s="364"/>
      <c r="N35" s="368"/>
      <c r="O35" s="368"/>
      <c r="P35" s="368"/>
      <c r="Q35" s="368"/>
      <c r="R35" s="368"/>
      <c r="S35" s="368"/>
      <c r="T35" s="368"/>
      <c r="U35" s="368"/>
      <c r="V35" s="368"/>
      <c r="W35" s="368"/>
      <c r="X35" s="368"/>
      <c r="Y35" s="368"/>
      <c r="Z35" s="368"/>
      <c r="AA35" s="368"/>
      <c r="AB35" s="368"/>
      <c r="AC35" s="368"/>
      <c r="AD35" s="368"/>
      <c r="AE35" s="368"/>
      <c r="AF35" s="368"/>
      <c r="AG35" s="368"/>
      <c r="AH35" s="368"/>
      <c r="AI35" s="368"/>
      <c r="AJ35" s="368"/>
      <c r="AK35" s="368"/>
      <c r="AL35" s="368"/>
      <c r="AM35" s="368"/>
      <c r="AN35" s="368"/>
      <c r="AO35" s="368"/>
      <c r="AP35" s="368"/>
      <c r="AQ35" s="368"/>
      <c r="AR35" s="368"/>
      <c r="AS35" s="368"/>
      <c r="AT35" s="368"/>
      <c r="AU35" s="368"/>
      <c r="AV35" s="368"/>
      <c r="AW35" s="368"/>
      <c r="AX35" s="368"/>
      <c r="AY35" s="368"/>
      <c r="AZ35" s="368"/>
      <c r="BA35" s="368"/>
      <c r="BB35" s="368"/>
      <c r="BC35" s="368"/>
      <c r="BD35" s="368"/>
      <c r="BE35" s="368"/>
      <c r="BF35" s="368"/>
      <c r="BG35" s="368"/>
      <c r="BH35" s="368"/>
      <c r="BI35" s="368"/>
      <c r="BJ35" s="368"/>
      <c r="BK35" s="368"/>
      <c r="BL35" s="368"/>
      <c r="BM35" s="368"/>
      <c r="BN35" s="368"/>
      <c r="BO35" s="368"/>
      <c r="BP35" s="368"/>
      <c r="BQ35" s="368"/>
      <c r="BR35" s="368"/>
      <c r="BS35" s="368"/>
      <c r="BT35" s="368"/>
      <c r="BU35" s="368"/>
      <c r="BV35" s="368"/>
      <c r="BW35" s="368"/>
      <c r="BX35" s="368"/>
      <c r="BY35" s="368"/>
      <c r="BZ35" s="368"/>
      <c r="CA35" s="368"/>
      <c r="CB35" s="368"/>
      <c r="CC35" s="368"/>
      <c r="CD35" s="368"/>
      <c r="CE35" s="368"/>
      <c r="CF35" s="368"/>
      <c r="CG35" s="368"/>
      <c r="CH35" s="368"/>
      <c r="CI35" s="368"/>
      <c r="CJ35" s="368"/>
      <c r="CK35" s="368"/>
      <c r="CL35" s="368"/>
      <c r="CM35" s="368"/>
      <c r="CN35" s="368"/>
      <c r="CO35" s="368"/>
      <c r="CP35" s="368"/>
      <c r="CQ35" s="368"/>
      <c r="CR35" s="368"/>
      <c r="CS35" s="368"/>
      <c r="CT35" s="368"/>
      <c r="CU35" s="368"/>
      <c r="CV35" s="368"/>
      <c r="CW35" s="368"/>
      <c r="CX35" s="368"/>
      <c r="CY35" s="368"/>
      <c r="CZ35" s="368"/>
      <c r="DA35" s="368"/>
      <c r="DB35" s="368"/>
      <c r="DC35" s="368"/>
      <c r="DD35" s="368"/>
      <c r="DE35" s="368"/>
      <c r="DF35" s="368"/>
      <c r="DG35" s="368"/>
      <c r="DH35" s="368"/>
      <c r="DI35" s="368"/>
      <c r="DJ35" s="368"/>
      <c r="DK35" s="368"/>
      <c r="DL35" s="368"/>
      <c r="DM35" s="368"/>
      <c r="DN35" s="368"/>
      <c r="DO35" s="368"/>
      <c r="DP35" s="368"/>
      <c r="DQ35" s="368"/>
      <c r="DR35" s="368"/>
      <c r="DS35" s="368"/>
      <c r="DT35" s="368"/>
      <c r="DU35" s="368"/>
      <c r="DV35" s="368"/>
      <c r="DW35" s="368"/>
      <c r="DX35" s="368"/>
      <c r="DY35" s="368"/>
      <c r="DZ35" s="368"/>
      <c r="EA35" s="368"/>
      <c r="EB35" s="368"/>
      <c r="EC35" s="368"/>
      <c r="ED35" s="368"/>
      <c r="EE35" s="368"/>
      <c r="EF35" s="368"/>
      <c r="EG35" s="368"/>
      <c r="EH35" s="368"/>
      <c r="EI35" s="368"/>
      <c r="EJ35" s="368"/>
      <c r="EK35" s="368"/>
      <c r="EL35" s="368"/>
      <c r="EM35" s="368"/>
      <c r="EN35" s="368"/>
      <c r="EO35" s="368"/>
      <c r="EP35" s="368"/>
      <c r="EQ35" s="368"/>
      <c r="ER35" s="368"/>
      <c r="ES35" s="368"/>
      <c r="ET35" s="368"/>
      <c r="EU35" s="368"/>
      <c r="EV35" s="368"/>
      <c r="EW35" s="368"/>
      <c r="EX35" s="368"/>
      <c r="EY35" s="368"/>
      <c r="EZ35" s="368"/>
      <c r="FA35" s="368"/>
      <c r="FB35" s="368"/>
      <c r="FC35" s="368"/>
      <c r="FD35" s="368"/>
      <c r="FE35" s="368"/>
      <c r="FF35" s="368"/>
      <c r="FG35" s="368"/>
      <c r="FH35" s="368"/>
      <c r="FI35" s="368"/>
      <c r="FJ35" s="368"/>
      <c r="FK35" s="368"/>
      <c r="FL35" s="368"/>
      <c r="FM35" s="368"/>
      <c r="FN35" s="368"/>
      <c r="FO35" s="368"/>
      <c r="FP35" s="368"/>
      <c r="FQ35" s="368"/>
      <c r="FR35" s="368"/>
      <c r="FS35" s="368"/>
      <c r="FT35" s="368"/>
      <c r="FU35" s="368"/>
      <c r="FV35" s="368"/>
      <c r="FW35" s="368"/>
      <c r="FX35" s="368"/>
      <c r="FY35" s="368"/>
      <c r="FZ35" s="368"/>
      <c r="GA35" s="368"/>
      <c r="GB35" s="368"/>
      <c r="GC35" s="368"/>
      <c r="GD35" s="368"/>
      <c r="GE35" s="368"/>
      <c r="GF35" s="368"/>
      <c r="GG35" s="368"/>
      <c r="GH35" s="368"/>
      <c r="GI35" s="368"/>
      <c r="GJ35" s="368"/>
      <c r="GK35" s="368"/>
      <c r="GL35" s="368"/>
      <c r="GM35" s="368"/>
      <c r="GN35" s="368"/>
      <c r="GO35" s="368"/>
      <c r="GP35" s="368"/>
      <c r="GQ35" s="368"/>
      <c r="GR35" s="368"/>
      <c r="GS35" s="368"/>
      <c r="GT35" s="368"/>
      <c r="GU35" s="368"/>
      <c r="GV35" s="368"/>
      <c r="GW35" s="368"/>
      <c r="GX35" s="368"/>
      <c r="GY35" s="368"/>
      <c r="GZ35" s="368"/>
      <c r="HA35" s="368"/>
      <c r="HB35" s="368"/>
      <c r="HC35" s="368"/>
      <c r="HD35" s="368"/>
      <c r="HE35" s="368"/>
      <c r="HF35" s="368"/>
      <c r="HG35" s="368"/>
      <c r="HH35" s="368"/>
      <c r="HI35" s="368"/>
      <c r="HJ35" s="368"/>
      <c r="HK35" s="368"/>
      <c r="HL35" s="368"/>
      <c r="HM35" s="368"/>
      <c r="HN35" s="368"/>
      <c r="HO35" s="368"/>
      <c r="HP35" s="368"/>
      <c r="HQ35" s="368"/>
      <c r="HR35" s="368"/>
      <c r="HS35" s="368"/>
      <c r="HT35" s="368"/>
      <c r="HU35" s="368"/>
      <c r="HV35" s="368"/>
      <c r="HW35" s="368"/>
      <c r="HX35" s="368"/>
      <c r="HY35" s="368"/>
      <c r="HZ35" s="368"/>
      <c r="IA35" s="368"/>
      <c r="IB35" s="368"/>
      <c r="IC35" s="368"/>
      <c r="ID35" s="368"/>
      <c r="IE35" s="368"/>
      <c r="IF35" s="368"/>
      <c r="IG35" s="368"/>
      <c r="IH35" s="368"/>
      <c r="II35" s="368"/>
      <c r="IJ35" s="368"/>
      <c r="IK35" s="368"/>
      <c r="IL35" s="368"/>
      <c r="IM35" s="368"/>
      <c r="IN35" s="368"/>
      <c r="IO35" s="368"/>
      <c r="IP35" s="368"/>
      <c r="IQ35" s="368"/>
      <c r="IR35" s="368"/>
      <c r="IS35" s="368"/>
      <c r="IT35" s="368"/>
      <c r="IU35" s="368"/>
      <c r="IV35" s="368"/>
      <c r="IW35" s="368"/>
      <c r="IX35" s="368"/>
      <c r="IY35" s="368"/>
      <c r="IZ35" s="368"/>
      <c r="JA35" s="368"/>
      <c r="JB35" s="368"/>
      <c r="JC35" s="368"/>
      <c r="JD35" s="368"/>
      <c r="JE35" s="368"/>
      <c r="JF35" s="368"/>
      <c r="JG35" s="368"/>
      <c r="JH35" s="368"/>
      <c r="JI35" s="368"/>
      <c r="JJ35" s="368"/>
      <c r="JK35" s="368"/>
      <c r="JL35" s="368"/>
      <c r="JM35" s="368"/>
      <c r="JN35" s="368"/>
      <c r="JO35" s="368"/>
      <c r="JP35" s="368"/>
      <c r="JQ35" s="368"/>
      <c r="JR35" s="368"/>
      <c r="JS35" s="368"/>
      <c r="JT35" s="368"/>
      <c r="JU35" s="368"/>
      <c r="JV35" s="368"/>
      <c r="JW35" s="368"/>
      <c r="JX35" s="368"/>
      <c r="JY35" s="368"/>
      <c r="JZ35" s="368"/>
      <c r="KA35" s="368"/>
      <c r="KB35" s="368"/>
      <c r="KC35" s="368"/>
      <c r="KD35" s="368"/>
      <c r="KE35" s="368"/>
      <c r="KF35" s="368"/>
      <c r="KG35" s="368"/>
      <c r="KH35" s="368"/>
      <c r="KI35" s="368"/>
      <c r="KJ35" s="368"/>
      <c r="KK35" s="368"/>
      <c r="KL35" s="368"/>
      <c r="KM35" s="368"/>
      <c r="KN35" s="368"/>
      <c r="KO35" s="368"/>
      <c r="KP35" s="368"/>
      <c r="KQ35" s="368"/>
      <c r="KR35" s="368"/>
      <c r="KS35" s="368"/>
      <c r="KT35" s="368"/>
      <c r="KU35" s="368"/>
      <c r="KV35" s="368"/>
      <c r="KW35" s="368"/>
      <c r="KX35" s="368"/>
      <c r="KY35" s="368"/>
      <c r="KZ35" s="368"/>
      <c r="LA35" s="368"/>
      <c r="LB35" s="368"/>
      <c r="LC35" s="368"/>
      <c r="LD35" s="368"/>
      <c r="LE35" s="368"/>
      <c r="LF35" s="368"/>
      <c r="LG35" s="368"/>
      <c r="LH35" s="368"/>
      <c r="LI35" s="368"/>
      <c r="LJ35" s="368"/>
      <c r="LK35" s="368"/>
      <c r="LL35" s="368"/>
      <c r="LM35" s="368"/>
      <c r="LN35" s="368"/>
      <c r="LO35" s="368"/>
      <c r="LP35" s="368"/>
      <c r="LQ35" s="368"/>
      <c r="LR35" s="368"/>
      <c r="LS35" s="368"/>
      <c r="LT35" s="368"/>
      <c r="LU35" s="368"/>
      <c r="LV35" s="368"/>
      <c r="LW35" s="368"/>
      <c r="LX35" s="368"/>
      <c r="LY35" s="368"/>
      <c r="LZ35" s="368"/>
      <c r="MA35" s="368"/>
      <c r="MB35" s="368"/>
      <c r="MC35" s="368"/>
      <c r="MD35" s="368"/>
      <c r="ME35" s="368"/>
      <c r="MF35" s="368"/>
      <c r="MG35" s="368"/>
      <c r="MH35" s="368"/>
      <c r="MI35" s="368"/>
      <c r="MJ35" s="368"/>
      <c r="MK35" s="368"/>
      <c r="ML35" s="368"/>
      <c r="MM35" s="368"/>
      <c r="MN35" s="368"/>
      <c r="MO35" s="368"/>
      <c r="MP35" s="368"/>
      <c r="MQ35" s="368"/>
      <c r="MR35" s="368"/>
      <c r="MS35" s="368"/>
      <c r="MT35" s="368"/>
      <c r="MU35" s="368"/>
      <c r="MV35" s="368"/>
      <c r="MW35" s="368"/>
      <c r="MX35" s="368"/>
      <c r="MY35" s="368"/>
      <c r="MZ35" s="368"/>
      <c r="NA35" s="368"/>
      <c r="NB35" s="368"/>
      <c r="NC35" s="368"/>
      <c r="ND35" s="368"/>
      <c r="NE35" s="368"/>
      <c r="NF35" s="368"/>
      <c r="NG35" s="368"/>
      <c r="NH35" s="368"/>
      <c r="NI35" s="368"/>
      <c r="NJ35" s="368"/>
      <c r="NK35" s="368"/>
      <c r="NL35" s="368"/>
      <c r="NM35" s="368"/>
      <c r="NN35" s="368"/>
      <c r="NO35" s="368"/>
      <c r="NP35" s="368"/>
      <c r="NQ35" s="368"/>
      <c r="NR35" s="368"/>
      <c r="NS35" s="368"/>
      <c r="NT35" s="368"/>
      <c r="NU35" s="368"/>
      <c r="NV35" s="368"/>
      <c r="NW35" s="368"/>
      <c r="NX35" s="368"/>
      <c r="NY35" s="368"/>
      <c r="NZ35" s="368"/>
      <c r="OA35" s="368"/>
      <c r="OB35" s="368"/>
      <c r="OC35" s="368"/>
      <c r="OD35" s="368"/>
      <c r="OE35" s="368"/>
      <c r="OF35" s="368"/>
      <c r="OG35" s="368"/>
      <c r="OH35" s="368"/>
      <c r="OI35" s="368"/>
      <c r="OJ35" s="368"/>
      <c r="OK35" s="368"/>
      <c r="OL35" s="368"/>
      <c r="OM35" s="368"/>
      <c r="ON35" s="368"/>
      <c r="OO35" s="368"/>
      <c r="OP35" s="368"/>
      <c r="OQ35" s="368"/>
      <c r="OR35" s="368"/>
      <c r="OS35" s="368"/>
      <c r="OT35" s="368"/>
      <c r="OU35" s="368"/>
      <c r="OV35" s="368"/>
      <c r="OW35" s="368"/>
      <c r="OX35" s="368"/>
      <c r="OY35" s="368"/>
      <c r="OZ35" s="368"/>
      <c r="PA35" s="368"/>
      <c r="PB35" s="368"/>
      <c r="PC35" s="368"/>
      <c r="PD35" s="368"/>
      <c r="PE35" s="368"/>
      <c r="PF35" s="368"/>
      <c r="PG35" s="368"/>
      <c r="PH35" s="368"/>
      <c r="PI35" s="368"/>
      <c r="PJ35" s="368"/>
      <c r="PK35" s="368"/>
      <c r="PL35" s="368"/>
      <c r="PM35" s="368"/>
      <c r="PN35" s="368"/>
      <c r="PO35" s="368"/>
      <c r="PP35" s="368"/>
      <c r="PQ35" s="368"/>
      <c r="PR35" s="368"/>
      <c r="PS35" s="368"/>
      <c r="PT35" s="368"/>
      <c r="PU35" s="368"/>
      <c r="PV35" s="368"/>
      <c r="PW35" s="368"/>
      <c r="PX35" s="368"/>
      <c r="PY35" s="368"/>
      <c r="PZ35" s="368"/>
      <c r="QA35" s="368"/>
      <c r="QB35" s="368"/>
      <c r="QC35" s="368"/>
      <c r="QD35" s="368"/>
      <c r="QE35" s="368"/>
      <c r="QF35" s="368"/>
      <c r="QG35" s="368"/>
      <c r="QH35" s="368"/>
      <c r="QI35" s="368"/>
      <c r="QJ35" s="368"/>
      <c r="QK35" s="368"/>
      <c r="QL35" s="368"/>
      <c r="QM35" s="368"/>
      <c r="QN35" s="368"/>
      <c r="QO35" s="368"/>
      <c r="QP35" s="368"/>
      <c r="QQ35" s="368"/>
      <c r="QR35" s="368"/>
      <c r="QS35" s="368"/>
      <c r="QT35" s="368"/>
      <c r="QU35" s="368"/>
      <c r="QV35" s="368"/>
      <c r="QW35" s="368"/>
      <c r="QX35" s="368"/>
      <c r="QY35" s="368"/>
      <c r="QZ35" s="368"/>
      <c r="RA35" s="368"/>
      <c r="RB35" s="368"/>
      <c r="RC35" s="368"/>
      <c r="RD35" s="368"/>
      <c r="RE35" s="368"/>
      <c r="RF35" s="368"/>
      <c r="RG35" s="368"/>
      <c r="RH35" s="368"/>
      <c r="RI35" s="368"/>
      <c r="RJ35" s="368"/>
      <c r="RK35" s="368"/>
      <c r="RL35" s="368"/>
      <c r="RM35" s="368"/>
      <c r="RN35" s="368"/>
      <c r="RO35" s="368"/>
      <c r="RP35" s="368"/>
      <c r="RQ35" s="368"/>
      <c r="RR35" s="368"/>
      <c r="RS35" s="368"/>
      <c r="RT35" s="368"/>
      <c r="RU35" s="368"/>
      <c r="RV35" s="368"/>
      <c r="RW35" s="368"/>
      <c r="RX35" s="368"/>
      <c r="RY35" s="368"/>
      <c r="RZ35" s="368"/>
      <c r="SA35" s="368"/>
      <c r="SB35" s="368"/>
      <c r="SC35" s="368"/>
      <c r="SD35" s="368"/>
      <c r="SE35" s="368"/>
      <c r="SF35" s="368"/>
      <c r="SG35" s="368"/>
      <c r="SH35" s="368"/>
      <c r="SI35" s="368"/>
      <c r="SJ35" s="368"/>
      <c r="SK35" s="368"/>
      <c r="SL35" s="368"/>
      <c r="SM35" s="368"/>
      <c r="SN35" s="368"/>
      <c r="SO35" s="368"/>
      <c r="SP35" s="368"/>
      <c r="SQ35" s="368"/>
      <c r="SR35" s="368"/>
      <c r="SS35" s="368"/>
      <c r="ST35" s="368"/>
      <c r="SU35" s="368"/>
      <c r="SV35" s="368"/>
      <c r="SW35" s="368"/>
      <c r="SX35" s="368"/>
      <c r="SY35" s="368"/>
      <c r="SZ35" s="368"/>
      <c r="TA35" s="368"/>
      <c r="TB35" s="368"/>
      <c r="TC35" s="368"/>
    </row>
    <row r="36" spans="1:523" s="369" customFormat="1" ht="18.75">
      <c r="A36" s="390" t="s">
        <v>405</v>
      </c>
      <c r="B36" s="384" t="s">
        <v>406</v>
      </c>
      <c r="C36" s="499" t="s">
        <v>629</v>
      </c>
      <c r="D36" s="500" t="s">
        <v>1204</v>
      </c>
      <c r="E36" s="495" t="s">
        <v>1205</v>
      </c>
      <c r="F36" s="495" t="s">
        <v>631</v>
      </c>
      <c r="G36" s="496" t="s">
        <v>632</v>
      </c>
      <c r="H36" s="509">
        <v>10288</v>
      </c>
      <c r="I36" s="500" t="s">
        <v>1206</v>
      </c>
      <c r="J36" s="501" t="s">
        <v>1207</v>
      </c>
      <c r="K36" s="389">
        <v>2611606</v>
      </c>
      <c r="L36" s="559">
        <v>277.5</v>
      </c>
      <c r="M36" s="364"/>
      <c r="N36" s="368"/>
      <c r="O36" s="368"/>
      <c r="P36" s="368"/>
      <c r="Q36" s="368"/>
      <c r="R36" s="368"/>
      <c r="S36" s="368"/>
      <c r="T36" s="368"/>
      <c r="U36" s="368"/>
      <c r="V36" s="368"/>
      <c r="W36" s="368"/>
      <c r="X36" s="368"/>
      <c r="Y36" s="368"/>
      <c r="Z36" s="368"/>
      <c r="AA36" s="368"/>
      <c r="AB36" s="368"/>
      <c r="AC36" s="368"/>
      <c r="AD36" s="368"/>
      <c r="AE36" s="368"/>
      <c r="AF36" s="368"/>
      <c r="AG36" s="368"/>
      <c r="AH36" s="368"/>
      <c r="AI36" s="368"/>
      <c r="AJ36" s="368"/>
      <c r="AK36" s="368"/>
      <c r="AL36" s="368"/>
      <c r="AM36" s="368"/>
      <c r="AN36" s="368"/>
      <c r="AO36" s="368"/>
      <c r="AP36" s="368"/>
      <c r="AQ36" s="368"/>
      <c r="AR36" s="368"/>
      <c r="AS36" s="368"/>
      <c r="AT36" s="368"/>
      <c r="AU36" s="368"/>
      <c r="AV36" s="368"/>
      <c r="AW36" s="368"/>
      <c r="AX36" s="368"/>
      <c r="AY36" s="368"/>
      <c r="AZ36" s="368"/>
      <c r="BA36" s="368"/>
      <c r="BB36" s="368"/>
      <c r="BC36" s="368"/>
      <c r="BD36" s="368"/>
      <c r="BE36" s="368"/>
      <c r="BF36" s="368"/>
      <c r="BG36" s="368"/>
      <c r="BH36" s="368"/>
      <c r="BI36" s="368"/>
      <c r="BJ36" s="368"/>
      <c r="BK36" s="368"/>
      <c r="BL36" s="368"/>
      <c r="BM36" s="368"/>
      <c r="BN36" s="368"/>
      <c r="BO36" s="368"/>
      <c r="BP36" s="368"/>
      <c r="BQ36" s="368"/>
      <c r="BR36" s="368"/>
      <c r="BS36" s="368"/>
      <c r="BT36" s="368"/>
      <c r="BU36" s="368"/>
      <c r="BV36" s="368"/>
      <c r="BW36" s="368"/>
      <c r="BX36" s="368"/>
      <c r="BY36" s="368"/>
      <c r="BZ36" s="368"/>
      <c r="CA36" s="368"/>
      <c r="CB36" s="368"/>
      <c r="CC36" s="368"/>
      <c r="CD36" s="368"/>
      <c r="CE36" s="368"/>
      <c r="CF36" s="368"/>
      <c r="CG36" s="368"/>
      <c r="CH36" s="368"/>
      <c r="CI36" s="368"/>
      <c r="CJ36" s="368"/>
      <c r="CK36" s="368"/>
      <c r="CL36" s="368"/>
      <c r="CM36" s="368"/>
      <c r="CN36" s="368"/>
      <c r="CO36" s="368"/>
      <c r="CP36" s="368"/>
      <c r="CQ36" s="368"/>
      <c r="CR36" s="368"/>
      <c r="CS36" s="368"/>
      <c r="CT36" s="368"/>
      <c r="CU36" s="368"/>
      <c r="CV36" s="368"/>
      <c r="CW36" s="368"/>
      <c r="CX36" s="368"/>
      <c r="CY36" s="368"/>
      <c r="CZ36" s="368"/>
      <c r="DA36" s="368"/>
      <c r="DB36" s="368"/>
      <c r="DC36" s="368"/>
      <c r="DD36" s="368"/>
      <c r="DE36" s="368"/>
      <c r="DF36" s="368"/>
      <c r="DG36" s="368"/>
      <c r="DH36" s="368"/>
      <c r="DI36" s="368"/>
      <c r="DJ36" s="368"/>
      <c r="DK36" s="368"/>
      <c r="DL36" s="368"/>
      <c r="DM36" s="368"/>
      <c r="DN36" s="368"/>
      <c r="DO36" s="368"/>
      <c r="DP36" s="368"/>
      <c r="DQ36" s="368"/>
      <c r="DR36" s="368"/>
      <c r="DS36" s="368"/>
      <c r="DT36" s="368"/>
      <c r="DU36" s="368"/>
      <c r="DV36" s="368"/>
      <c r="DW36" s="368"/>
      <c r="DX36" s="368"/>
      <c r="DY36" s="368"/>
      <c r="DZ36" s="368"/>
      <c r="EA36" s="368"/>
      <c r="EB36" s="368"/>
      <c r="EC36" s="368"/>
      <c r="ED36" s="368"/>
      <c r="EE36" s="368"/>
      <c r="EF36" s="368"/>
      <c r="EG36" s="368"/>
      <c r="EH36" s="368"/>
      <c r="EI36" s="368"/>
      <c r="EJ36" s="368"/>
      <c r="EK36" s="368"/>
      <c r="EL36" s="368"/>
      <c r="EM36" s="368"/>
      <c r="EN36" s="368"/>
      <c r="EO36" s="368"/>
      <c r="EP36" s="368"/>
      <c r="EQ36" s="368"/>
      <c r="ER36" s="368"/>
      <c r="ES36" s="368"/>
      <c r="ET36" s="368"/>
      <c r="EU36" s="368"/>
      <c r="EV36" s="368"/>
      <c r="EW36" s="368"/>
      <c r="EX36" s="368"/>
      <c r="EY36" s="368"/>
      <c r="EZ36" s="368"/>
      <c r="FA36" s="368"/>
      <c r="FB36" s="368"/>
      <c r="FC36" s="368"/>
      <c r="FD36" s="368"/>
      <c r="FE36" s="368"/>
      <c r="FF36" s="368"/>
      <c r="FG36" s="368"/>
      <c r="FH36" s="368"/>
      <c r="FI36" s="368"/>
      <c r="FJ36" s="368"/>
      <c r="FK36" s="368"/>
      <c r="FL36" s="368"/>
      <c r="FM36" s="368"/>
      <c r="FN36" s="368"/>
      <c r="FO36" s="368"/>
      <c r="FP36" s="368"/>
      <c r="FQ36" s="368"/>
      <c r="FR36" s="368"/>
      <c r="FS36" s="368"/>
      <c r="FT36" s="368"/>
      <c r="FU36" s="368"/>
      <c r="FV36" s="368"/>
      <c r="FW36" s="368"/>
      <c r="FX36" s="368"/>
      <c r="FY36" s="368"/>
      <c r="FZ36" s="368"/>
      <c r="GA36" s="368"/>
      <c r="GB36" s="368"/>
      <c r="GC36" s="368"/>
      <c r="GD36" s="368"/>
      <c r="GE36" s="368"/>
      <c r="GF36" s="368"/>
      <c r="GG36" s="368"/>
      <c r="GH36" s="368"/>
      <c r="GI36" s="368"/>
      <c r="GJ36" s="368"/>
      <c r="GK36" s="368"/>
      <c r="GL36" s="368"/>
      <c r="GM36" s="368"/>
      <c r="GN36" s="368"/>
      <c r="GO36" s="368"/>
      <c r="GP36" s="368"/>
      <c r="GQ36" s="368"/>
      <c r="GR36" s="368"/>
      <c r="GS36" s="368"/>
      <c r="GT36" s="368"/>
      <c r="GU36" s="368"/>
      <c r="GV36" s="368"/>
      <c r="GW36" s="368"/>
      <c r="GX36" s="368"/>
      <c r="GY36" s="368"/>
      <c r="GZ36" s="368"/>
      <c r="HA36" s="368"/>
      <c r="HB36" s="368"/>
      <c r="HC36" s="368"/>
      <c r="HD36" s="368"/>
      <c r="HE36" s="368"/>
      <c r="HF36" s="368"/>
      <c r="HG36" s="368"/>
      <c r="HH36" s="368"/>
      <c r="HI36" s="368"/>
      <c r="HJ36" s="368"/>
      <c r="HK36" s="368"/>
      <c r="HL36" s="368"/>
      <c r="HM36" s="368"/>
      <c r="HN36" s="368"/>
      <c r="HO36" s="368"/>
      <c r="HP36" s="368"/>
      <c r="HQ36" s="368"/>
      <c r="HR36" s="368"/>
      <c r="HS36" s="368"/>
      <c r="HT36" s="368"/>
      <c r="HU36" s="368"/>
      <c r="HV36" s="368"/>
      <c r="HW36" s="368"/>
      <c r="HX36" s="368"/>
      <c r="HY36" s="368"/>
      <c r="HZ36" s="368"/>
      <c r="IA36" s="368"/>
      <c r="IB36" s="368"/>
      <c r="IC36" s="368"/>
      <c r="ID36" s="368"/>
      <c r="IE36" s="368"/>
      <c r="IF36" s="368"/>
      <c r="IG36" s="368"/>
      <c r="IH36" s="368"/>
      <c r="II36" s="368"/>
      <c r="IJ36" s="368"/>
      <c r="IK36" s="368"/>
      <c r="IL36" s="368"/>
      <c r="IM36" s="368"/>
      <c r="IN36" s="368"/>
      <c r="IO36" s="368"/>
      <c r="IP36" s="368"/>
      <c r="IQ36" s="368"/>
      <c r="IR36" s="368"/>
      <c r="IS36" s="368"/>
      <c r="IT36" s="368"/>
      <c r="IU36" s="368"/>
      <c r="IV36" s="368"/>
      <c r="IW36" s="368"/>
      <c r="IX36" s="368"/>
      <c r="IY36" s="368"/>
      <c r="IZ36" s="368"/>
      <c r="JA36" s="368"/>
      <c r="JB36" s="368"/>
      <c r="JC36" s="368"/>
      <c r="JD36" s="368"/>
      <c r="JE36" s="368"/>
      <c r="JF36" s="368"/>
      <c r="JG36" s="368"/>
      <c r="JH36" s="368"/>
      <c r="JI36" s="368"/>
      <c r="JJ36" s="368"/>
      <c r="JK36" s="368"/>
      <c r="JL36" s="368"/>
      <c r="JM36" s="368"/>
      <c r="JN36" s="368"/>
      <c r="JO36" s="368"/>
      <c r="JP36" s="368"/>
      <c r="JQ36" s="368"/>
      <c r="JR36" s="368"/>
      <c r="JS36" s="368"/>
      <c r="JT36" s="368"/>
      <c r="JU36" s="368"/>
      <c r="JV36" s="368"/>
      <c r="JW36" s="368"/>
      <c r="JX36" s="368"/>
      <c r="JY36" s="368"/>
      <c r="JZ36" s="368"/>
      <c r="KA36" s="368"/>
      <c r="KB36" s="368"/>
      <c r="KC36" s="368"/>
      <c r="KD36" s="368"/>
      <c r="KE36" s="368"/>
      <c r="KF36" s="368"/>
      <c r="KG36" s="368"/>
      <c r="KH36" s="368"/>
      <c r="KI36" s="368"/>
      <c r="KJ36" s="368"/>
      <c r="KK36" s="368"/>
      <c r="KL36" s="368"/>
      <c r="KM36" s="368"/>
      <c r="KN36" s="368"/>
      <c r="KO36" s="368"/>
      <c r="KP36" s="368"/>
      <c r="KQ36" s="368"/>
      <c r="KR36" s="368"/>
      <c r="KS36" s="368"/>
      <c r="KT36" s="368"/>
      <c r="KU36" s="368"/>
      <c r="KV36" s="368"/>
      <c r="KW36" s="368"/>
      <c r="KX36" s="368"/>
      <c r="KY36" s="368"/>
      <c r="KZ36" s="368"/>
      <c r="LA36" s="368"/>
      <c r="LB36" s="368"/>
      <c r="LC36" s="368"/>
      <c r="LD36" s="368"/>
      <c r="LE36" s="368"/>
      <c r="LF36" s="368"/>
      <c r="LG36" s="368"/>
      <c r="LH36" s="368"/>
      <c r="LI36" s="368"/>
      <c r="LJ36" s="368"/>
      <c r="LK36" s="368"/>
      <c r="LL36" s="368"/>
      <c r="LM36" s="368"/>
      <c r="LN36" s="368"/>
      <c r="LO36" s="368"/>
      <c r="LP36" s="368"/>
      <c r="LQ36" s="368"/>
      <c r="LR36" s="368"/>
      <c r="LS36" s="368"/>
      <c r="LT36" s="368"/>
      <c r="LU36" s="368"/>
      <c r="LV36" s="368"/>
      <c r="LW36" s="368"/>
      <c r="LX36" s="368"/>
      <c r="LY36" s="368"/>
      <c r="LZ36" s="368"/>
      <c r="MA36" s="368"/>
      <c r="MB36" s="368"/>
      <c r="MC36" s="368"/>
      <c r="MD36" s="368"/>
      <c r="ME36" s="368"/>
      <c r="MF36" s="368"/>
      <c r="MG36" s="368"/>
      <c r="MH36" s="368"/>
      <c r="MI36" s="368"/>
      <c r="MJ36" s="368"/>
      <c r="MK36" s="368"/>
      <c r="ML36" s="368"/>
      <c r="MM36" s="368"/>
      <c r="MN36" s="368"/>
      <c r="MO36" s="368"/>
      <c r="MP36" s="368"/>
      <c r="MQ36" s="368"/>
      <c r="MR36" s="368"/>
      <c r="MS36" s="368"/>
      <c r="MT36" s="368"/>
      <c r="MU36" s="368"/>
      <c r="MV36" s="368"/>
      <c r="MW36" s="368"/>
      <c r="MX36" s="368"/>
      <c r="MY36" s="368"/>
      <c r="MZ36" s="368"/>
      <c r="NA36" s="368"/>
      <c r="NB36" s="368"/>
      <c r="NC36" s="368"/>
      <c r="ND36" s="368"/>
      <c r="NE36" s="368"/>
      <c r="NF36" s="368"/>
      <c r="NG36" s="368"/>
      <c r="NH36" s="368"/>
      <c r="NI36" s="368"/>
      <c r="NJ36" s="368"/>
      <c r="NK36" s="368"/>
      <c r="NL36" s="368"/>
      <c r="NM36" s="368"/>
      <c r="NN36" s="368"/>
      <c r="NO36" s="368"/>
      <c r="NP36" s="368"/>
      <c r="NQ36" s="368"/>
      <c r="NR36" s="368"/>
      <c r="NS36" s="368"/>
      <c r="NT36" s="368"/>
      <c r="NU36" s="368"/>
      <c r="NV36" s="368"/>
      <c r="NW36" s="368"/>
      <c r="NX36" s="368"/>
      <c r="NY36" s="368"/>
      <c r="NZ36" s="368"/>
      <c r="OA36" s="368"/>
      <c r="OB36" s="368"/>
      <c r="OC36" s="368"/>
      <c r="OD36" s="368"/>
      <c r="OE36" s="368"/>
      <c r="OF36" s="368"/>
      <c r="OG36" s="368"/>
      <c r="OH36" s="368"/>
      <c r="OI36" s="368"/>
      <c r="OJ36" s="368"/>
      <c r="OK36" s="368"/>
      <c r="OL36" s="368"/>
      <c r="OM36" s="368"/>
      <c r="ON36" s="368"/>
      <c r="OO36" s="368"/>
      <c r="OP36" s="368"/>
      <c r="OQ36" s="368"/>
      <c r="OR36" s="368"/>
      <c r="OS36" s="368"/>
      <c r="OT36" s="368"/>
      <c r="OU36" s="368"/>
      <c r="OV36" s="368"/>
      <c r="OW36" s="368"/>
      <c r="OX36" s="368"/>
      <c r="OY36" s="368"/>
      <c r="OZ36" s="368"/>
      <c r="PA36" s="368"/>
      <c r="PB36" s="368"/>
      <c r="PC36" s="368"/>
      <c r="PD36" s="368"/>
      <c r="PE36" s="368"/>
      <c r="PF36" s="368"/>
      <c r="PG36" s="368"/>
      <c r="PH36" s="368"/>
      <c r="PI36" s="368"/>
      <c r="PJ36" s="368"/>
      <c r="PK36" s="368"/>
      <c r="PL36" s="368"/>
      <c r="PM36" s="368"/>
      <c r="PN36" s="368"/>
      <c r="PO36" s="368"/>
      <c r="PP36" s="368"/>
      <c r="PQ36" s="368"/>
      <c r="PR36" s="368"/>
      <c r="PS36" s="368"/>
      <c r="PT36" s="368"/>
      <c r="PU36" s="368"/>
      <c r="PV36" s="368"/>
      <c r="PW36" s="368"/>
      <c r="PX36" s="368"/>
      <c r="PY36" s="368"/>
      <c r="PZ36" s="368"/>
      <c r="QA36" s="368"/>
      <c r="QB36" s="368"/>
      <c r="QC36" s="368"/>
      <c r="QD36" s="368"/>
      <c r="QE36" s="368"/>
      <c r="QF36" s="368"/>
      <c r="QG36" s="368"/>
      <c r="QH36" s="368"/>
      <c r="QI36" s="368"/>
      <c r="QJ36" s="368"/>
      <c r="QK36" s="368"/>
      <c r="QL36" s="368"/>
      <c r="QM36" s="368"/>
      <c r="QN36" s="368"/>
      <c r="QO36" s="368"/>
      <c r="QP36" s="368"/>
      <c r="QQ36" s="368"/>
      <c r="QR36" s="368"/>
      <c r="QS36" s="368"/>
      <c r="QT36" s="368"/>
      <c r="QU36" s="368"/>
      <c r="QV36" s="368"/>
      <c r="QW36" s="368"/>
      <c r="QX36" s="368"/>
      <c r="QY36" s="368"/>
      <c r="QZ36" s="368"/>
      <c r="RA36" s="368"/>
      <c r="RB36" s="368"/>
      <c r="RC36" s="368"/>
      <c r="RD36" s="368"/>
      <c r="RE36" s="368"/>
      <c r="RF36" s="368"/>
      <c r="RG36" s="368"/>
      <c r="RH36" s="368"/>
      <c r="RI36" s="368"/>
      <c r="RJ36" s="368"/>
      <c r="RK36" s="368"/>
      <c r="RL36" s="368"/>
      <c r="RM36" s="368"/>
      <c r="RN36" s="368"/>
      <c r="RO36" s="368"/>
      <c r="RP36" s="368"/>
      <c r="RQ36" s="368"/>
      <c r="RR36" s="368"/>
      <c r="RS36" s="368"/>
      <c r="RT36" s="368"/>
      <c r="RU36" s="368"/>
      <c r="RV36" s="368"/>
      <c r="RW36" s="368"/>
      <c r="RX36" s="368"/>
      <c r="RY36" s="368"/>
      <c r="RZ36" s="368"/>
      <c r="SA36" s="368"/>
      <c r="SB36" s="368"/>
      <c r="SC36" s="368"/>
      <c r="SD36" s="368"/>
      <c r="SE36" s="368"/>
      <c r="SF36" s="368"/>
      <c r="SG36" s="368"/>
      <c r="SH36" s="368"/>
      <c r="SI36" s="368"/>
      <c r="SJ36" s="368"/>
      <c r="SK36" s="368"/>
      <c r="SL36" s="368"/>
      <c r="SM36" s="368"/>
      <c r="SN36" s="368"/>
      <c r="SO36" s="368"/>
      <c r="SP36" s="368"/>
      <c r="SQ36" s="368"/>
      <c r="SR36" s="368"/>
      <c r="SS36" s="368"/>
      <c r="ST36" s="368"/>
      <c r="SU36" s="368"/>
      <c r="SV36" s="368"/>
      <c r="SW36" s="368"/>
      <c r="SX36" s="368"/>
      <c r="SY36" s="368"/>
      <c r="SZ36" s="368"/>
      <c r="TA36" s="368"/>
      <c r="TB36" s="368"/>
      <c r="TC36" s="368"/>
    </row>
    <row r="37" spans="1:523" s="369" customFormat="1" ht="18.75">
      <c r="A37" s="390" t="s">
        <v>405</v>
      </c>
      <c r="B37" s="384" t="s">
        <v>406</v>
      </c>
      <c r="C37" s="500" t="s">
        <v>363</v>
      </c>
      <c r="D37" s="500" t="s">
        <v>1208</v>
      </c>
      <c r="E37" s="495" t="s">
        <v>1209</v>
      </c>
      <c r="F37" s="495" t="s">
        <v>631</v>
      </c>
      <c r="G37" s="496" t="s">
        <v>632</v>
      </c>
      <c r="H37" s="500" t="s">
        <v>1210</v>
      </c>
      <c r="I37" s="500" t="s">
        <v>1211</v>
      </c>
      <c r="J37" s="501" t="s">
        <v>1212</v>
      </c>
      <c r="K37" s="389">
        <v>3106200</v>
      </c>
      <c r="L37" s="559">
        <v>298.89999999999998</v>
      </c>
      <c r="M37" s="364"/>
      <c r="N37" s="368"/>
      <c r="O37" s="368"/>
      <c r="P37" s="368"/>
      <c r="Q37" s="368"/>
      <c r="R37" s="368"/>
      <c r="S37" s="368"/>
      <c r="T37" s="368"/>
      <c r="U37" s="368"/>
      <c r="V37" s="368"/>
      <c r="W37" s="368"/>
      <c r="X37" s="368"/>
      <c r="Y37" s="368"/>
      <c r="Z37" s="368"/>
      <c r="AA37" s="368"/>
      <c r="AB37" s="368"/>
      <c r="AC37" s="368"/>
      <c r="AD37" s="368"/>
      <c r="AE37" s="368"/>
      <c r="AF37" s="368"/>
      <c r="AG37" s="368"/>
      <c r="AH37" s="368"/>
      <c r="AI37" s="368"/>
      <c r="AJ37" s="368"/>
      <c r="AK37" s="368"/>
      <c r="AL37" s="368"/>
      <c r="AM37" s="368"/>
      <c r="AN37" s="368"/>
      <c r="AO37" s="368"/>
      <c r="AP37" s="368"/>
      <c r="AQ37" s="368"/>
      <c r="AR37" s="368"/>
      <c r="AS37" s="368"/>
      <c r="AT37" s="368"/>
      <c r="AU37" s="368"/>
      <c r="AV37" s="368"/>
      <c r="AW37" s="368"/>
      <c r="AX37" s="368"/>
      <c r="AY37" s="368"/>
      <c r="AZ37" s="368"/>
      <c r="BA37" s="368"/>
      <c r="BB37" s="368"/>
      <c r="BC37" s="368"/>
      <c r="BD37" s="368"/>
      <c r="BE37" s="368"/>
      <c r="BF37" s="368"/>
      <c r="BG37" s="368"/>
      <c r="BH37" s="368"/>
      <c r="BI37" s="368"/>
      <c r="BJ37" s="368"/>
      <c r="BK37" s="368"/>
      <c r="BL37" s="368"/>
      <c r="BM37" s="368"/>
      <c r="BN37" s="368"/>
      <c r="BO37" s="368"/>
      <c r="BP37" s="368"/>
      <c r="BQ37" s="368"/>
      <c r="BR37" s="368"/>
      <c r="BS37" s="368"/>
      <c r="BT37" s="368"/>
      <c r="BU37" s="368"/>
      <c r="BV37" s="368"/>
      <c r="BW37" s="368"/>
      <c r="BX37" s="368"/>
      <c r="BY37" s="368"/>
      <c r="BZ37" s="368"/>
      <c r="CA37" s="368"/>
      <c r="CB37" s="368"/>
      <c r="CC37" s="368"/>
      <c r="CD37" s="368"/>
      <c r="CE37" s="368"/>
      <c r="CF37" s="368"/>
      <c r="CG37" s="368"/>
      <c r="CH37" s="368"/>
      <c r="CI37" s="368"/>
      <c r="CJ37" s="368"/>
      <c r="CK37" s="368"/>
      <c r="CL37" s="368"/>
      <c r="CM37" s="368"/>
      <c r="CN37" s="368"/>
      <c r="CO37" s="368"/>
      <c r="CP37" s="368"/>
      <c r="CQ37" s="368"/>
      <c r="CR37" s="368"/>
      <c r="CS37" s="368"/>
      <c r="CT37" s="368"/>
      <c r="CU37" s="368"/>
      <c r="CV37" s="368"/>
      <c r="CW37" s="368"/>
      <c r="CX37" s="368"/>
      <c r="CY37" s="368"/>
      <c r="CZ37" s="368"/>
      <c r="DA37" s="368"/>
      <c r="DB37" s="368"/>
      <c r="DC37" s="368"/>
      <c r="DD37" s="368"/>
      <c r="DE37" s="368"/>
      <c r="DF37" s="368"/>
      <c r="DG37" s="368"/>
      <c r="DH37" s="368"/>
      <c r="DI37" s="368"/>
      <c r="DJ37" s="368"/>
      <c r="DK37" s="368"/>
      <c r="DL37" s="368"/>
      <c r="DM37" s="368"/>
      <c r="DN37" s="368"/>
      <c r="DO37" s="368"/>
      <c r="DP37" s="368"/>
      <c r="DQ37" s="368"/>
      <c r="DR37" s="368"/>
      <c r="DS37" s="368"/>
      <c r="DT37" s="368"/>
      <c r="DU37" s="368"/>
      <c r="DV37" s="368"/>
      <c r="DW37" s="368"/>
      <c r="DX37" s="368"/>
      <c r="DY37" s="368"/>
      <c r="DZ37" s="368"/>
      <c r="EA37" s="368"/>
      <c r="EB37" s="368"/>
      <c r="EC37" s="368"/>
      <c r="ED37" s="368"/>
      <c r="EE37" s="368"/>
      <c r="EF37" s="368"/>
      <c r="EG37" s="368"/>
      <c r="EH37" s="368"/>
      <c r="EI37" s="368"/>
      <c r="EJ37" s="368"/>
      <c r="EK37" s="368"/>
      <c r="EL37" s="368"/>
      <c r="EM37" s="368"/>
      <c r="EN37" s="368"/>
      <c r="EO37" s="368"/>
      <c r="EP37" s="368"/>
      <c r="EQ37" s="368"/>
      <c r="ER37" s="368"/>
      <c r="ES37" s="368"/>
      <c r="ET37" s="368"/>
      <c r="EU37" s="368"/>
      <c r="EV37" s="368"/>
      <c r="EW37" s="368"/>
      <c r="EX37" s="368"/>
      <c r="EY37" s="368"/>
      <c r="EZ37" s="368"/>
      <c r="FA37" s="368"/>
      <c r="FB37" s="368"/>
      <c r="FC37" s="368"/>
      <c r="FD37" s="368"/>
      <c r="FE37" s="368"/>
      <c r="FF37" s="368"/>
      <c r="FG37" s="368"/>
      <c r="FH37" s="368"/>
      <c r="FI37" s="368"/>
      <c r="FJ37" s="368"/>
      <c r="FK37" s="368"/>
      <c r="FL37" s="368"/>
      <c r="FM37" s="368"/>
      <c r="FN37" s="368"/>
      <c r="FO37" s="368"/>
      <c r="FP37" s="368"/>
      <c r="FQ37" s="368"/>
      <c r="FR37" s="368"/>
      <c r="FS37" s="368"/>
      <c r="FT37" s="368"/>
      <c r="FU37" s="368"/>
      <c r="FV37" s="368"/>
      <c r="FW37" s="368"/>
      <c r="FX37" s="368"/>
      <c r="FY37" s="368"/>
      <c r="FZ37" s="368"/>
      <c r="GA37" s="368"/>
      <c r="GB37" s="368"/>
      <c r="GC37" s="368"/>
      <c r="GD37" s="368"/>
      <c r="GE37" s="368"/>
      <c r="GF37" s="368"/>
      <c r="GG37" s="368"/>
      <c r="GH37" s="368"/>
      <c r="GI37" s="368"/>
      <c r="GJ37" s="368"/>
      <c r="GK37" s="368"/>
      <c r="GL37" s="368"/>
      <c r="GM37" s="368"/>
      <c r="GN37" s="368"/>
      <c r="GO37" s="368"/>
      <c r="GP37" s="368"/>
      <c r="GQ37" s="368"/>
      <c r="GR37" s="368"/>
      <c r="GS37" s="368"/>
      <c r="GT37" s="368"/>
      <c r="GU37" s="368"/>
      <c r="GV37" s="368"/>
      <c r="GW37" s="368"/>
      <c r="GX37" s="368"/>
      <c r="GY37" s="368"/>
      <c r="GZ37" s="368"/>
      <c r="HA37" s="368"/>
      <c r="HB37" s="368"/>
      <c r="HC37" s="368"/>
      <c r="HD37" s="368"/>
      <c r="HE37" s="368"/>
      <c r="HF37" s="368"/>
      <c r="HG37" s="368"/>
      <c r="HH37" s="368"/>
      <c r="HI37" s="368"/>
      <c r="HJ37" s="368"/>
      <c r="HK37" s="368"/>
      <c r="HL37" s="368"/>
      <c r="HM37" s="368"/>
      <c r="HN37" s="368"/>
      <c r="HO37" s="368"/>
      <c r="HP37" s="368"/>
      <c r="HQ37" s="368"/>
      <c r="HR37" s="368"/>
      <c r="HS37" s="368"/>
      <c r="HT37" s="368"/>
      <c r="HU37" s="368"/>
      <c r="HV37" s="368"/>
      <c r="HW37" s="368"/>
      <c r="HX37" s="368"/>
      <c r="HY37" s="368"/>
      <c r="HZ37" s="368"/>
      <c r="IA37" s="368"/>
      <c r="IB37" s="368"/>
      <c r="IC37" s="368"/>
      <c r="ID37" s="368"/>
      <c r="IE37" s="368"/>
      <c r="IF37" s="368"/>
      <c r="IG37" s="368"/>
      <c r="IH37" s="368"/>
      <c r="II37" s="368"/>
      <c r="IJ37" s="368"/>
      <c r="IK37" s="368"/>
      <c r="IL37" s="368"/>
      <c r="IM37" s="368"/>
      <c r="IN37" s="368"/>
      <c r="IO37" s="368"/>
      <c r="IP37" s="368"/>
      <c r="IQ37" s="368"/>
      <c r="IR37" s="368"/>
      <c r="IS37" s="368"/>
      <c r="IT37" s="368"/>
      <c r="IU37" s="368"/>
      <c r="IV37" s="368"/>
      <c r="IW37" s="368"/>
      <c r="IX37" s="368"/>
      <c r="IY37" s="368"/>
      <c r="IZ37" s="368"/>
      <c r="JA37" s="368"/>
      <c r="JB37" s="368"/>
      <c r="JC37" s="368"/>
      <c r="JD37" s="368"/>
      <c r="JE37" s="368"/>
      <c r="JF37" s="368"/>
      <c r="JG37" s="368"/>
      <c r="JH37" s="368"/>
      <c r="JI37" s="368"/>
      <c r="JJ37" s="368"/>
      <c r="JK37" s="368"/>
      <c r="JL37" s="368"/>
      <c r="JM37" s="368"/>
      <c r="JN37" s="368"/>
      <c r="JO37" s="368"/>
      <c r="JP37" s="368"/>
      <c r="JQ37" s="368"/>
      <c r="JR37" s="368"/>
      <c r="JS37" s="368"/>
      <c r="JT37" s="368"/>
      <c r="JU37" s="368"/>
      <c r="JV37" s="368"/>
      <c r="JW37" s="368"/>
      <c r="JX37" s="368"/>
      <c r="JY37" s="368"/>
      <c r="JZ37" s="368"/>
      <c r="KA37" s="368"/>
      <c r="KB37" s="368"/>
      <c r="KC37" s="368"/>
      <c r="KD37" s="368"/>
      <c r="KE37" s="368"/>
      <c r="KF37" s="368"/>
      <c r="KG37" s="368"/>
      <c r="KH37" s="368"/>
      <c r="KI37" s="368"/>
      <c r="KJ37" s="368"/>
      <c r="KK37" s="368"/>
      <c r="KL37" s="368"/>
      <c r="KM37" s="368"/>
      <c r="KN37" s="368"/>
      <c r="KO37" s="368"/>
      <c r="KP37" s="368"/>
      <c r="KQ37" s="368"/>
      <c r="KR37" s="368"/>
      <c r="KS37" s="368"/>
      <c r="KT37" s="368"/>
      <c r="KU37" s="368"/>
      <c r="KV37" s="368"/>
      <c r="KW37" s="368"/>
      <c r="KX37" s="368"/>
      <c r="KY37" s="368"/>
      <c r="KZ37" s="368"/>
      <c r="LA37" s="368"/>
      <c r="LB37" s="368"/>
      <c r="LC37" s="368"/>
      <c r="LD37" s="368"/>
      <c r="LE37" s="368"/>
      <c r="LF37" s="368"/>
      <c r="LG37" s="368"/>
      <c r="LH37" s="368"/>
      <c r="LI37" s="368"/>
      <c r="LJ37" s="368"/>
      <c r="LK37" s="368"/>
      <c r="LL37" s="368"/>
      <c r="LM37" s="368"/>
      <c r="LN37" s="368"/>
      <c r="LO37" s="368"/>
      <c r="LP37" s="368"/>
      <c r="LQ37" s="368"/>
      <c r="LR37" s="368"/>
      <c r="LS37" s="368"/>
      <c r="LT37" s="368"/>
      <c r="LU37" s="368"/>
      <c r="LV37" s="368"/>
      <c r="LW37" s="368"/>
      <c r="LX37" s="368"/>
      <c r="LY37" s="368"/>
      <c r="LZ37" s="368"/>
      <c r="MA37" s="368"/>
      <c r="MB37" s="368"/>
      <c r="MC37" s="368"/>
      <c r="MD37" s="368"/>
      <c r="ME37" s="368"/>
      <c r="MF37" s="368"/>
      <c r="MG37" s="368"/>
      <c r="MH37" s="368"/>
      <c r="MI37" s="368"/>
      <c r="MJ37" s="368"/>
      <c r="MK37" s="368"/>
      <c r="ML37" s="368"/>
      <c r="MM37" s="368"/>
      <c r="MN37" s="368"/>
      <c r="MO37" s="368"/>
      <c r="MP37" s="368"/>
      <c r="MQ37" s="368"/>
      <c r="MR37" s="368"/>
      <c r="MS37" s="368"/>
      <c r="MT37" s="368"/>
      <c r="MU37" s="368"/>
      <c r="MV37" s="368"/>
      <c r="MW37" s="368"/>
      <c r="MX37" s="368"/>
      <c r="MY37" s="368"/>
      <c r="MZ37" s="368"/>
      <c r="NA37" s="368"/>
      <c r="NB37" s="368"/>
      <c r="NC37" s="368"/>
      <c r="ND37" s="368"/>
      <c r="NE37" s="368"/>
      <c r="NF37" s="368"/>
      <c r="NG37" s="368"/>
      <c r="NH37" s="368"/>
      <c r="NI37" s="368"/>
      <c r="NJ37" s="368"/>
      <c r="NK37" s="368"/>
      <c r="NL37" s="368"/>
      <c r="NM37" s="368"/>
      <c r="NN37" s="368"/>
      <c r="NO37" s="368"/>
      <c r="NP37" s="368"/>
      <c r="NQ37" s="368"/>
      <c r="NR37" s="368"/>
      <c r="NS37" s="368"/>
      <c r="NT37" s="368"/>
      <c r="NU37" s="368"/>
      <c r="NV37" s="368"/>
      <c r="NW37" s="368"/>
      <c r="NX37" s="368"/>
      <c r="NY37" s="368"/>
      <c r="NZ37" s="368"/>
      <c r="OA37" s="368"/>
      <c r="OB37" s="368"/>
      <c r="OC37" s="368"/>
      <c r="OD37" s="368"/>
      <c r="OE37" s="368"/>
      <c r="OF37" s="368"/>
      <c r="OG37" s="368"/>
      <c r="OH37" s="368"/>
      <c r="OI37" s="368"/>
      <c r="OJ37" s="368"/>
      <c r="OK37" s="368"/>
      <c r="OL37" s="368"/>
      <c r="OM37" s="368"/>
      <c r="ON37" s="368"/>
      <c r="OO37" s="368"/>
      <c r="OP37" s="368"/>
      <c r="OQ37" s="368"/>
      <c r="OR37" s="368"/>
      <c r="OS37" s="368"/>
      <c r="OT37" s="368"/>
      <c r="OU37" s="368"/>
      <c r="OV37" s="368"/>
      <c r="OW37" s="368"/>
      <c r="OX37" s="368"/>
      <c r="OY37" s="368"/>
      <c r="OZ37" s="368"/>
      <c r="PA37" s="368"/>
      <c r="PB37" s="368"/>
      <c r="PC37" s="368"/>
      <c r="PD37" s="368"/>
      <c r="PE37" s="368"/>
      <c r="PF37" s="368"/>
      <c r="PG37" s="368"/>
      <c r="PH37" s="368"/>
      <c r="PI37" s="368"/>
      <c r="PJ37" s="368"/>
      <c r="PK37" s="368"/>
      <c r="PL37" s="368"/>
      <c r="PM37" s="368"/>
      <c r="PN37" s="368"/>
      <c r="PO37" s="368"/>
      <c r="PP37" s="368"/>
      <c r="PQ37" s="368"/>
      <c r="PR37" s="368"/>
      <c r="PS37" s="368"/>
      <c r="PT37" s="368"/>
      <c r="PU37" s="368"/>
      <c r="PV37" s="368"/>
      <c r="PW37" s="368"/>
      <c r="PX37" s="368"/>
      <c r="PY37" s="368"/>
      <c r="PZ37" s="368"/>
      <c r="QA37" s="368"/>
      <c r="QB37" s="368"/>
      <c r="QC37" s="368"/>
      <c r="QD37" s="368"/>
      <c r="QE37" s="368"/>
      <c r="QF37" s="368"/>
      <c r="QG37" s="368"/>
      <c r="QH37" s="368"/>
      <c r="QI37" s="368"/>
      <c r="QJ37" s="368"/>
      <c r="QK37" s="368"/>
      <c r="QL37" s="368"/>
      <c r="QM37" s="368"/>
      <c r="QN37" s="368"/>
      <c r="QO37" s="368"/>
      <c r="QP37" s="368"/>
      <c r="QQ37" s="368"/>
      <c r="QR37" s="368"/>
      <c r="QS37" s="368"/>
      <c r="QT37" s="368"/>
      <c r="QU37" s="368"/>
      <c r="QV37" s="368"/>
      <c r="QW37" s="368"/>
      <c r="QX37" s="368"/>
      <c r="QY37" s="368"/>
      <c r="QZ37" s="368"/>
      <c r="RA37" s="368"/>
      <c r="RB37" s="368"/>
      <c r="RC37" s="368"/>
      <c r="RD37" s="368"/>
      <c r="RE37" s="368"/>
      <c r="RF37" s="368"/>
      <c r="RG37" s="368"/>
      <c r="RH37" s="368"/>
      <c r="RI37" s="368"/>
      <c r="RJ37" s="368"/>
      <c r="RK37" s="368"/>
      <c r="RL37" s="368"/>
      <c r="RM37" s="368"/>
      <c r="RN37" s="368"/>
      <c r="RO37" s="368"/>
      <c r="RP37" s="368"/>
      <c r="RQ37" s="368"/>
      <c r="RR37" s="368"/>
      <c r="RS37" s="368"/>
      <c r="RT37" s="368"/>
      <c r="RU37" s="368"/>
      <c r="RV37" s="368"/>
      <c r="RW37" s="368"/>
      <c r="RX37" s="368"/>
      <c r="RY37" s="368"/>
      <c r="RZ37" s="368"/>
      <c r="SA37" s="368"/>
      <c r="SB37" s="368"/>
      <c r="SC37" s="368"/>
      <c r="SD37" s="368"/>
      <c r="SE37" s="368"/>
      <c r="SF37" s="368"/>
      <c r="SG37" s="368"/>
      <c r="SH37" s="368"/>
      <c r="SI37" s="368"/>
      <c r="SJ37" s="368"/>
      <c r="SK37" s="368"/>
      <c r="SL37" s="368"/>
      <c r="SM37" s="368"/>
      <c r="SN37" s="368"/>
      <c r="SO37" s="368"/>
      <c r="SP37" s="368"/>
      <c r="SQ37" s="368"/>
      <c r="SR37" s="368"/>
      <c r="SS37" s="368"/>
      <c r="ST37" s="368"/>
      <c r="SU37" s="368"/>
      <c r="SV37" s="368"/>
      <c r="SW37" s="368"/>
      <c r="SX37" s="368"/>
      <c r="SY37" s="368"/>
      <c r="SZ37" s="368"/>
      <c r="TA37" s="368"/>
      <c r="TB37" s="368"/>
      <c r="TC37" s="368"/>
    </row>
    <row r="38" spans="1:523" s="369" customFormat="1" ht="18.75">
      <c r="A38" s="390" t="s">
        <v>405</v>
      </c>
      <c r="B38" s="384" t="s">
        <v>406</v>
      </c>
      <c r="C38" s="500" t="s">
        <v>363</v>
      </c>
      <c r="D38" s="500" t="s">
        <v>1213</v>
      </c>
      <c r="E38" s="495" t="s">
        <v>1214</v>
      </c>
      <c r="F38" s="495" t="s">
        <v>631</v>
      </c>
      <c r="G38" s="496" t="s">
        <v>632</v>
      </c>
      <c r="H38" s="500" t="s">
        <v>1215</v>
      </c>
      <c r="I38" s="500" t="s">
        <v>1182</v>
      </c>
      <c r="J38" s="501" t="s">
        <v>1216</v>
      </c>
      <c r="K38" s="389">
        <v>2611606</v>
      </c>
      <c r="L38" s="559">
        <v>291.27999999999997</v>
      </c>
      <c r="M38" s="364"/>
      <c r="N38" s="368"/>
      <c r="O38" s="368"/>
      <c r="P38" s="368"/>
      <c r="Q38" s="368"/>
      <c r="R38" s="368"/>
      <c r="S38" s="368"/>
      <c r="T38" s="368"/>
      <c r="U38" s="368"/>
      <c r="V38" s="368"/>
      <c r="W38" s="368"/>
      <c r="X38" s="368"/>
      <c r="Y38" s="368"/>
      <c r="Z38" s="368"/>
      <c r="AA38" s="368"/>
      <c r="AB38" s="368"/>
      <c r="AC38" s="368"/>
      <c r="AD38" s="368"/>
      <c r="AE38" s="368"/>
      <c r="AF38" s="368"/>
      <c r="AG38" s="368"/>
      <c r="AH38" s="368"/>
      <c r="AI38" s="368"/>
      <c r="AJ38" s="368"/>
      <c r="AK38" s="368"/>
      <c r="AL38" s="368"/>
      <c r="AM38" s="368"/>
      <c r="AN38" s="368"/>
      <c r="AO38" s="368"/>
      <c r="AP38" s="368"/>
      <c r="AQ38" s="368"/>
      <c r="AR38" s="368"/>
      <c r="AS38" s="368"/>
      <c r="AT38" s="368"/>
      <c r="AU38" s="368"/>
      <c r="AV38" s="368"/>
      <c r="AW38" s="368"/>
      <c r="AX38" s="368"/>
      <c r="AY38" s="368"/>
      <c r="AZ38" s="368"/>
      <c r="BA38" s="368"/>
      <c r="BB38" s="368"/>
      <c r="BC38" s="368"/>
      <c r="BD38" s="368"/>
      <c r="BE38" s="368"/>
      <c r="BF38" s="368"/>
      <c r="BG38" s="368"/>
      <c r="BH38" s="368"/>
      <c r="BI38" s="368"/>
      <c r="BJ38" s="368"/>
      <c r="BK38" s="368"/>
      <c r="BL38" s="368"/>
      <c r="BM38" s="368"/>
      <c r="BN38" s="368"/>
      <c r="BO38" s="368"/>
      <c r="BP38" s="368"/>
      <c r="BQ38" s="368"/>
      <c r="BR38" s="368"/>
      <c r="BS38" s="368"/>
      <c r="BT38" s="368"/>
      <c r="BU38" s="368"/>
      <c r="BV38" s="368"/>
      <c r="BW38" s="368"/>
      <c r="BX38" s="368"/>
      <c r="BY38" s="368"/>
      <c r="BZ38" s="368"/>
      <c r="CA38" s="368"/>
      <c r="CB38" s="368"/>
      <c r="CC38" s="368"/>
      <c r="CD38" s="368"/>
      <c r="CE38" s="368"/>
      <c r="CF38" s="368"/>
      <c r="CG38" s="368"/>
      <c r="CH38" s="368"/>
      <c r="CI38" s="368"/>
      <c r="CJ38" s="368"/>
      <c r="CK38" s="368"/>
      <c r="CL38" s="368"/>
      <c r="CM38" s="368"/>
      <c r="CN38" s="368"/>
      <c r="CO38" s="368"/>
      <c r="CP38" s="368"/>
      <c r="CQ38" s="368"/>
      <c r="CR38" s="368"/>
      <c r="CS38" s="368"/>
      <c r="CT38" s="368"/>
      <c r="CU38" s="368"/>
      <c r="CV38" s="368"/>
      <c r="CW38" s="368"/>
      <c r="CX38" s="368"/>
      <c r="CY38" s="368"/>
      <c r="CZ38" s="368"/>
      <c r="DA38" s="368"/>
      <c r="DB38" s="368"/>
      <c r="DC38" s="368"/>
      <c r="DD38" s="368"/>
      <c r="DE38" s="368"/>
      <c r="DF38" s="368"/>
      <c r="DG38" s="368"/>
      <c r="DH38" s="368"/>
      <c r="DI38" s="368"/>
      <c r="DJ38" s="368"/>
      <c r="DK38" s="368"/>
      <c r="DL38" s="368"/>
      <c r="DM38" s="368"/>
      <c r="DN38" s="368"/>
      <c r="DO38" s="368"/>
      <c r="DP38" s="368"/>
      <c r="DQ38" s="368"/>
      <c r="DR38" s="368"/>
      <c r="DS38" s="368"/>
      <c r="DT38" s="368"/>
      <c r="DU38" s="368"/>
      <c r="DV38" s="368"/>
      <c r="DW38" s="368"/>
      <c r="DX38" s="368"/>
      <c r="DY38" s="368"/>
      <c r="DZ38" s="368"/>
      <c r="EA38" s="368"/>
      <c r="EB38" s="368"/>
      <c r="EC38" s="368"/>
      <c r="ED38" s="368"/>
      <c r="EE38" s="368"/>
      <c r="EF38" s="368"/>
      <c r="EG38" s="368"/>
      <c r="EH38" s="368"/>
      <c r="EI38" s="368"/>
      <c r="EJ38" s="368"/>
      <c r="EK38" s="368"/>
      <c r="EL38" s="368"/>
      <c r="EM38" s="368"/>
      <c r="EN38" s="368"/>
      <c r="EO38" s="368"/>
      <c r="EP38" s="368"/>
      <c r="EQ38" s="368"/>
      <c r="ER38" s="368"/>
      <c r="ES38" s="368"/>
      <c r="ET38" s="368"/>
      <c r="EU38" s="368"/>
      <c r="EV38" s="368"/>
      <c r="EW38" s="368"/>
      <c r="EX38" s="368"/>
      <c r="EY38" s="368"/>
      <c r="EZ38" s="368"/>
      <c r="FA38" s="368"/>
      <c r="FB38" s="368"/>
      <c r="FC38" s="368"/>
      <c r="FD38" s="368"/>
      <c r="FE38" s="368"/>
      <c r="FF38" s="368"/>
      <c r="FG38" s="368"/>
      <c r="FH38" s="368"/>
      <c r="FI38" s="368"/>
      <c r="FJ38" s="368"/>
      <c r="FK38" s="368"/>
      <c r="FL38" s="368"/>
      <c r="FM38" s="368"/>
      <c r="FN38" s="368"/>
      <c r="FO38" s="368"/>
      <c r="FP38" s="368"/>
      <c r="FQ38" s="368"/>
      <c r="FR38" s="368"/>
      <c r="FS38" s="368"/>
      <c r="FT38" s="368"/>
      <c r="FU38" s="368"/>
      <c r="FV38" s="368"/>
      <c r="FW38" s="368"/>
      <c r="FX38" s="368"/>
      <c r="FY38" s="368"/>
      <c r="FZ38" s="368"/>
      <c r="GA38" s="368"/>
      <c r="GB38" s="368"/>
      <c r="GC38" s="368"/>
      <c r="GD38" s="368"/>
      <c r="GE38" s="368"/>
      <c r="GF38" s="368"/>
      <c r="GG38" s="368"/>
      <c r="GH38" s="368"/>
      <c r="GI38" s="368"/>
      <c r="GJ38" s="368"/>
      <c r="GK38" s="368"/>
      <c r="GL38" s="368"/>
      <c r="GM38" s="368"/>
      <c r="GN38" s="368"/>
      <c r="GO38" s="368"/>
      <c r="GP38" s="368"/>
      <c r="GQ38" s="368"/>
      <c r="GR38" s="368"/>
      <c r="GS38" s="368"/>
      <c r="GT38" s="368"/>
      <c r="GU38" s="368"/>
      <c r="GV38" s="368"/>
      <c r="GW38" s="368"/>
      <c r="GX38" s="368"/>
      <c r="GY38" s="368"/>
      <c r="GZ38" s="368"/>
      <c r="HA38" s="368"/>
      <c r="HB38" s="368"/>
      <c r="HC38" s="368"/>
      <c r="HD38" s="368"/>
      <c r="HE38" s="368"/>
      <c r="HF38" s="368"/>
      <c r="HG38" s="368"/>
      <c r="HH38" s="368"/>
      <c r="HI38" s="368"/>
      <c r="HJ38" s="368"/>
      <c r="HK38" s="368"/>
      <c r="HL38" s="368"/>
      <c r="HM38" s="368"/>
      <c r="HN38" s="368"/>
      <c r="HO38" s="368"/>
      <c r="HP38" s="368"/>
      <c r="HQ38" s="368"/>
      <c r="HR38" s="368"/>
      <c r="HS38" s="368"/>
      <c r="HT38" s="368"/>
      <c r="HU38" s="368"/>
      <c r="HV38" s="368"/>
      <c r="HW38" s="368"/>
      <c r="HX38" s="368"/>
      <c r="HY38" s="368"/>
      <c r="HZ38" s="368"/>
      <c r="IA38" s="368"/>
      <c r="IB38" s="368"/>
      <c r="IC38" s="368"/>
      <c r="ID38" s="368"/>
      <c r="IE38" s="368"/>
      <c r="IF38" s="368"/>
      <c r="IG38" s="368"/>
      <c r="IH38" s="368"/>
      <c r="II38" s="368"/>
      <c r="IJ38" s="368"/>
      <c r="IK38" s="368"/>
      <c r="IL38" s="368"/>
      <c r="IM38" s="368"/>
      <c r="IN38" s="368"/>
      <c r="IO38" s="368"/>
      <c r="IP38" s="368"/>
      <c r="IQ38" s="368"/>
      <c r="IR38" s="368"/>
      <c r="IS38" s="368"/>
      <c r="IT38" s="368"/>
      <c r="IU38" s="368"/>
      <c r="IV38" s="368"/>
      <c r="IW38" s="368"/>
      <c r="IX38" s="368"/>
      <c r="IY38" s="368"/>
      <c r="IZ38" s="368"/>
      <c r="JA38" s="368"/>
      <c r="JB38" s="368"/>
      <c r="JC38" s="368"/>
      <c r="JD38" s="368"/>
      <c r="JE38" s="368"/>
      <c r="JF38" s="368"/>
      <c r="JG38" s="368"/>
      <c r="JH38" s="368"/>
      <c r="JI38" s="368"/>
      <c r="JJ38" s="368"/>
      <c r="JK38" s="368"/>
      <c r="JL38" s="368"/>
      <c r="JM38" s="368"/>
      <c r="JN38" s="368"/>
      <c r="JO38" s="368"/>
      <c r="JP38" s="368"/>
      <c r="JQ38" s="368"/>
      <c r="JR38" s="368"/>
      <c r="JS38" s="368"/>
      <c r="JT38" s="368"/>
      <c r="JU38" s="368"/>
      <c r="JV38" s="368"/>
      <c r="JW38" s="368"/>
      <c r="JX38" s="368"/>
      <c r="JY38" s="368"/>
      <c r="JZ38" s="368"/>
      <c r="KA38" s="368"/>
      <c r="KB38" s="368"/>
      <c r="KC38" s="368"/>
      <c r="KD38" s="368"/>
      <c r="KE38" s="368"/>
      <c r="KF38" s="368"/>
      <c r="KG38" s="368"/>
      <c r="KH38" s="368"/>
      <c r="KI38" s="368"/>
      <c r="KJ38" s="368"/>
      <c r="KK38" s="368"/>
      <c r="KL38" s="368"/>
      <c r="KM38" s="368"/>
      <c r="KN38" s="368"/>
      <c r="KO38" s="368"/>
      <c r="KP38" s="368"/>
      <c r="KQ38" s="368"/>
      <c r="KR38" s="368"/>
      <c r="KS38" s="368"/>
      <c r="KT38" s="368"/>
      <c r="KU38" s="368"/>
      <c r="KV38" s="368"/>
      <c r="KW38" s="368"/>
      <c r="KX38" s="368"/>
      <c r="KY38" s="368"/>
      <c r="KZ38" s="368"/>
      <c r="LA38" s="368"/>
      <c r="LB38" s="368"/>
      <c r="LC38" s="368"/>
      <c r="LD38" s="368"/>
      <c r="LE38" s="368"/>
      <c r="LF38" s="368"/>
      <c r="LG38" s="368"/>
      <c r="LH38" s="368"/>
      <c r="LI38" s="368"/>
      <c r="LJ38" s="368"/>
      <c r="LK38" s="368"/>
      <c r="LL38" s="368"/>
      <c r="LM38" s="368"/>
      <c r="LN38" s="368"/>
      <c r="LO38" s="368"/>
      <c r="LP38" s="368"/>
      <c r="LQ38" s="368"/>
      <c r="LR38" s="368"/>
      <c r="LS38" s="368"/>
      <c r="LT38" s="368"/>
      <c r="LU38" s="368"/>
      <c r="LV38" s="368"/>
      <c r="LW38" s="368"/>
      <c r="LX38" s="368"/>
      <c r="LY38" s="368"/>
      <c r="LZ38" s="368"/>
      <c r="MA38" s="368"/>
      <c r="MB38" s="368"/>
      <c r="MC38" s="368"/>
      <c r="MD38" s="368"/>
      <c r="ME38" s="368"/>
      <c r="MF38" s="368"/>
      <c r="MG38" s="368"/>
      <c r="MH38" s="368"/>
      <c r="MI38" s="368"/>
      <c r="MJ38" s="368"/>
      <c r="MK38" s="368"/>
      <c r="ML38" s="368"/>
      <c r="MM38" s="368"/>
      <c r="MN38" s="368"/>
      <c r="MO38" s="368"/>
      <c r="MP38" s="368"/>
      <c r="MQ38" s="368"/>
      <c r="MR38" s="368"/>
      <c r="MS38" s="368"/>
      <c r="MT38" s="368"/>
      <c r="MU38" s="368"/>
      <c r="MV38" s="368"/>
      <c r="MW38" s="368"/>
      <c r="MX38" s="368"/>
      <c r="MY38" s="368"/>
      <c r="MZ38" s="368"/>
      <c r="NA38" s="368"/>
      <c r="NB38" s="368"/>
      <c r="NC38" s="368"/>
      <c r="ND38" s="368"/>
      <c r="NE38" s="368"/>
      <c r="NF38" s="368"/>
      <c r="NG38" s="368"/>
      <c r="NH38" s="368"/>
      <c r="NI38" s="368"/>
      <c r="NJ38" s="368"/>
      <c r="NK38" s="368"/>
      <c r="NL38" s="368"/>
      <c r="NM38" s="368"/>
      <c r="NN38" s="368"/>
      <c r="NO38" s="368"/>
      <c r="NP38" s="368"/>
      <c r="NQ38" s="368"/>
      <c r="NR38" s="368"/>
      <c r="NS38" s="368"/>
      <c r="NT38" s="368"/>
      <c r="NU38" s="368"/>
      <c r="NV38" s="368"/>
      <c r="NW38" s="368"/>
      <c r="NX38" s="368"/>
      <c r="NY38" s="368"/>
      <c r="NZ38" s="368"/>
      <c r="OA38" s="368"/>
      <c r="OB38" s="368"/>
      <c r="OC38" s="368"/>
      <c r="OD38" s="368"/>
      <c r="OE38" s="368"/>
      <c r="OF38" s="368"/>
      <c r="OG38" s="368"/>
      <c r="OH38" s="368"/>
      <c r="OI38" s="368"/>
      <c r="OJ38" s="368"/>
      <c r="OK38" s="368"/>
      <c r="OL38" s="368"/>
      <c r="OM38" s="368"/>
      <c r="ON38" s="368"/>
      <c r="OO38" s="368"/>
      <c r="OP38" s="368"/>
      <c r="OQ38" s="368"/>
      <c r="OR38" s="368"/>
      <c r="OS38" s="368"/>
      <c r="OT38" s="368"/>
      <c r="OU38" s="368"/>
      <c r="OV38" s="368"/>
      <c r="OW38" s="368"/>
      <c r="OX38" s="368"/>
      <c r="OY38" s="368"/>
      <c r="OZ38" s="368"/>
      <c r="PA38" s="368"/>
      <c r="PB38" s="368"/>
      <c r="PC38" s="368"/>
      <c r="PD38" s="368"/>
      <c r="PE38" s="368"/>
      <c r="PF38" s="368"/>
      <c r="PG38" s="368"/>
      <c r="PH38" s="368"/>
      <c r="PI38" s="368"/>
      <c r="PJ38" s="368"/>
      <c r="PK38" s="368"/>
      <c r="PL38" s="368"/>
      <c r="PM38" s="368"/>
      <c r="PN38" s="368"/>
      <c r="PO38" s="368"/>
      <c r="PP38" s="368"/>
      <c r="PQ38" s="368"/>
      <c r="PR38" s="368"/>
      <c r="PS38" s="368"/>
      <c r="PT38" s="368"/>
      <c r="PU38" s="368"/>
      <c r="PV38" s="368"/>
      <c r="PW38" s="368"/>
      <c r="PX38" s="368"/>
      <c r="PY38" s="368"/>
      <c r="PZ38" s="368"/>
      <c r="QA38" s="368"/>
      <c r="QB38" s="368"/>
      <c r="QC38" s="368"/>
      <c r="QD38" s="368"/>
      <c r="QE38" s="368"/>
      <c r="QF38" s="368"/>
      <c r="QG38" s="368"/>
      <c r="QH38" s="368"/>
      <c r="QI38" s="368"/>
      <c r="QJ38" s="368"/>
      <c r="QK38" s="368"/>
      <c r="QL38" s="368"/>
      <c r="QM38" s="368"/>
      <c r="QN38" s="368"/>
      <c r="QO38" s="368"/>
      <c r="QP38" s="368"/>
      <c r="QQ38" s="368"/>
      <c r="QR38" s="368"/>
      <c r="QS38" s="368"/>
      <c r="QT38" s="368"/>
      <c r="QU38" s="368"/>
      <c r="QV38" s="368"/>
      <c r="QW38" s="368"/>
      <c r="QX38" s="368"/>
      <c r="QY38" s="368"/>
      <c r="QZ38" s="368"/>
      <c r="RA38" s="368"/>
      <c r="RB38" s="368"/>
      <c r="RC38" s="368"/>
      <c r="RD38" s="368"/>
      <c r="RE38" s="368"/>
      <c r="RF38" s="368"/>
      <c r="RG38" s="368"/>
      <c r="RH38" s="368"/>
      <c r="RI38" s="368"/>
      <c r="RJ38" s="368"/>
      <c r="RK38" s="368"/>
      <c r="RL38" s="368"/>
      <c r="RM38" s="368"/>
      <c r="RN38" s="368"/>
      <c r="RO38" s="368"/>
      <c r="RP38" s="368"/>
      <c r="RQ38" s="368"/>
      <c r="RR38" s="368"/>
      <c r="RS38" s="368"/>
      <c r="RT38" s="368"/>
      <c r="RU38" s="368"/>
      <c r="RV38" s="368"/>
      <c r="RW38" s="368"/>
      <c r="RX38" s="368"/>
      <c r="RY38" s="368"/>
      <c r="RZ38" s="368"/>
      <c r="SA38" s="368"/>
      <c r="SB38" s="368"/>
      <c r="SC38" s="368"/>
      <c r="SD38" s="368"/>
      <c r="SE38" s="368"/>
      <c r="SF38" s="368"/>
      <c r="SG38" s="368"/>
      <c r="SH38" s="368"/>
      <c r="SI38" s="368"/>
      <c r="SJ38" s="368"/>
      <c r="SK38" s="368"/>
      <c r="SL38" s="368"/>
      <c r="SM38" s="368"/>
      <c r="SN38" s="368"/>
      <c r="SO38" s="368"/>
      <c r="SP38" s="368"/>
      <c r="SQ38" s="368"/>
      <c r="SR38" s="368"/>
      <c r="SS38" s="368"/>
      <c r="ST38" s="368"/>
      <c r="SU38" s="368"/>
      <c r="SV38" s="368"/>
      <c r="SW38" s="368"/>
      <c r="SX38" s="368"/>
      <c r="SY38" s="368"/>
      <c r="SZ38" s="368"/>
      <c r="TA38" s="368"/>
      <c r="TB38" s="368"/>
      <c r="TC38" s="368"/>
    </row>
    <row r="39" spans="1:523" s="369" customFormat="1" ht="18.75">
      <c r="A39" s="390" t="s">
        <v>405</v>
      </c>
      <c r="B39" s="384" t="s">
        <v>406</v>
      </c>
      <c r="C39" s="500" t="s">
        <v>629</v>
      </c>
      <c r="D39" s="500" t="s">
        <v>1022</v>
      </c>
      <c r="E39" s="495" t="s">
        <v>1217</v>
      </c>
      <c r="F39" s="495" t="s">
        <v>631</v>
      </c>
      <c r="G39" s="496" t="s">
        <v>632</v>
      </c>
      <c r="H39" s="500" t="s">
        <v>1218</v>
      </c>
      <c r="I39" s="493" t="s">
        <v>1192</v>
      </c>
      <c r="J39" s="497" t="s">
        <v>1219</v>
      </c>
      <c r="K39" s="498" t="s">
        <v>633</v>
      </c>
      <c r="L39" s="559">
        <v>401</v>
      </c>
      <c r="M39" s="364"/>
      <c r="N39" s="368"/>
      <c r="O39" s="368"/>
      <c r="P39" s="368"/>
      <c r="Q39" s="368"/>
      <c r="R39" s="368"/>
      <c r="S39" s="368"/>
      <c r="T39" s="368"/>
      <c r="U39" s="368"/>
      <c r="V39" s="368"/>
      <c r="W39" s="368"/>
      <c r="X39" s="368"/>
      <c r="Y39" s="368"/>
      <c r="Z39" s="368"/>
      <c r="AA39" s="368"/>
      <c r="AB39" s="368"/>
      <c r="AC39" s="368"/>
      <c r="AD39" s="368"/>
      <c r="AE39" s="368"/>
      <c r="AF39" s="368"/>
      <c r="AG39" s="368"/>
      <c r="AH39" s="368"/>
      <c r="AI39" s="368"/>
      <c r="AJ39" s="368"/>
      <c r="AK39" s="368"/>
      <c r="AL39" s="368"/>
      <c r="AM39" s="368"/>
      <c r="AN39" s="368"/>
      <c r="AO39" s="368"/>
      <c r="AP39" s="368"/>
      <c r="AQ39" s="368"/>
      <c r="AR39" s="368"/>
      <c r="AS39" s="368"/>
      <c r="AT39" s="368"/>
      <c r="AU39" s="368"/>
      <c r="AV39" s="368"/>
      <c r="AW39" s="368"/>
      <c r="AX39" s="368"/>
      <c r="AY39" s="368"/>
      <c r="AZ39" s="368"/>
      <c r="BA39" s="368"/>
      <c r="BB39" s="368"/>
      <c r="BC39" s="368"/>
      <c r="BD39" s="368"/>
      <c r="BE39" s="368"/>
      <c r="BF39" s="368"/>
      <c r="BG39" s="368"/>
      <c r="BH39" s="368"/>
      <c r="BI39" s="368"/>
      <c r="BJ39" s="368"/>
      <c r="BK39" s="368"/>
      <c r="BL39" s="368"/>
      <c r="BM39" s="368"/>
      <c r="BN39" s="368"/>
      <c r="BO39" s="368"/>
      <c r="BP39" s="368"/>
      <c r="BQ39" s="368"/>
      <c r="BR39" s="368"/>
      <c r="BS39" s="368"/>
      <c r="BT39" s="368"/>
      <c r="BU39" s="368"/>
      <c r="BV39" s="368"/>
      <c r="BW39" s="368"/>
      <c r="BX39" s="368"/>
      <c r="BY39" s="368"/>
      <c r="BZ39" s="368"/>
      <c r="CA39" s="368"/>
      <c r="CB39" s="368"/>
      <c r="CC39" s="368"/>
      <c r="CD39" s="368"/>
      <c r="CE39" s="368"/>
      <c r="CF39" s="368"/>
      <c r="CG39" s="368"/>
      <c r="CH39" s="368"/>
      <c r="CI39" s="368"/>
      <c r="CJ39" s="368"/>
      <c r="CK39" s="368"/>
      <c r="CL39" s="368"/>
      <c r="CM39" s="368"/>
      <c r="CN39" s="368"/>
      <c r="CO39" s="368"/>
      <c r="CP39" s="368"/>
      <c r="CQ39" s="368"/>
      <c r="CR39" s="368"/>
      <c r="CS39" s="368"/>
      <c r="CT39" s="368"/>
      <c r="CU39" s="368"/>
      <c r="CV39" s="368"/>
      <c r="CW39" s="368"/>
      <c r="CX39" s="368"/>
      <c r="CY39" s="368"/>
      <c r="CZ39" s="368"/>
      <c r="DA39" s="368"/>
      <c r="DB39" s="368"/>
      <c r="DC39" s="368"/>
      <c r="DD39" s="368"/>
      <c r="DE39" s="368"/>
      <c r="DF39" s="368"/>
      <c r="DG39" s="368"/>
      <c r="DH39" s="368"/>
      <c r="DI39" s="368"/>
      <c r="DJ39" s="368"/>
      <c r="DK39" s="368"/>
      <c r="DL39" s="368"/>
      <c r="DM39" s="368"/>
      <c r="DN39" s="368"/>
      <c r="DO39" s="368"/>
      <c r="DP39" s="368"/>
      <c r="DQ39" s="368"/>
      <c r="DR39" s="368"/>
      <c r="DS39" s="368"/>
      <c r="DT39" s="368"/>
      <c r="DU39" s="368"/>
      <c r="DV39" s="368"/>
      <c r="DW39" s="368"/>
      <c r="DX39" s="368"/>
      <c r="DY39" s="368"/>
      <c r="DZ39" s="368"/>
      <c r="EA39" s="368"/>
      <c r="EB39" s="368"/>
      <c r="EC39" s="368"/>
      <c r="ED39" s="368"/>
      <c r="EE39" s="368"/>
      <c r="EF39" s="368"/>
      <c r="EG39" s="368"/>
      <c r="EH39" s="368"/>
      <c r="EI39" s="368"/>
      <c r="EJ39" s="368"/>
      <c r="EK39" s="368"/>
      <c r="EL39" s="368"/>
      <c r="EM39" s="368"/>
      <c r="EN39" s="368"/>
      <c r="EO39" s="368"/>
      <c r="EP39" s="368"/>
      <c r="EQ39" s="368"/>
      <c r="ER39" s="368"/>
      <c r="ES39" s="368"/>
      <c r="ET39" s="368"/>
      <c r="EU39" s="368"/>
      <c r="EV39" s="368"/>
      <c r="EW39" s="368"/>
      <c r="EX39" s="368"/>
      <c r="EY39" s="368"/>
      <c r="EZ39" s="368"/>
      <c r="FA39" s="368"/>
      <c r="FB39" s="368"/>
      <c r="FC39" s="368"/>
      <c r="FD39" s="368"/>
      <c r="FE39" s="368"/>
      <c r="FF39" s="368"/>
      <c r="FG39" s="368"/>
      <c r="FH39" s="368"/>
      <c r="FI39" s="368"/>
      <c r="FJ39" s="368"/>
      <c r="FK39" s="368"/>
      <c r="FL39" s="368"/>
      <c r="FM39" s="368"/>
      <c r="FN39" s="368"/>
      <c r="FO39" s="368"/>
      <c r="FP39" s="368"/>
      <c r="FQ39" s="368"/>
      <c r="FR39" s="368"/>
      <c r="FS39" s="368"/>
      <c r="FT39" s="368"/>
      <c r="FU39" s="368"/>
      <c r="FV39" s="368"/>
      <c r="FW39" s="368"/>
      <c r="FX39" s="368"/>
      <c r="FY39" s="368"/>
      <c r="FZ39" s="368"/>
      <c r="GA39" s="368"/>
      <c r="GB39" s="368"/>
      <c r="GC39" s="368"/>
      <c r="GD39" s="368"/>
      <c r="GE39" s="368"/>
      <c r="GF39" s="368"/>
      <c r="GG39" s="368"/>
      <c r="GH39" s="368"/>
      <c r="GI39" s="368"/>
      <c r="GJ39" s="368"/>
      <c r="GK39" s="368"/>
      <c r="GL39" s="368"/>
      <c r="GM39" s="368"/>
      <c r="GN39" s="368"/>
      <c r="GO39" s="368"/>
      <c r="GP39" s="368"/>
      <c r="GQ39" s="368"/>
      <c r="GR39" s="368"/>
      <c r="GS39" s="368"/>
      <c r="GT39" s="368"/>
      <c r="GU39" s="368"/>
      <c r="GV39" s="368"/>
      <c r="GW39" s="368"/>
      <c r="GX39" s="368"/>
      <c r="GY39" s="368"/>
      <c r="GZ39" s="368"/>
      <c r="HA39" s="368"/>
      <c r="HB39" s="368"/>
      <c r="HC39" s="368"/>
      <c r="HD39" s="368"/>
      <c r="HE39" s="368"/>
      <c r="HF39" s="368"/>
      <c r="HG39" s="368"/>
      <c r="HH39" s="368"/>
      <c r="HI39" s="368"/>
      <c r="HJ39" s="368"/>
      <c r="HK39" s="368"/>
      <c r="HL39" s="368"/>
      <c r="HM39" s="368"/>
      <c r="HN39" s="368"/>
      <c r="HO39" s="368"/>
      <c r="HP39" s="368"/>
      <c r="HQ39" s="368"/>
      <c r="HR39" s="368"/>
      <c r="HS39" s="368"/>
      <c r="HT39" s="368"/>
      <c r="HU39" s="368"/>
      <c r="HV39" s="368"/>
      <c r="HW39" s="368"/>
      <c r="HX39" s="368"/>
      <c r="HY39" s="368"/>
      <c r="HZ39" s="368"/>
      <c r="IA39" s="368"/>
      <c r="IB39" s="368"/>
      <c r="IC39" s="368"/>
      <c r="ID39" s="368"/>
      <c r="IE39" s="368"/>
      <c r="IF39" s="368"/>
      <c r="IG39" s="368"/>
      <c r="IH39" s="368"/>
      <c r="II39" s="368"/>
      <c r="IJ39" s="368"/>
      <c r="IK39" s="368"/>
      <c r="IL39" s="368"/>
      <c r="IM39" s="368"/>
      <c r="IN39" s="368"/>
      <c r="IO39" s="368"/>
      <c r="IP39" s="368"/>
      <c r="IQ39" s="368"/>
      <c r="IR39" s="368"/>
      <c r="IS39" s="368"/>
      <c r="IT39" s="368"/>
      <c r="IU39" s="368"/>
      <c r="IV39" s="368"/>
      <c r="IW39" s="368"/>
      <c r="IX39" s="368"/>
      <c r="IY39" s="368"/>
      <c r="IZ39" s="368"/>
      <c r="JA39" s="368"/>
      <c r="JB39" s="368"/>
      <c r="JC39" s="368"/>
      <c r="JD39" s="368"/>
      <c r="JE39" s="368"/>
      <c r="JF39" s="368"/>
      <c r="JG39" s="368"/>
      <c r="JH39" s="368"/>
      <c r="JI39" s="368"/>
      <c r="JJ39" s="368"/>
      <c r="JK39" s="368"/>
      <c r="JL39" s="368"/>
      <c r="JM39" s="368"/>
      <c r="JN39" s="368"/>
      <c r="JO39" s="368"/>
      <c r="JP39" s="368"/>
      <c r="JQ39" s="368"/>
      <c r="JR39" s="368"/>
      <c r="JS39" s="368"/>
      <c r="JT39" s="368"/>
      <c r="JU39" s="368"/>
      <c r="JV39" s="368"/>
      <c r="JW39" s="368"/>
      <c r="JX39" s="368"/>
      <c r="JY39" s="368"/>
      <c r="JZ39" s="368"/>
      <c r="KA39" s="368"/>
      <c r="KB39" s="368"/>
      <c r="KC39" s="368"/>
      <c r="KD39" s="368"/>
      <c r="KE39" s="368"/>
      <c r="KF39" s="368"/>
      <c r="KG39" s="368"/>
      <c r="KH39" s="368"/>
      <c r="KI39" s="368"/>
      <c r="KJ39" s="368"/>
      <c r="KK39" s="368"/>
      <c r="KL39" s="368"/>
      <c r="KM39" s="368"/>
      <c r="KN39" s="368"/>
      <c r="KO39" s="368"/>
      <c r="KP39" s="368"/>
      <c r="KQ39" s="368"/>
      <c r="KR39" s="368"/>
      <c r="KS39" s="368"/>
      <c r="KT39" s="368"/>
      <c r="KU39" s="368"/>
      <c r="KV39" s="368"/>
      <c r="KW39" s="368"/>
      <c r="KX39" s="368"/>
      <c r="KY39" s="368"/>
      <c r="KZ39" s="368"/>
      <c r="LA39" s="368"/>
      <c r="LB39" s="368"/>
      <c r="LC39" s="368"/>
      <c r="LD39" s="368"/>
      <c r="LE39" s="368"/>
      <c r="LF39" s="368"/>
      <c r="LG39" s="368"/>
      <c r="LH39" s="368"/>
      <c r="LI39" s="368"/>
      <c r="LJ39" s="368"/>
      <c r="LK39" s="368"/>
      <c r="LL39" s="368"/>
      <c r="LM39" s="368"/>
      <c r="LN39" s="368"/>
      <c r="LO39" s="368"/>
      <c r="LP39" s="368"/>
      <c r="LQ39" s="368"/>
      <c r="LR39" s="368"/>
      <c r="LS39" s="368"/>
      <c r="LT39" s="368"/>
      <c r="LU39" s="368"/>
      <c r="LV39" s="368"/>
      <c r="LW39" s="368"/>
      <c r="LX39" s="368"/>
      <c r="LY39" s="368"/>
      <c r="LZ39" s="368"/>
      <c r="MA39" s="368"/>
      <c r="MB39" s="368"/>
      <c r="MC39" s="368"/>
      <c r="MD39" s="368"/>
      <c r="ME39" s="368"/>
      <c r="MF39" s="368"/>
      <c r="MG39" s="368"/>
      <c r="MH39" s="368"/>
      <c r="MI39" s="368"/>
      <c r="MJ39" s="368"/>
      <c r="MK39" s="368"/>
      <c r="ML39" s="368"/>
      <c r="MM39" s="368"/>
      <c r="MN39" s="368"/>
      <c r="MO39" s="368"/>
      <c r="MP39" s="368"/>
      <c r="MQ39" s="368"/>
      <c r="MR39" s="368"/>
      <c r="MS39" s="368"/>
      <c r="MT39" s="368"/>
      <c r="MU39" s="368"/>
      <c r="MV39" s="368"/>
      <c r="MW39" s="368"/>
      <c r="MX39" s="368"/>
      <c r="MY39" s="368"/>
      <c r="MZ39" s="368"/>
      <c r="NA39" s="368"/>
      <c r="NB39" s="368"/>
      <c r="NC39" s="368"/>
      <c r="ND39" s="368"/>
      <c r="NE39" s="368"/>
      <c r="NF39" s="368"/>
      <c r="NG39" s="368"/>
      <c r="NH39" s="368"/>
      <c r="NI39" s="368"/>
      <c r="NJ39" s="368"/>
      <c r="NK39" s="368"/>
      <c r="NL39" s="368"/>
      <c r="NM39" s="368"/>
      <c r="NN39" s="368"/>
      <c r="NO39" s="368"/>
      <c r="NP39" s="368"/>
      <c r="NQ39" s="368"/>
      <c r="NR39" s="368"/>
      <c r="NS39" s="368"/>
      <c r="NT39" s="368"/>
      <c r="NU39" s="368"/>
      <c r="NV39" s="368"/>
      <c r="NW39" s="368"/>
      <c r="NX39" s="368"/>
      <c r="NY39" s="368"/>
      <c r="NZ39" s="368"/>
      <c r="OA39" s="368"/>
      <c r="OB39" s="368"/>
      <c r="OC39" s="368"/>
      <c r="OD39" s="368"/>
      <c r="OE39" s="368"/>
      <c r="OF39" s="368"/>
      <c r="OG39" s="368"/>
      <c r="OH39" s="368"/>
      <c r="OI39" s="368"/>
      <c r="OJ39" s="368"/>
      <c r="OK39" s="368"/>
      <c r="OL39" s="368"/>
      <c r="OM39" s="368"/>
      <c r="ON39" s="368"/>
      <c r="OO39" s="368"/>
      <c r="OP39" s="368"/>
      <c r="OQ39" s="368"/>
      <c r="OR39" s="368"/>
      <c r="OS39" s="368"/>
      <c r="OT39" s="368"/>
      <c r="OU39" s="368"/>
      <c r="OV39" s="368"/>
      <c r="OW39" s="368"/>
      <c r="OX39" s="368"/>
      <c r="OY39" s="368"/>
      <c r="OZ39" s="368"/>
      <c r="PA39" s="368"/>
      <c r="PB39" s="368"/>
      <c r="PC39" s="368"/>
      <c r="PD39" s="368"/>
      <c r="PE39" s="368"/>
      <c r="PF39" s="368"/>
      <c r="PG39" s="368"/>
      <c r="PH39" s="368"/>
      <c r="PI39" s="368"/>
      <c r="PJ39" s="368"/>
      <c r="PK39" s="368"/>
      <c r="PL39" s="368"/>
      <c r="PM39" s="368"/>
      <c r="PN39" s="368"/>
      <c r="PO39" s="368"/>
      <c r="PP39" s="368"/>
      <c r="PQ39" s="368"/>
      <c r="PR39" s="368"/>
      <c r="PS39" s="368"/>
      <c r="PT39" s="368"/>
      <c r="PU39" s="368"/>
      <c r="PV39" s="368"/>
      <c r="PW39" s="368"/>
      <c r="PX39" s="368"/>
      <c r="PY39" s="368"/>
      <c r="PZ39" s="368"/>
      <c r="QA39" s="368"/>
      <c r="QB39" s="368"/>
      <c r="QC39" s="368"/>
      <c r="QD39" s="368"/>
      <c r="QE39" s="368"/>
      <c r="QF39" s="368"/>
      <c r="QG39" s="368"/>
      <c r="QH39" s="368"/>
      <c r="QI39" s="368"/>
      <c r="QJ39" s="368"/>
      <c r="QK39" s="368"/>
      <c r="QL39" s="368"/>
      <c r="QM39" s="368"/>
      <c r="QN39" s="368"/>
      <c r="QO39" s="368"/>
      <c r="QP39" s="368"/>
      <c r="QQ39" s="368"/>
      <c r="QR39" s="368"/>
      <c r="QS39" s="368"/>
      <c r="QT39" s="368"/>
      <c r="QU39" s="368"/>
      <c r="QV39" s="368"/>
      <c r="QW39" s="368"/>
      <c r="QX39" s="368"/>
      <c r="QY39" s="368"/>
      <c r="QZ39" s="368"/>
      <c r="RA39" s="368"/>
      <c r="RB39" s="368"/>
      <c r="RC39" s="368"/>
      <c r="RD39" s="368"/>
      <c r="RE39" s="368"/>
      <c r="RF39" s="368"/>
      <c r="RG39" s="368"/>
      <c r="RH39" s="368"/>
      <c r="RI39" s="368"/>
      <c r="RJ39" s="368"/>
      <c r="RK39" s="368"/>
      <c r="RL39" s="368"/>
      <c r="RM39" s="368"/>
      <c r="RN39" s="368"/>
      <c r="RO39" s="368"/>
      <c r="RP39" s="368"/>
      <c r="RQ39" s="368"/>
      <c r="RR39" s="368"/>
      <c r="RS39" s="368"/>
      <c r="RT39" s="368"/>
      <c r="RU39" s="368"/>
      <c r="RV39" s="368"/>
      <c r="RW39" s="368"/>
      <c r="RX39" s="368"/>
      <c r="RY39" s="368"/>
      <c r="RZ39" s="368"/>
      <c r="SA39" s="368"/>
      <c r="SB39" s="368"/>
      <c r="SC39" s="368"/>
      <c r="SD39" s="368"/>
      <c r="SE39" s="368"/>
      <c r="SF39" s="368"/>
      <c r="SG39" s="368"/>
      <c r="SH39" s="368"/>
      <c r="SI39" s="368"/>
      <c r="SJ39" s="368"/>
      <c r="SK39" s="368"/>
      <c r="SL39" s="368"/>
      <c r="SM39" s="368"/>
      <c r="SN39" s="368"/>
      <c r="SO39" s="368"/>
      <c r="SP39" s="368"/>
      <c r="SQ39" s="368"/>
      <c r="SR39" s="368"/>
      <c r="SS39" s="368"/>
      <c r="ST39" s="368"/>
      <c r="SU39" s="368"/>
      <c r="SV39" s="368"/>
      <c r="SW39" s="368"/>
      <c r="SX39" s="368"/>
      <c r="SY39" s="368"/>
      <c r="SZ39" s="368"/>
      <c r="TA39" s="368"/>
      <c r="TB39" s="368"/>
      <c r="TC39" s="368"/>
    </row>
    <row r="40" spans="1:523" s="369" customFormat="1" ht="18.75">
      <c r="A40" s="390" t="s">
        <v>405</v>
      </c>
      <c r="B40" s="384" t="s">
        <v>406</v>
      </c>
      <c r="C40" s="507" t="s">
        <v>363</v>
      </c>
      <c r="D40" s="500" t="s">
        <v>1220</v>
      </c>
      <c r="E40" s="495" t="s">
        <v>1221</v>
      </c>
      <c r="F40" s="496" t="s">
        <v>631</v>
      </c>
      <c r="G40" s="496" t="s">
        <v>632</v>
      </c>
      <c r="H40" s="500" t="s">
        <v>1222</v>
      </c>
      <c r="I40" s="500" t="s">
        <v>1181</v>
      </c>
      <c r="J40" s="501" t="s">
        <v>1223</v>
      </c>
      <c r="K40" s="387">
        <v>4322707</v>
      </c>
      <c r="L40" s="559">
        <v>5130.8999999999996</v>
      </c>
      <c r="M40" s="364"/>
      <c r="N40" s="368"/>
      <c r="O40" s="368"/>
      <c r="P40" s="368"/>
      <c r="Q40" s="368"/>
      <c r="R40" s="368"/>
      <c r="S40" s="368"/>
      <c r="T40" s="368"/>
      <c r="U40" s="368"/>
      <c r="V40" s="368"/>
      <c r="W40" s="368"/>
      <c r="X40" s="368"/>
      <c r="Y40" s="368"/>
      <c r="Z40" s="368"/>
      <c r="AA40" s="368"/>
      <c r="AB40" s="368"/>
      <c r="AC40" s="368"/>
      <c r="AD40" s="368"/>
      <c r="AE40" s="368"/>
      <c r="AF40" s="368"/>
      <c r="AG40" s="368"/>
      <c r="AH40" s="368"/>
      <c r="AI40" s="368"/>
      <c r="AJ40" s="368"/>
      <c r="AK40" s="368"/>
      <c r="AL40" s="368"/>
      <c r="AM40" s="368"/>
      <c r="AN40" s="368"/>
      <c r="AO40" s="368"/>
      <c r="AP40" s="368"/>
      <c r="AQ40" s="368"/>
      <c r="AR40" s="368"/>
      <c r="AS40" s="368"/>
      <c r="AT40" s="368"/>
      <c r="AU40" s="368"/>
      <c r="AV40" s="368"/>
      <c r="AW40" s="368"/>
      <c r="AX40" s="368"/>
      <c r="AY40" s="368"/>
      <c r="AZ40" s="368"/>
      <c r="BA40" s="368"/>
      <c r="BB40" s="368"/>
      <c r="BC40" s="368"/>
      <c r="BD40" s="368"/>
      <c r="BE40" s="368"/>
      <c r="BF40" s="368"/>
      <c r="BG40" s="368"/>
      <c r="BH40" s="368"/>
      <c r="BI40" s="368"/>
      <c r="BJ40" s="368"/>
      <c r="BK40" s="368"/>
      <c r="BL40" s="368"/>
      <c r="BM40" s="368"/>
      <c r="BN40" s="368"/>
      <c r="BO40" s="368"/>
      <c r="BP40" s="368"/>
      <c r="BQ40" s="368"/>
      <c r="BR40" s="368"/>
      <c r="BS40" s="368"/>
      <c r="BT40" s="368"/>
      <c r="BU40" s="368"/>
      <c r="BV40" s="368"/>
      <c r="BW40" s="368"/>
      <c r="BX40" s="368"/>
      <c r="BY40" s="368"/>
      <c r="BZ40" s="368"/>
      <c r="CA40" s="368"/>
      <c r="CB40" s="368"/>
      <c r="CC40" s="368"/>
      <c r="CD40" s="368"/>
      <c r="CE40" s="368"/>
      <c r="CF40" s="368"/>
      <c r="CG40" s="368"/>
      <c r="CH40" s="368"/>
      <c r="CI40" s="368"/>
      <c r="CJ40" s="368"/>
      <c r="CK40" s="368"/>
      <c r="CL40" s="368"/>
      <c r="CM40" s="368"/>
      <c r="CN40" s="368"/>
      <c r="CO40" s="368"/>
      <c r="CP40" s="368"/>
      <c r="CQ40" s="368"/>
      <c r="CR40" s="368"/>
      <c r="CS40" s="368"/>
      <c r="CT40" s="368"/>
      <c r="CU40" s="368"/>
      <c r="CV40" s="368"/>
      <c r="CW40" s="368"/>
      <c r="CX40" s="368"/>
      <c r="CY40" s="368"/>
      <c r="CZ40" s="368"/>
      <c r="DA40" s="368"/>
      <c r="DB40" s="368"/>
      <c r="DC40" s="368"/>
      <c r="DD40" s="368"/>
      <c r="DE40" s="368"/>
      <c r="DF40" s="368"/>
      <c r="DG40" s="368"/>
      <c r="DH40" s="368"/>
      <c r="DI40" s="368"/>
      <c r="DJ40" s="368"/>
      <c r="DK40" s="368"/>
      <c r="DL40" s="368"/>
      <c r="DM40" s="368"/>
      <c r="DN40" s="368"/>
      <c r="DO40" s="368"/>
      <c r="DP40" s="368"/>
      <c r="DQ40" s="368"/>
      <c r="DR40" s="368"/>
      <c r="DS40" s="368"/>
      <c r="DT40" s="368"/>
      <c r="DU40" s="368"/>
      <c r="DV40" s="368"/>
      <c r="DW40" s="368"/>
      <c r="DX40" s="368"/>
      <c r="DY40" s="368"/>
      <c r="DZ40" s="368"/>
      <c r="EA40" s="368"/>
      <c r="EB40" s="368"/>
      <c r="EC40" s="368"/>
      <c r="ED40" s="368"/>
      <c r="EE40" s="368"/>
      <c r="EF40" s="368"/>
      <c r="EG40" s="368"/>
      <c r="EH40" s="368"/>
      <c r="EI40" s="368"/>
      <c r="EJ40" s="368"/>
      <c r="EK40" s="368"/>
      <c r="EL40" s="368"/>
      <c r="EM40" s="368"/>
      <c r="EN40" s="368"/>
      <c r="EO40" s="368"/>
      <c r="EP40" s="368"/>
      <c r="EQ40" s="368"/>
      <c r="ER40" s="368"/>
      <c r="ES40" s="368"/>
      <c r="ET40" s="368"/>
      <c r="EU40" s="368"/>
      <c r="EV40" s="368"/>
      <c r="EW40" s="368"/>
      <c r="EX40" s="368"/>
      <c r="EY40" s="368"/>
      <c r="EZ40" s="368"/>
      <c r="FA40" s="368"/>
      <c r="FB40" s="368"/>
      <c r="FC40" s="368"/>
      <c r="FD40" s="368"/>
      <c r="FE40" s="368"/>
      <c r="FF40" s="368"/>
      <c r="FG40" s="368"/>
      <c r="FH40" s="368"/>
      <c r="FI40" s="368"/>
      <c r="FJ40" s="368"/>
      <c r="FK40" s="368"/>
      <c r="FL40" s="368"/>
      <c r="FM40" s="368"/>
      <c r="FN40" s="368"/>
      <c r="FO40" s="368"/>
      <c r="FP40" s="368"/>
      <c r="FQ40" s="368"/>
      <c r="FR40" s="368"/>
      <c r="FS40" s="368"/>
      <c r="FT40" s="368"/>
      <c r="FU40" s="368"/>
      <c r="FV40" s="368"/>
      <c r="FW40" s="368"/>
      <c r="FX40" s="368"/>
      <c r="FY40" s="368"/>
      <c r="FZ40" s="368"/>
      <c r="GA40" s="368"/>
      <c r="GB40" s="368"/>
      <c r="GC40" s="368"/>
      <c r="GD40" s="368"/>
      <c r="GE40" s="368"/>
      <c r="GF40" s="368"/>
      <c r="GG40" s="368"/>
      <c r="GH40" s="368"/>
      <c r="GI40" s="368"/>
      <c r="GJ40" s="368"/>
      <c r="GK40" s="368"/>
      <c r="GL40" s="368"/>
      <c r="GM40" s="368"/>
      <c r="GN40" s="368"/>
      <c r="GO40" s="368"/>
      <c r="GP40" s="368"/>
      <c r="GQ40" s="368"/>
      <c r="GR40" s="368"/>
      <c r="GS40" s="368"/>
      <c r="GT40" s="368"/>
      <c r="GU40" s="368"/>
      <c r="GV40" s="368"/>
      <c r="GW40" s="368"/>
      <c r="GX40" s="368"/>
      <c r="GY40" s="368"/>
      <c r="GZ40" s="368"/>
      <c r="HA40" s="368"/>
      <c r="HB40" s="368"/>
      <c r="HC40" s="368"/>
      <c r="HD40" s="368"/>
      <c r="HE40" s="368"/>
      <c r="HF40" s="368"/>
      <c r="HG40" s="368"/>
      <c r="HH40" s="368"/>
      <c r="HI40" s="368"/>
      <c r="HJ40" s="368"/>
      <c r="HK40" s="368"/>
      <c r="HL40" s="368"/>
      <c r="HM40" s="368"/>
      <c r="HN40" s="368"/>
      <c r="HO40" s="368"/>
      <c r="HP40" s="368"/>
      <c r="HQ40" s="368"/>
      <c r="HR40" s="368"/>
      <c r="HS40" s="368"/>
      <c r="HT40" s="368"/>
      <c r="HU40" s="368"/>
      <c r="HV40" s="368"/>
      <c r="HW40" s="368"/>
      <c r="HX40" s="368"/>
      <c r="HY40" s="368"/>
      <c r="HZ40" s="368"/>
      <c r="IA40" s="368"/>
      <c r="IB40" s="368"/>
      <c r="IC40" s="368"/>
      <c r="ID40" s="368"/>
      <c r="IE40" s="368"/>
      <c r="IF40" s="368"/>
      <c r="IG40" s="368"/>
      <c r="IH40" s="368"/>
      <c r="II40" s="368"/>
      <c r="IJ40" s="368"/>
      <c r="IK40" s="368"/>
      <c r="IL40" s="368"/>
      <c r="IM40" s="368"/>
      <c r="IN40" s="368"/>
      <c r="IO40" s="368"/>
      <c r="IP40" s="368"/>
      <c r="IQ40" s="368"/>
      <c r="IR40" s="368"/>
      <c r="IS40" s="368"/>
      <c r="IT40" s="368"/>
      <c r="IU40" s="368"/>
      <c r="IV40" s="368"/>
      <c r="IW40" s="368"/>
      <c r="IX40" s="368"/>
      <c r="IY40" s="368"/>
      <c r="IZ40" s="368"/>
      <c r="JA40" s="368"/>
      <c r="JB40" s="368"/>
      <c r="JC40" s="368"/>
      <c r="JD40" s="368"/>
      <c r="JE40" s="368"/>
      <c r="JF40" s="368"/>
      <c r="JG40" s="368"/>
      <c r="JH40" s="368"/>
      <c r="JI40" s="368"/>
      <c r="JJ40" s="368"/>
      <c r="JK40" s="368"/>
      <c r="JL40" s="368"/>
      <c r="JM40" s="368"/>
      <c r="JN40" s="368"/>
      <c r="JO40" s="368"/>
      <c r="JP40" s="368"/>
      <c r="JQ40" s="368"/>
      <c r="JR40" s="368"/>
      <c r="JS40" s="368"/>
      <c r="JT40" s="368"/>
      <c r="JU40" s="368"/>
      <c r="JV40" s="368"/>
      <c r="JW40" s="368"/>
      <c r="JX40" s="368"/>
      <c r="JY40" s="368"/>
      <c r="JZ40" s="368"/>
      <c r="KA40" s="368"/>
      <c r="KB40" s="368"/>
      <c r="KC40" s="368"/>
      <c r="KD40" s="368"/>
      <c r="KE40" s="368"/>
      <c r="KF40" s="368"/>
      <c r="KG40" s="368"/>
      <c r="KH40" s="368"/>
      <c r="KI40" s="368"/>
      <c r="KJ40" s="368"/>
      <c r="KK40" s="368"/>
      <c r="KL40" s="368"/>
      <c r="KM40" s="368"/>
      <c r="KN40" s="368"/>
      <c r="KO40" s="368"/>
      <c r="KP40" s="368"/>
      <c r="KQ40" s="368"/>
      <c r="KR40" s="368"/>
      <c r="KS40" s="368"/>
      <c r="KT40" s="368"/>
      <c r="KU40" s="368"/>
      <c r="KV40" s="368"/>
      <c r="KW40" s="368"/>
      <c r="KX40" s="368"/>
      <c r="KY40" s="368"/>
      <c r="KZ40" s="368"/>
      <c r="LA40" s="368"/>
      <c r="LB40" s="368"/>
      <c r="LC40" s="368"/>
      <c r="LD40" s="368"/>
      <c r="LE40" s="368"/>
      <c r="LF40" s="368"/>
      <c r="LG40" s="368"/>
      <c r="LH40" s="368"/>
      <c r="LI40" s="368"/>
      <c r="LJ40" s="368"/>
      <c r="LK40" s="368"/>
      <c r="LL40" s="368"/>
      <c r="LM40" s="368"/>
      <c r="LN40" s="368"/>
      <c r="LO40" s="368"/>
      <c r="LP40" s="368"/>
      <c r="LQ40" s="368"/>
      <c r="LR40" s="368"/>
      <c r="LS40" s="368"/>
      <c r="LT40" s="368"/>
      <c r="LU40" s="368"/>
      <c r="LV40" s="368"/>
      <c r="LW40" s="368"/>
      <c r="LX40" s="368"/>
      <c r="LY40" s="368"/>
      <c r="LZ40" s="368"/>
      <c r="MA40" s="368"/>
      <c r="MB40" s="368"/>
      <c r="MC40" s="368"/>
      <c r="MD40" s="368"/>
      <c r="ME40" s="368"/>
      <c r="MF40" s="368"/>
      <c r="MG40" s="368"/>
      <c r="MH40" s="368"/>
      <c r="MI40" s="368"/>
      <c r="MJ40" s="368"/>
      <c r="MK40" s="368"/>
      <c r="ML40" s="368"/>
      <c r="MM40" s="368"/>
      <c r="MN40" s="368"/>
      <c r="MO40" s="368"/>
      <c r="MP40" s="368"/>
      <c r="MQ40" s="368"/>
      <c r="MR40" s="368"/>
      <c r="MS40" s="368"/>
      <c r="MT40" s="368"/>
      <c r="MU40" s="368"/>
      <c r="MV40" s="368"/>
      <c r="MW40" s="368"/>
      <c r="MX40" s="368"/>
      <c r="MY40" s="368"/>
      <c r="MZ40" s="368"/>
      <c r="NA40" s="368"/>
      <c r="NB40" s="368"/>
      <c r="NC40" s="368"/>
      <c r="ND40" s="368"/>
      <c r="NE40" s="368"/>
      <c r="NF40" s="368"/>
      <c r="NG40" s="368"/>
      <c r="NH40" s="368"/>
      <c r="NI40" s="368"/>
      <c r="NJ40" s="368"/>
      <c r="NK40" s="368"/>
      <c r="NL40" s="368"/>
      <c r="NM40" s="368"/>
      <c r="NN40" s="368"/>
      <c r="NO40" s="368"/>
      <c r="NP40" s="368"/>
      <c r="NQ40" s="368"/>
      <c r="NR40" s="368"/>
      <c r="NS40" s="368"/>
      <c r="NT40" s="368"/>
      <c r="NU40" s="368"/>
      <c r="NV40" s="368"/>
      <c r="NW40" s="368"/>
      <c r="NX40" s="368"/>
      <c r="NY40" s="368"/>
      <c r="NZ40" s="368"/>
      <c r="OA40" s="368"/>
      <c r="OB40" s="368"/>
      <c r="OC40" s="368"/>
      <c r="OD40" s="368"/>
      <c r="OE40" s="368"/>
      <c r="OF40" s="368"/>
      <c r="OG40" s="368"/>
      <c r="OH40" s="368"/>
      <c r="OI40" s="368"/>
      <c r="OJ40" s="368"/>
      <c r="OK40" s="368"/>
      <c r="OL40" s="368"/>
      <c r="OM40" s="368"/>
      <c r="ON40" s="368"/>
      <c r="OO40" s="368"/>
      <c r="OP40" s="368"/>
      <c r="OQ40" s="368"/>
      <c r="OR40" s="368"/>
      <c r="OS40" s="368"/>
      <c r="OT40" s="368"/>
      <c r="OU40" s="368"/>
      <c r="OV40" s="368"/>
      <c r="OW40" s="368"/>
      <c r="OX40" s="368"/>
      <c r="OY40" s="368"/>
      <c r="OZ40" s="368"/>
      <c r="PA40" s="368"/>
      <c r="PB40" s="368"/>
      <c r="PC40" s="368"/>
      <c r="PD40" s="368"/>
      <c r="PE40" s="368"/>
      <c r="PF40" s="368"/>
      <c r="PG40" s="368"/>
      <c r="PH40" s="368"/>
      <c r="PI40" s="368"/>
      <c r="PJ40" s="368"/>
      <c r="PK40" s="368"/>
      <c r="PL40" s="368"/>
      <c r="PM40" s="368"/>
      <c r="PN40" s="368"/>
      <c r="PO40" s="368"/>
      <c r="PP40" s="368"/>
      <c r="PQ40" s="368"/>
      <c r="PR40" s="368"/>
      <c r="PS40" s="368"/>
      <c r="PT40" s="368"/>
      <c r="PU40" s="368"/>
      <c r="PV40" s="368"/>
      <c r="PW40" s="368"/>
      <c r="PX40" s="368"/>
      <c r="PY40" s="368"/>
      <c r="PZ40" s="368"/>
      <c r="QA40" s="368"/>
      <c r="QB40" s="368"/>
      <c r="QC40" s="368"/>
      <c r="QD40" s="368"/>
      <c r="QE40" s="368"/>
      <c r="QF40" s="368"/>
      <c r="QG40" s="368"/>
      <c r="QH40" s="368"/>
      <c r="QI40" s="368"/>
      <c r="QJ40" s="368"/>
      <c r="QK40" s="368"/>
      <c r="QL40" s="368"/>
      <c r="QM40" s="368"/>
      <c r="QN40" s="368"/>
      <c r="QO40" s="368"/>
      <c r="QP40" s="368"/>
      <c r="QQ40" s="368"/>
      <c r="QR40" s="368"/>
      <c r="QS40" s="368"/>
      <c r="QT40" s="368"/>
      <c r="QU40" s="368"/>
      <c r="QV40" s="368"/>
      <c r="QW40" s="368"/>
      <c r="QX40" s="368"/>
      <c r="QY40" s="368"/>
      <c r="QZ40" s="368"/>
      <c r="RA40" s="368"/>
      <c r="RB40" s="368"/>
      <c r="RC40" s="368"/>
      <c r="RD40" s="368"/>
      <c r="RE40" s="368"/>
      <c r="RF40" s="368"/>
      <c r="RG40" s="368"/>
      <c r="RH40" s="368"/>
      <c r="RI40" s="368"/>
      <c r="RJ40" s="368"/>
      <c r="RK40" s="368"/>
      <c r="RL40" s="368"/>
      <c r="RM40" s="368"/>
      <c r="RN40" s="368"/>
      <c r="RO40" s="368"/>
      <c r="RP40" s="368"/>
      <c r="RQ40" s="368"/>
      <c r="RR40" s="368"/>
      <c r="RS40" s="368"/>
      <c r="RT40" s="368"/>
      <c r="RU40" s="368"/>
      <c r="RV40" s="368"/>
      <c r="RW40" s="368"/>
      <c r="RX40" s="368"/>
      <c r="RY40" s="368"/>
      <c r="RZ40" s="368"/>
      <c r="SA40" s="368"/>
      <c r="SB40" s="368"/>
      <c r="SC40" s="368"/>
      <c r="SD40" s="368"/>
      <c r="SE40" s="368"/>
      <c r="SF40" s="368"/>
      <c r="SG40" s="368"/>
      <c r="SH40" s="368"/>
      <c r="SI40" s="368"/>
      <c r="SJ40" s="368"/>
      <c r="SK40" s="368"/>
      <c r="SL40" s="368"/>
      <c r="SM40" s="368"/>
      <c r="SN40" s="368"/>
      <c r="SO40" s="368"/>
      <c r="SP40" s="368"/>
      <c r="SQ40" s="368"/>
      <c r="SR40" s="368"/>
      <c r="SS40" s="368"/>
      <c r="ST40" s="368"/>
      <c r="SU40" s="368"/>
      <c r="SV40" s="368"/>
      <c r="SW40" s="368"/>
      <c r="SX40" s="368"/>
      <c r="SY40" s="368"/>
      <c r="SZ40" s="368"/>
      <c r="TA40" s="368"/>
      <c r="TB40" s="368"/>
      <c r="TC40" s="368"/>
    </row>
    <row r="41" spans="1:523" s="365" customFormat="1" ht="18.75">
      <c r="A41" s="390" t="s">
        <v>405</v>
      </c>
      <c r="B41" s="384" t="s">
        <v>406</v>
      </c>
      <c r="C41" s="507" t="s">
        <v>363</v>
      </c>
      <c r="D41" s="500" t="s">
        <v>709</v>
      </c>
      <c r="E41" s="506" t="s">
        <v>710</v>
      </c>
      <c r="F41" s="496" t="s">
        <v>631</v>
      </c>
      <c r="G41" s="496" t="s">
        <v>632</v>
      </c>
      <c r="H41" s="506">
        <v>411248</v>
      </c>
      <c r="I41" s="503">
        <v>45063</v>
      </c>
      <c r="J41" s="501" t="s">
        <v>1224</v>
      </c>
      <c r="K41" s="385">
        <v>2610707</v>
      </c>
      <c r="L41" s="559">
        <v>630</v>
      </c>
      <c r="M41" s="364"/>
    </row>
    <row r="42" spans="1:523" s="365" customFormat="1" ht="18.75">
      <c r="A42" s="390" t="s">
        <v>405</v>
      </c>
      <c r="B42" s="384" t="s">
        <v>406</v>
      </c>
      <c r="C42" s="507" t="s">
        <v>629</v>
      </c>
      <c r="D42" s="500" t="s">
        <v>636</v>
      </c>
      <c r="E42" s="506" t="s">
        <v>1187</v>
      </c>
      <c r="F42" s="496" t="s">
        <v>631</v>
      </c>
      <c r="G42" s="496" t="s">
        <v>632</v>
      </c>
      <c r="H42" s="502">
        <v>11884</v>
      </c>
      <c r="I42" s="503">
        <v>45064</v>
      </c>
      <c r="J42" s="501" t="s">
        <v>1225</v>
      </c>
      <c r="K42" s="385">
        <v>2602902</v>
      </c>
      <c r="L42" s="559">
        <v>971.15</v>
      </c>
      <c r="M42" s="364"/>
    </row>
    <row r="43" spans="1:523" s="365" customFormat="1" ht="18.75">
      <c r="A43" s="390" t="s">
        <v>405</v>
      </c>
      <c r="B43" s="384" t="s">
        <v>406</v>
      </c>
      <c r="C43" s="500" t="s">
        <v>629</v>
      </c>
      <c r="D43" s="500" t="s">
        <v>709</v>
      </c>
      <c r="E43" s="495" t="s">
        <v>710</v>
      </c>
      <c r="F43" s="495" t="s">
        <v>631</v>
      </c>
      <c r="G43" s="496" t="s">
        <v>632</v>
      </c>
      <c r="H43" s="500" t="s">
        <v>1226</v>
      </c>
      <c r="I43" s="500" t="s">
        <v>1192</v>
      </c>
      <c r="J43" s="501" t="s">
        <v>1227</v>
      </c>
      <c r="K43" s="389">
        <v>2610707</v>
      </c>
      <c r="L43" s="559">
        <v>1049.3</v>
      </c>
      <c r="M43" s="364"/>
    </row>
    <row r="44" spans="1:523" s="365" customFormat="1" ht="18.75">
      <c r="A44" s="390" t="s">
        <v>405</v>
      </c>
      <c r="B44" s="384" t="s">
        <v>406</v>
      </c>
      <c r="C44" s="500" t="s">
        <v>363</v>
      </c>
      <c r="D44" s="500" t="s">
        <v>1208</v>
      </c>
      <c r="E44" s="506" t="s">
        <v>1209</v>
      </c>
      <c r="F44" s="495" t="s">
        <v>1035</v>
      </c>
      <c r="G44" s="495" t="s">
        <v>632</v>
      </c>
      <c r="H44" s="506">
        <v>64036</v>
      </c>
      <c r="I44" s="503">
        <v>45063</v>
      </c>
      <c r="J44" s="501" t="s">
        <v>1228</v>
      </c>
      <c r="K44" s="388">
        <v>3106200</v>
      </c>
      <c r="L44" s="559">
        <v>278</v>
      </c>
      <c r="M44" s="364"/>
    </row>
    <row r="45" spans="1:523" s="365" customFormat="1" ht="18.75">
      <c r="A45" s="390" t="s">
        <v>405</v>
      </c>
      <c r="B45" s="384" t="s">
        <v>406</v>
      </c>
      <c r="C45" s="500" t="s">
        <v>629</v>
      </c>
      <c r="D45" s="500" t="s">
        <v>637</v>
      </c>
      <c r="E45" s="495" t="s">
        <v>1229</v>
      </c>
      <c r="F45" s="495" t="s">
        <v>631</v>
      </c>
      <c r="G45" s="496" t="s">
        <v>632</v>
      </c>
      <c r="H45" s="493" t="s">
        <v>1230</v>
      </c>
      <c r="I45" s="493" t="s">
        <v>1025</v>
      </c>
      <c r="J45" s="497" t="s">
        <v>1231</v>
      </c>
      <c r="K45" s="498" t="s">
        <v>633</v>
      </c>
      <c r="L45" s="559">
        <v>312.85000000000002</v>
      </c>
      <c r="M45" s="364"/>
    </row>
    <row r="46" spans="1:523" s="365" customFormat="1" ht="18.75">
      <c r="A46" s="390" t="s">
        <v>405</v>
      </c>
      <c r="B46" s="384" t="s">
        <v>406</v>
      </c>
      <c r="C46" s="500" t="s">
        <v>629</v>
      </c>
      <c r="D46" s="500" t="s">
        <v>707</v>
      </c>
      <c r="E46" s="495" t="s">
        <v>708</v>
      </c>
      <c r="F46" s="495" t="s">
        <v>631</v>
      </c>
      <c r="G46" s="496" t="s">
        <v>632</v>
      </c>
      <c r="H46" s="500" t="s">
        <v>1232</v>
      </c>
      <c r="I46" s="500" t="s">
        <v>1028</v>
      </c>
      <c r="J46" s="501" t="s">
        <v>1233</v>
      </c>
      <c r="K46" s="388">
        <v>2607901</v>
      </c>
      <c r="L46" s="559">
        <v>448.5</v>
      </c>
      <c r="M46" s="364"/>
    </row>
    <row r="47" spans="1:523" s="365" customFormat="1" ht="18.75">
      <c r="A47" s="390" t="s">
        <v>405</v>
      </c>
      <c r="B47" s="384" t="s">
        <v>406</v>
      </c>
      <c r="C47" s="499" t="s">
        <v>363</v>
      </c>
      <c r="D47" s="499" t="s">
        <v>707</v>
      </c>
      <c r="E47" s="495" t="s">
        <v>708</v>
      </c>
      <c r="F47" s="495" t="s">
        <v>631</v>
      </c>
      <c r="G47" s="496" t="s">
        <v>632</v>
      </c>
      <c r="H47" s="500" t="s">
        <v>1234</v>
      </c>
      <c r="I47" s="500" t="s">
        <v>1036</v>
      </c>
      <c r="J47" s="501" t="s">
        <v>1235</v>
      </c>
      <c r="K47" s="389">
        <v>2607901</v>
      </c>
      <c r="L47" s="559">
        <v>636.55999999999995</v>
      </c>
      <c r="M47" s="364"/>
    </row>
    <row r="48" spans="1:523" s="365" customFormat="1" ht="18.75">
      <c r="A48" s="390" t="s">
        <v>405</v>
      </c>
      <c r="B48" s="384" t="s">
        <v>406</v>
      </c>
      <c r="C48" s="507" t="s">
        <v>629</v>
      </c>
      <c r="D48" s="500" t="s">
        <v>630</v>
      </c>
      <c r="E48" s="495" t="s">
        <v>1190</v>
      </c>
      <c r="F48" s="496" t="s">
        <v>631</v>
      </c>
      <c r="G48" s="496" t="s">
        <v>632</v>
      </c>
      <c r="H48" s="502">
        <v>22073</v>
      </c>
      <c r="I48" s="503">
        <v>45043</v>
      </c>
      <c r="J48" s="501" t="s">
        <v>1236</v>
      </c>
      <c r="K48" s="385">
        <v>2611606</v>
      </c>
      <c r="L48" s="559">
        <v>2470.84</v>
      </c>
      <c r="M48" s="364"/>
    </row>
    <row r="49" spans="1:13" s="365" customFormat="1" ht="18.75">
      <c r="A49" s="390" t="s">
        <v>405</v>
      </c>
      <c r="B49" s="384" t="s">
        <v>406</v>
      </c>
      <c r="C49" s="500" t="s">
        <v>364</v>
      </c>
      <c r="D49" s="500" t="s">
        <v>1237</v>
      </c>
      <c r="E49" s="495" t="s">
        <v>1238</v>
      </c>
      <c r="F49" s="496" t="s">
        <v>631</v>
      </c>
      <c r="G49" s="496" t="s">
        <v>632</v>
      </c>
      <c r="H49" s="500" t="s">
        <v>1239</v>
      </c>
      <c r="I49" s="500" t="s">
        <v>1025</v>
      </c>
      <c r="J49" s="501" t="s">
        <v>1240</v>
      </c>
      <c r="K49" s="385">
        <v>4125506</v>
      </c>
      <c r="L49" s="559">
        <v>366.4</v>
      </c>
      <c r="M49" s="364"/>
    </row>
    <row r="50" spans="1:13" s="365" customFormat="1" ht="18.75">
      <c r="A50" s="390" t="s">
        <v>405</v>
      </c>
      <c r="B50" s="384" t="s">
        <v>406</v>
      </c>
      <c r="C50" s="507" t="s">
        <v>363</v>
      </c>
      <c r="D50" s="500" t="s">
        <v>635</v>
      </c>
      <c r="E50" s="495" t="s">
        <v>1241</v>
      </c>
      <c r="F50" s="496" t="s">
        <v>1035</v>
      </c>
      <c r="G50" s="496" t="s">
        <v>632</v>
      </c>
      <c r="H50" s="500" t="s">
        <v>1242</v>
      </c>
      <c r="I50" s="500" t="s">
        <v>1025</v>
      </c>
      <c r="J50" s="501" t="s">
        <v>1243</v>
      </c>
      <c r="K50" s="389">
        <v>4301701</v>
      </c>
      <c r="L50" s="559">
        <v>8254.9599999999991</v>
      </c>
      <c r="M50" s="364"/>
    </row>
    <row r="51" spans="1:13" s="365" customFormat="1" ht="18.75">
      <c r="A51" s="390" t="s">
        <v>405</v>
      </c>
      <c r="B51" s="384" t="s">
        <v>406</v>
      </c>
      <c r="C51" s="500" t="s">
        <v>629</v>
      </c>
      <c r="D51" s="500" t="s">
        <v>635</v>
      </c>
      <c r="E51" s="495" t="s">
        <v>1241</v>
      </c>
      <c r="F51" s="495" t="s">
        <v>631</v>
      </c>
      <c r="G51" s="496" t="s">
        <v>632</v>
      </c>
      <c r="H51" s="500" t="s">
        <v>1244</v>
      </c>
      <c r="I51" s="500" t="s">
        <v>1025</v>
      </c>
      <c r="J51" s="501" t="s">
        <v>1245</v>
      </c>
      <c r="K51" s="389">
        <v>4301701</v>
      </c>
      <c r="L51" s="559">
        <v>3174.04</v>
      </c>
      <c r="M51" s="364"/>
    </row>
    <row r="52" spans="1:13" s="365" customFormat="1" ht="18.75">
      <c r="A52" s="390" t="s">
        <v>405</v>
      </c>
      <c r="B52" s="384" t="s">
        <v>406</v>
      </c>
      <c r="C52" s="500" t="s">
        <v>629</v>
      </c>
      <c r="D52" s="500" t="s">
        <v>1246</v>
      </c>
      <c r="E52" s="495" t="s">
        <v>1247</v>
      </c>
      <c r="F52" s="496" t="s">
        <v>631</v>
      </c>
      <c r="G52" s="496" t="s">
        <v>632</v>
      </c>
      <c r="H52" s="510">
        <v>20468</v>
      </c>
      <c r="I52" s="503">
        <v>45063</v>
      </c>
      <c r="J52" s="501" t="s">
        <v>1248</v>
      </c>
      <c r="K52" s="389">
        <v>2611606</v>
      </c>
      <c r="L52" s="559">
        <v>644</v>
      </c>
      <c r="M52" s="364"/>
    </row>
    <row r="53" spans="1:13" s="365" customFormat="1" ht="18.75">
      <c r="A53" s="390" t="s">
        <v>405</v>
      </c>
      <c r="B53" s="384" t="s">
        <v>406</v>
      </c>
      <c r="C53" s="500" t="s">
        <v>629</v>
      </c>
      <c r="D53" s="500" t="s">
        <v>1022</v>
      </c>
      <c r="E53" s="506" t="s">
        <v>1217</v>
      </c>
      <c r="F53" s="496" t="s">
        <v>631</v>
      </c>
      <c r="G53" s="496" t="s">
        <v>632</v>
      </c>
      <c r="H53" s="502">
        <v>8057</v>
      </c>
      <c r="I53" s="503">
        <v>45062</v>
      </c>
      <c r="J53" s="501" t="s">
        <v>1249</v>
      </c>
      <c r="K53" s="387">
        <v>26110606</v>
      </c>
      <c r="L53" s="559">
        <v>755</v>
      </c>
      <c r="M53" s="364"/>
    </row>
    <row r="54" spans="1:13" s="365" customFormat="1" ht="18.75">
      <c r="A54" s="390" t="s">
        <v>405</v>
      </c>
      <c r="B54" s="384" t="s">
        <v>406</v>
      </c>
      <c r="C54" s="499" t="s">
        <v>297</v>
      </c>
      <c r="D54" s="500" t="s">
        <v>696</v>
      </c>
      <c r="E54" s="495" t="s">
        <v>697</v>
      </c>
      <c r="F54" s="496" t="s">
        <v>631</v>
      </c>
      <c r="G54" s="496" t="s">
        <v>632</v>
      </c>
      <c r="H54" s="502">
        <v>1819</v>
      </c>
      <c r="I54" s="503">
        <v>45071</v>
      </c>
      <c r="J54" s="501" t="s">
        <v>1250</v>
      </c>
      <c r="K54" s="385">
        <v>2607901</v>
      </c>
      <c r="L54" s="559">
        <v>1099.0999999999999</v>
      </c>
      <c r="M54" s="364"/>
    </row>
    <row r="55" spans="1:13" s="365" customFormat="1" ht="18.75">
      <c r="A55" s="390" t="s">
        <v>405</v>
      </c>
      <c r="B55" s="384" t="s">
        <v>406</v>
      </c>
      <c r="C55" s="500" t="s">
        <v>297</v>
      </c>
      <c r="D55" s="500" t="s">
        <v>696</v>
      </c>
      <c r="E55" s="495" t="s">
        <v>697</v>
      </c>
      <c r="F55" s="496" t="s">
        <v>631</v>
      </c>
      <c r="G55" s="496" t="s">
        <v>632</v>
      </c>
      <c r="H55" s="502">
        <v>1776</v>
      </c>
      <c r="I55" s="503">
        <v>45064</v>
      </c>
      <c r="J55" s="501" t="s">
        <v>1251</v>
      </c>
      <c r="K55" s="388">
        <v>2607901</v>
      </c>
      <c r="L55" s="559">
        <v>1656.84</v>
      </c>
      <c r="M55" s="364"/>
    </row>
    <row r="56" spans="1:13" s="365" customFormat="1" ht="18.75">
      <c r="A56" s="390" t="s">
        <v>405</v>
      </c>
      <c r="B56" s="384" t="s">
        <v>406</v>
      </c>
      <c r="C56" s="500" t="s">
        <v>297</v>
      </c>
      <c r="D56" s="500" t="s">
        <v>696</v>
      </c>
      <c r="E56" s="495" t="s">
        <v>697</v>
      </c>
      <c r="F56" s="496" t="s">
        <v>631</v>
      </c>
      <c r="G56" s="496" t="s">
        <v>632</v>
      </c>
      <c r="H56" s="500" t="s">
        <v>1252</v>
      </c>
      <c r="I56" s="500" t="s">
        <v>1173</v>
      </c>
      <c r="J56" s="501" t="s">
        <v>1253</v>
      </c>
      <c r="K56" s="389">
        <v>2607901</v>
      </c>
      <c r="L56" s="559">
        <v>1099.0999999999999</v>
      </c>
      <c r="M56" s="364"/>
    </row>
    <row r="57" spans="1:13" s="365" customFormat="1" ht="18.75">
      <c r="A57" s="390" t="s">
        <v>405</v>
      </c>
      <c r="B57" s="384" t="s">
        <v>406</v>
      </c>
      <c r="C57" s="500" t="s">
        <v>297</v>
      </c>
      <c r="D57" s="500" t="s">
        <v>696</v>
      </c>
      <c r="E57" s="495" t="s">
        <v>697</v>
      </c>
      <c r="F57" s="496" t="s">
        <v>631</v>
      </c>
      <c r="G57" s="496" t="s">
        <v>632</v>
      </c>
      <c r="H57" s="500" t="s">
        <v>1254</v>
      </c>
      <c r="I57" s="500" t="s">
        <v>1182</v>
      </c>
      <c r="J57" s="501" t="s">
        <v>1255</v>
      </c>
      <c r="K57" s="389">
        <v>2607901</v>
      </c>
      <c r="L57" s="559">
        <v>1083.0899999999999</v>
      </c>
      <c r="M57" s="364"/>
    </row>
    <row r="58" spans="1:13" s="365" customFormat="1" ht="18.75">
      <c r="A58" s="390" t="s">
        <v>405</v>
      </c>
      <c r="B58" s="384" t="s">
        <v>406</v>
      </c>
      <c r="C58" s="500" t="s">
        <v>297</v>
      </c>
      <c r="D58" s="500" t="s">
        <v>696</v>
      </c>
      <c r="E58" s="495" t="s">
        <v>697</v>
      </c>
      <c r="F58" s="496" t="s">
        <v>631</v>
      </c>
      <c r="G58" s="496" t="s">
        <v>632</v>
      </c>
      <c r="H58" s="502">
        <v>1785</v>
      </c>
      <c r="I58" s="503">
        <v>45065</v>
      </c>
      <c r="J58" s="501" t="s">
        <v>1256</v>
      </c>
      <c r="K58" s="387">
        <v>2607901</v>
      </c>
      <c r="L58" s="559">
        <v>639.47</v>
      </c>
      <c r="M58" s="364"/>
    </row>
    <row r="59" spans="1:13" s="365" customFormat="1" ht="18.75">
      <c r="A59" s="390" t="s">
        <v>405</v>
      </c>
      <c r="B59" s="384" t="s">
        <v>406</v>
      </c>
      <c r="C59" s="500" t="s">
        <v>297</v>
      </c>
      <c r="D59" s="500" t="s">
        <v>696</v>
      </c>
      <c r="E59" s="495" t="s">
        <v>697</v>
      </c>
      <c r="F59" s="496" t="s">
        <v>631</v>
      </c>
      <c r="G59" s="496" t="s">
        <v>632</v>
      </c>
      <c r="H59" s="493" t="s">
        <v>1257</v>
      </c>
      <c r="I59" s="493" t="s">
        <v>1181</v>
      </c>
      <c r="J59" s="497" t="s">
        <v>1258</v>
      </c>
      <c r="K59" s="385">
        <v>2607901</v>
      </c>
      <c r="L59" s="559">
        <v>557.73</v>
      </c>
      <c r="M59" s="364"/>
    </row>
    <row r="60" spans="1:13" s="365" customFormat="1" ht="18.75">
      <c r="A60" s="390" t="s">
        <v>405</v>
      </c>
      <c r="B60" s="384" t="s">
        <v>406</v>
      </c>
      <c r="C60" s="500" t="s">
        <v>297</v>
      </c>
      <c r="D60" s="500" t="s">
        <v>696</v>
      </c>
      <c r="E60" s="495" t="s">
        <v>697</v>
      </c>
      <c r="F60" s="496" t="s">
        <v>631</v>
      </c>
      <c r="G60" s="496" t="s">
        <v>632</v>
      </c>
      <c r="H60" s="500" t="s">
        <v>1259</v>
      </c>
      <c r="I60" s="500" t="s">
        <v>1118</v>
      </c>
      <c r="J60" s="501" t="s">
        <v>1260</v>
      </c>
      <c r="K60" s="388">
        <v>2607901</v>
      </c>
      <c r="L60" s="559">
        <v>1656.84</v>
      </c>
      <c r="M60" s="364"/>
    </row>
    <row r="61" spans="1:13" s="365" customFormat="1" ht="18.75">
      <c r="A61" s="390" t="s">
        <v>405</v>
      </c>
      <c r="B61" s="384" t="s">
        <v>406</v>
      </c>
      <c r="C61" s="500" t="s">
        <v>297</v>
      </c>
      <c r="D61" s="500" t="s">
        <v>696</v>
      </c>
      <c r="E61" s="495" t="s">
        <v>697</v>
      </c>
      <c r="F61" s="496" t="s">
        <v>631</v>
      </c>
      <c r="G61" s="496" t="s">
        <v>632</v>
      </c>
      <c r="H61" s="500" t="s">
        <v>1261</v>
      </c>
      <c r="I61" s="500" t="s">
        <v>1262</v>
      </c>
      <c r="J61" s="501" t="s">
        <v>1263</v>
      </c>
      <c r="K61" s="385">
        <v>2607901</v>
      </c>
      <c r="L61" s="559">
        <v>557.73</v>
      </c>
      <c r="M61" s="364"/>
    </row>
    <row r="62" spans="1:13" s="365" customFormat="1" ht="18.75">
      <c r="A62" s="390" t="s">
        <v>405</v>
      </c>
      <c r="B62" s="384" t="s">
        <v>406</v>
      </c>
      <c r="C62" s="500" t="s">
        <v>297</v>
      </c>
      <c r="D62" s="500" t="s">
        <v>696</v>
      </c>
      <c r="E62" s="495" t="s">
        <v>697</v>
      </c>
      <c r="F62" s="496" t="s">
        <v>631</v>
      </c>
      <c r="G62" s="496" t="s">
        <v>632</v>
      </c>
      <c r="H62" s="500" t="s">
        <v>1264</v>
      </c>
      <c r="I62" s="500" t="s">
        <v>1179</v>
      </c>
      <c r="J62" s="501" t="s">
        <v>1265</v>
      </c>
      <c r="K62" s="389">
        <v>2607901</v>
      </c>
      <c r="L62" s="559">
        <v>1821.18</v>
      </c>
      <c r="M62" s="364"/>
    </row>
    <row r="63" spans="1:13" s="365" customFormat="1" ht="18.75">
      <c r="A63" s="390" t="s">
        <v>405</v>
      </c>
      <c r="B63" s="384" t="s">
        <v>406</v>
      </c>
      <c r="C63" s="500" t="s">
        <v>297</v>
      </c>
      <c r="D63" s="500" t="s">
        <v>696</v>
      </c>
      <c r="E63" s="495" t="s">
        <v>697</v>
      </c>
      <c r="F63" s="496" t="s">
        <v>631</v>
      </c>
      <c r="G63" s="496" t="s">
        <v>632</v>
      </c>
      <c r="H63" s="500" t="s">
        <v>1266</v>
      </c>
      <c r="I63" s="500" t="s">
        <v>1267</v>
      </c>
      <c r="J63" s="501" t="s">
        <v>1268</v>
      </c>
      <c r="K63" s="389">
        <v>2607901</v>
      </c>
      <c r="L63" s="559">
        <v>541.54</v>
      </c>
      <c r="M63" s="364"/>
    </row>
    <row r="64" spans="1:13" s="365" customFormat="1" ht="18.75">
      <c r="A64" s="390" t="s">
        <v>405</v>
      </c>
      <c r="B64" s="384" t="s">
        <v>406</v>
      </c>
      <c r="C64" s="500" t="s">
        <v>297</v>
      </c>
      <c r="D64" s="500" t="s">
        <v>696</v>
      </c>
      <c r="E64" s="495" t="s">
        <v>697</v>
      </c>
      <c r="F64" s="496" t="s">
        <v>631</v>
      </c>
      <c r="G64" s="496" t="s">
        <v>632</v>
      </c>
      <c r="H64" s="500" t="s">
        <v>1269</v>
      </c>
      <c r="I64" s="500" t="s">
        <v>1270</v>
      </c>
      <c r="J64" s="501" t="s">
        <v>1271</v>
      </c>
      <c r="K64" s="387">
        <v>2607901</v>
      </c>
      <c r="L64" s="559">
        <v>1099.0999999999999</v>
      </c>
      <c r="M64" s="364"/>
    </row>
    <row r="65" spans="1:13" s="365" customFormat="1" ht="18.75">
      <c r="A65" s="390" t="s">
        <v>405</v>
      </c>
      <c r="B65" s="384" t="s">
        <v>406</v>
      </c>
      <c r="C65" s="500" t="s">
        <v>297</v>
      </c>
      <c r="D65" s="500" t="s">
        <v>696</v>
      </c>
      <c r="E65" s="495" t="s">
        <v>697</v>
      </c>
      <c r="F65" s="496" t="s">
        <v>631</v>
      </c>
      <c r="G65" s="496" t="s">
        <v>632</v>
      </c>
      <c r="H65" s="510">
        <v>1794</v>
      </c>
      <c r="I65" s="493" t="s">
        <v>1182</v>
      </c>
      <c r="J65" s="501" t="s">
        <v>1272</v>
      </c>
      <c r="K65" s="385">
        <v>2607901</v>
      </c>
      <c r="L65" s="559">
        <v>557.55999999999995</v>
      </c>
      <c r="M65" s="364"/>
    </row>
    <row r="66" spans="1:13" s="365" customFormat="1" ht="18.75">
      <c r="A66" s="390" t="s">
        <v>405</v>
      </c>
      <c r="B66" s="384" t="s">
        <v>406</v>
      </c>
      <c r="C66" s="500" t="s">
        <v>297</v>
      </c>
      <c r="D66" s="500" t="s">
        <v>696</v>
      </c>
      <c r="E66" s="495" t="s">
        <v>697</v>
      </c>
      <c r="F66" s="496" t="s">
        <v>631</v>
      </c>
      <c r="G66" s="496" t="s">
        <v>632</v>
      </c>
      <c r="H66" s="500" t="s">
        <v>1273</v>
      </c>
      <c r="I66" s="500" t="s">
        <v>1140</v>
      </c>
      <c r="J66" s="501" t="s">
        <v>1274</v>
      </c>
      <c r="K66" s="388">
        <v>2607901</v>
      </c>
      <c r="L66" s="559">
        <v>541.54</v>
      </c>
      <c r="M66" s="364"/>
    </row>
    <row r="67" spans="1:13" ht="18.75">
      <c r="A67" s="390" t="s">
        <v>405</v>
      </c>
      <c r="B67" s="384" t="s">
        <v>406</v>
      </c>
      <c r="C67" s="500" t="s">
        <v>297</v>
      </c>
      <c r="D67" s="500" t="s">
        <v>696</v>
      </c>
      <c r="E67" s="495" t="s">
        <v>697</v>
      </c>
      <c r="F67" s="496" t="s">
        <v>631</v>
      </c>
      <c r="G67" s="496" t="s">
        <v>632</v>
      </c>
      <c r="H67" s="500" t="s">
        <v>1275</v>
      </c>
      <c r="I67" s="500" t="s">
        <v>1027</v>
      </c>
      <c r="J67" s="501" t="s">
        <v>1276</v>
      </c>
      <c r="K67" s="385">
        <v>2607901</v>
      </c>
      <c r="L67" s="559">
        <v>1099.0999999999999</v>
      </c>
      <c r="M67" s="141"/>
    </row>
    <row r="68" spans="1:13" ht="18.75">
      <c r="A68" s="390" t="s">
        <v>405</v>
      </c>
      <c r="B68" s="384" t="s">
        <v>406</v>
      </c>
      <c r="C68" s="500" t="s">
        <v>297</v>
      </c>
      <c r="D68" s="500" t="s">
        <v>696</v>
      </c>
      <c r="E68" s="495" t="s">
        <v>697</v>
      </c>
      <c r="F68" s="496" t="s">
        <v>631</v>
      </c>
      <c r="G68" s="496" t="s">
        <v>632</v>
      </c>
      <c r="H68" s="511">
        <v>1730</v>
      </c>
      <c r="I68" s="493" t="s">
        <v>1277</v>
      </c>
      <c r="J68" s="501" t="s">
        <v>1278</v>
      </c>
      <c r="K68" s="388">
        <v>2607901</v>
      </c>
      <c r="L68" s="559">
        <v>1099.0999999999999</v>
      </c>
      <c r="M68" s="141"/>
    </row>
    <row r="69" spans="1:13" ht="18.75">
      <c r="A69" s="390" t="s">
        <v>405</v>
      </c>
      <c r="B69" s="384" t="s">
        <v>406</v>
      </c>
      <c r="C69" s="500" t="s">
        <v>297</v>
      </c>
      <c r="D69" s="500" t="s">
        <v>696</v>
      </c>
      <c r="E69" s="495" t="s">
        <v>697</v>
      </c>
      <c r="F69" s="496" t="s">
        <v>631</v>
      </c>
      <c r="G69" s="496" t="s">
        <v>632</v>
      </c>
      <c r="H69" s="493" t="s">
        <v>1279</v>
      </c>
      <c r="I69" s="493" t="s">
        <v>1206</v>
      </c>
      <c r="J69" s="497" t="s">
        <v>1280</v>
      </c>
      <c r="K69" s="389">
        <v>2607901</v>
      </c>
      <c r="L69" s="559">
        <v>1640.82</v>
      </c>
      <c r="M69" s="141"/>
    </row>
    <row r="70" spans="1:13" ht="18.75">
      <c r="A70" s="390" t="s">
        <v>405</v>
      </c>
      <c r="B70" s="384" t="s">
        <v>406</v>
      </c>
      <c r="C70" s="500" t="s">
        <v>297</v>
      </c>
      <c r="D70" s="500" t="s">
        <v>696</v>
      </c>
      <c r="E70" s="495" t="s">
        <v>697</v>
      </c>
      <c r="F70" s="496" t="s">
        <v>631</v>
      </c>
      <c r="G70" s="496" t="s">
        <v>632</v>
      </c>
      <c r="H70" s="500" t="s">
        <v>1281</v>
      </c>
      <c r="I70" s="500" t="s">
        <v>1148</v>
      </c>
      <c r="J70" s="501" t="s">
        <v>1282</v>
      </c>
      <c r="K70" s="389">
        <v>2607901</v>
      </c>
      <c r="L70" s="559">
        <v>889.55</v>
      </c>
      <c r="M70" s="141"/>
    </row>
    <row r="71" spans="1:13" ht="18.75">
      <c r="A71" s="390" t="s">
        <v>405</v>
      </c>
      <c r="B71" s="384" t="s">
        <v>406</v>
      </c>
      <c r="C71" s="500" t="s">
        <v>297</v>
      </c>
      <c r="D71" s="500" t="s">
        <v>696</v>
      </c>
      <c r="E71" s="495" t="s">
        <v>697</v>
      </c>
      <c r="F71" s="496" t="s">
        <v>631</v>
      </c>
      <c r="G71" s="496" t="s">
        <v>632</v>
      </c>
      <c r="H71" s="493" t="s">
        <v>1283</v>
      </c>
      <c r="I71" s="493" t="s">
        <v>1206</v>
      </c>
      <c r="J71" s="497" t="s">
        <v>1284</v>
      </c>
      <c r="K71" s="387">
        <v>2607901</v>
      </c>
      <c r="L71" s="559">
        <v>1115.29</v>
      </c>
      <c r="M71" s="141"/>
    </row>
    <row r="72" spans="1:13" ht="18.75">
      <c r="A72" s="390" t="s">
        <v>405</v>
      </c>
      <c r="B72" s="384" t="s">
        <v>406</v>
      </c>
      <c r="C72" s="500" t="s">
        <v>297</v>
      </c>
      <c r="D72" s="500" t="s">
        <v>696</v>
      </c>
      <c r="E72" s="495" t="s">
        <v>697</v>
      </c>
      <c r="F72" s="496" t="s">
        <v>631</v>
      </c>
      <c r="G72" s="496" t="s">
        <v>632</v>
      </c>
      <c r="H72" s="500" t="s">
        <v>1285</v>
      </c>
      <c r="I72" s="500" t="s">
        <v>1039</v>
      </c>
      <c r="J72" s="501" t="s">
        <v>1286</v>
      </c>
      <c r="K72" s="385">
        <v>2607901</v>
      </c>
      <c r="L72" s="559">
        <v>1640.65</v>
      </c>
      <c r="M72" s="141"/>
    </row>
    <row r="73" spans="1:13" ht="18.75">
      <c r="A73" s="390" t="s">
        <v>405</v>
      </c>
      <c r="B73" s="384" t="s">
        <v>406</v>
      </c>
      <c r="C73" s="500" t="s">
        <v>297</v>
      </c>
      <c r="D73" s="500" t="s">
        <v>696</v>
      </c>
      <c r="E73" s="495" t="s">
        <v>697</v>
      </c>
      <c r="F73" s="496" t="s">
        <v>631</v>
      </c>
      <c r="G73" s="496" t="s">
        <v>632</v>
      </c>
      <c r="H73" s="493" t="s">
        <v>1287</v>
      </c>
      <c r="I73" s="493" t="s">
        <v>1028</v>
      </c>
      <c r="J73" s="497" t="s">
        <v>1288</v>
      </c>
      <c r="K73" s="388">
        <v>2607901</v>
      </c>
      <c r="L73" s="559">
        <v>1624.63</v>
      </c>
      <c r="M73" s="141"/>
    </row>
    <row r="74" spans="1:13" ht="18.75">
      <c r="A74" s="390" t="s">
        <v>405</v>
      </c>
      <c r="B74" s="384" t="s">
        <v>406</v>
      </c>
      <c r="C74" s="500" t="s">
        <v>297</v>
      </c>
      <c r="D74" s="500" t="s">
        <v>696</v>
      </c>
      <c r="E74" s="495" t="s">
        <v>697</v>
      </c>
      <c r="F74" s="496" t="s">
        <v>631</v>
      </c>
      <c r="G74" s="496" t="s">
        <v>632</v>
      </c>
      <c r="H74" s="493" t="s">
        <v>1289</v>
      </c>
      <c r="I74" s="493" t="s">
        <v>1129</v>
      </c>
      <c r="J74" s="497" t="s">
        <v>1290</v>
      </c>
      <c r="K74" s="385">
        <v>2607901</v>
      </c>
      <c r="L74" s="559">
        <v>1099.0999999999999</v>
      </c>
      <c r="M74" s="141"/>
    </row>
    <row r="75" spans="1:13" ht="18.75">
      <c r="A75" s="390" t="s">
        <v>405</v>
      </c>
      <c r="B75" s="384" t="s">
        <v>406</v>
      </c>
      <c r="C75" s="500" t="s">
        <v>297</v>
      </c>
      <c r="D75" s="500" t="s">
        <v>696</v>
      </c>
      <c r="E75" s="495" t="s">
        <v>697</v>
      </c>
      <c r="F75" s="496" t="s">
        <v>631</v>
      </c>
      <c r="G75" s="496" t="s">
        <v>632</v>
      </c>
      <c r="H75" s="493" t="s">
        <v>1291</v>
      </c>
      <c r="I75" s="493" t="s">
        <v>1211</v>
      </c>
      <c r="J75" s="497" t="s">
        <v>1292</v>
      </c>
      <c r="K75" s="389">
        <v>2607901</v>
      </c>
      <c r="L75" s="559">
        <v>1083.0899999999999</v>
      </c>
      <c r="M75" s="141"/>
    </row>
    <row r="76" spans="1:13" ht="18.75">
      <c r="A76" s="390" t="s">
        <v>405</v>
      </c>
      <c r="B76" s="384" t="s">
        <v>406</v>
      </c>
      <c r="C76" s="500" t="s">
        <v>297</v>
      </c>
      <c r="D76" s="500" t="s">
        <v>696</v>
      </c>
      <c r="E76" s="495" t="s">
        <v>697</v>
      </c>
      <c r="F76" s="495" t="s">
        <v>631</v>
      </c>
      <c r="G76" s="496" t="s">
        <v>632</v>
      </c>
      <c r="H76" s="512" t="s">
        <v>1293</v>
      </c>
      <c r="I76" s="493" t="s">
        <v>1294</v>
      </c>
      <c r="J76" s="497" t="s">
        <v>1295</v>
      </c>
      <c r="K76" s="389">
        <v>2607901</v>
      </c>
      <c r="L76" s="559">
        <v>557.55999999999995</v>
      </c>
      <c r="M76" s="141"/>
    </row>
    <row r="77" spans="1:13" ht="18.75">
      <c r="A77" s="390" t="s">
        <v>405</v>
      </c>
      <c r="B77" s="384" t="s">
        <v>406</v>
      </c>
      <c r="C77" s="500" t="s">
        <v>297</v>
      </c>
      <c r="D77" s="500" t="s">
        <v>696</v>
      </c>
      <c r="E77" s="495" t="s">
        <v>697</v>
      </c>
      <c r="F77" s="495" t="s">
        <v>631</v>
      </c>
      <c r="G77" s="496" t="s">
        <v>632</v>
      </c>
      <c r="H77" s="512" t="s">
        <v>1296</v>
      </c>
      <c r="I77" s="493" t="s">
        <v>1421</v>
      </c>
      <c r="J77" s="497" t="s">
        <v>1297</v>
      </c>
      <c r="K77" s="389">
        <v>2607901</v>
      </c>
      <c r="L77" s="559">
        <v>1083.0899999999999</v>
      </c>
      <c r="M77" s="141"/>
    </row>
    <row r="78" spans="1:13" ht="18.75">
      <c r="A78" s="390" t="s">
        <v>405</v>
      </c>
      <c r="B78" s="384" t="s">
        <v>406</v>
      </c>
      <c r="C78" s="507" t="s">
        <v>297</v>
      </c>
      <c r="D78" s="500" t="s">
        <v>696</v>
      </c>
      <c r="E78" s="495" t="s">
        <v>697</v>
      </c>
      <c r="F78" s="496" t="s">
        <v>631</v>
      </c>
      <c r="G78" s="496" t="s">
        <v>632</v>
      </c>
      <c r="H78" s="512" t="s">
        <v>1298</v>
      </c>
      <c r="I78" s="493" t="s">
        <v>1422</v>
      </c>
      <c r="J78" s="501" t="s">
        <v>1299</v>
      </c>
      <c r="K78" s="385">
        <v>2607901</v>
      </c>
      <c r="L78" s="559">
        <v>889.55</v>
      </c>
      <c r="M78" s="141"/>
    </row>
    <row r="79" spans="1:13" ht="18.75">
      <c r="A79" s="390" t="s">
        <v>405</v>
      </c>
      <c r="B79" s="384" t="s">
        <v>406</v>
      </c>
      <c r="C79" s="500" t="s">
        <v>297</v>
      </c>
      <c r="D79" s="500" t="s">
        <v>696</v>
      </c>
      <c r="E79" s="495" t="s">
        <v>697</v>
      </c>
      <c r="F79" s="495" t="s">
        <v>631</v>
      </c>
      <c r="G79" s="496" t="s">
        <v>632</v>
      </c>
      <c r="H79" s="500" t="s">
        <v>1300</v>
      </c>
      <c r="I79" s="500" t="s">
        <v>1154</v>
      </c>
      <c r="J79" s="501" t="s">
        <v>1301</v>
      </c>
      <c r="K79" s="385">
        <v>2607901</v>
      </c>
      <c r="L79" s="559">
        <v>1099.0999999999999</v>
      </c>
      <c r="M79" s="141"/>
    </row>
    <row r="80" spans="1:13" ht="18.75">
      <c r="A80" s="390" t="s">
        <v>405</v>
      </c>
      <c r="B80" s="384" t="s">
        <v>406</v>
      </c>
      <c r="C80" s="500" t="s">
        <v>654</v>
      </c>
      <c r="D80" s="500" t="s">
        <v>689</v>
      </c>
      <c r="E80" s="495" t="s">
        <v>690</v>
      </c>
      <c r="F80" s="495" t="s">
        <v>632</v>
      </c>
      <c r="G80" s="496" t="s">
        <v>632</v>
      </c>
      <c r="H80" s="500" t="s">
        <v>1302</v>
      </c>
      <c r="I80" s="500" t="s">
        <v>1164</v>
      </c>
      <c r="J80" s="501" t="s">
        <v>1303</v>
      </c>
      <c r="K80" s="513">
        <v>2608909</v>
      </c>
      <c r="L80" s="559">
        <v>10000</v>
      </c>
      <c r="M80" s="141"/>
    </row>
    <row r="81" spans="1:13" ht="18.75">
      <c r="A81" s="390" t="s">
        <v>405</v>
      </c>
      <c r="B81" s="384" t="s">
        <v>406</v>
      </c>
      <c r="C81" s="500" t="s">
        <v>654</v>
      </c>
      <c r="D81" s="500" t="s">
        <v>695</v>
      </c>
      <c r="E81" s="495" t="s">
        <v>859</v>
      </c>
      <c r="F81" s="495" t="s">
        <v>632</v>
      </c>
      <c r="G81" s="496" t="s">
        <v>632</v>
      </c>
      <c r="H81" s="500" t="s">
        <v>1304</v>
      </c>
      <c r="I81" s="500" t="s">
        <v>1164</v>
      </c>
      <c r="J81" s="501" t="s">
        <v>1305</v>
      </c>
      <c r="K81" s="514">
        <v>2927408</v>
      </c>
      <c r="L81" s="559">
        <v>10000</v>
      </c>
      <c r="M81" s="141"/>
    </row>
    <row r="82" spans="1:13" ht="18.75">
      <c r="A82" s="390" t="s">
        <v>405</v>
      </c>
      <c r="B82" s="384" t="s">
        <v>406</v>
      </c>
      <c r="C82" s="500" t="s">
        <v>654</v>
      </c>
      <c r="D82" s="500" t="s">
        <v>698</v>
      </c>
      <c r="E82" s="495" t="s">
        <v>699</v>
      </c>
      <c r="F82" s="495" t="s">
        <v>632</v>
      </c>
      <c r="G82" s="496" t="s">
        <v>632</v>
      </c>
      <c r="H82" s="500" t="s">
        <v>1306</v>
      </c>
      <c r="I82" s="500" t="s">
        <v>1073</v>
      </c>
      <c r="J82" s="501" t="s">
        <v>1307</v>
      </c>
      <c r="K82" s="514">
        <v>2927408</v>
      </c>
      <c r="L82" s="559">
        <v>13000</v>
      </c>
      <c r="M82" s="141"/>
    </row>
    <row r="83" spans="1:13" ht="18.75">
      <c r="A83" s="390" t="s">
        <v>405</v>
      </c>
      <c r="B83" s="384" t="s">
        <v>406</v>
      </c>
      <c r="C83" s="515" t="s">
        <v>629</v>
      </c>
      <c r="D83" s="500" t="s">
        <v>1246</v>
      </c>
      <c r="E83" s="495" t="s">
        <v>1247</v>
      </c>
      <c r="F83" s="495" t="s">
        <v>631</v>
      </c>
      <c r="G83" s="496" t="s">
        <v>632</v>
      </c>
      <c r="H83" s="500" t="s">
        <v>1308</v>
      </c>
      <c r="I83" s="500" t="s">
        <v>1181</v>
      </c>
      <c r="J83" s="501" t="s">
        <v>1309</v>
      </c>
      <c r="K83" s="387">
        <v>2611606</v>
      </c>
      <c r="L83" s="559">
        <v>308.92</v>
      </c>
      <c r="M83" s="141"/>
    </row>
    <row r="84" spans="1:13" ht="18.75">
      <c r="A84" s="390" t="s">
        <v>405</v>
      </c>
      <c r="B84" s="384" t="s">
        <v>406</v>
      </c>
      <c r="C84" s="500" t="s">
        <v>629</v>
      </c>
      <c r="D84" s="500" t="s">
        <v>709</v>
      </c>
      <c r="E84" s="495" t="s">
        <v>710</v>
      </c>
      <c r="F84" s="495" t="s">
        <v>631</v>
      </c>
      <c r="G84" s="496" t="s">
        <v>632</v>
      </c>
      <c r="H84" s="500" t="s">
        <v>1310</v>
      </c>
      <c r="I84" s="493" t="s">
        <v>1118</v>
      </c>
      <c r="J84" s="497" t="s">
        <v>1311</v>
      </c>
      <c r="K84" s="516" t="s">
        <v>711</v>
      </c>
      <c r="L84" s="559">
        <v>2323.6999999999998</v>
      </c>
      <c r="M84" s="141"/>
    </row>
    <row r="85" spans="1:13" ht="18.75">
      <c r="A85" s="390" t="s">
        <v>405</v>
      </c>
      <c r="B85" s="384" t="s">
        <v>406</v>
      </c>
      <c r="C85" s="500" t="s">
        <v>363</v>
      </c>
      <c r="D85" s="500" t="s">
        <v>709</v>
      </c>
      <c r="E85" s="495" t="s">
        <v>710</v>
      </c>
      <c r="F85" s="495" t="s">
        <v>631</v>
      </c>
      <c r="G85" s="496" t="s">
        <v>632</v>
      </c>
      <c r="H85" s="500" t="s">
        <v>1312</v>
      </c>
      <c r="I85" s="493" t="s">
        <v>1181</v>
      </c>
      <c r="J85" s="497" t="s">
        <v>1313</v>
      </c>
      <c r="K85" s="516" t="s">
        <v>711</v>
      </c>
      <c r="L85" s="559">
        <v>3277.7</v>
      </c>
      <c r="M85" s="141"/>
    </row>
    <row r="86" spans="1:13" ht="18.75">
      <c r="A86" s="390" t="s">
        <v>405</v>
      </c>
      <c r="B86" s="384" t="s">
        <v>406</v>
      </c>
      <c r="C86" s="500" t="s">
        <v>363</v>
      </c>
      <c r="D86" s="500" t="s">
        <v>1314</v>
      </c>
      <c r="E86" s="495" t="s">
        <v>1315</v>
      </c>
      <c r="F86" s="496" t="s">
        <v>631</v>
      </c>
      <c r="G86" s="496" t="s">
        <v>632</v>
      </c>
      <c r="H86" s="500" t="s">
        <v>1316</v>
      </c>
      <c r="I86" s="493" t="s">
        <v>1026</v>
      </c>
      <c r="J86" s="497" t="s">
        <v>1317</v>
      </c>
      <c r="K86" s="516" t="s">
        <v>1318</v>
      </c>
      <c r="L86" s="559">
        <v>3202.65</v>
      </c>
      <c r="M86" s="141"/>
    </row>
    <row r="87" spans="1:13" ht="18.75">
      <c r="A87" s="390" t="s">
        <v>405</v>
      </c>
      <c r="B87" s="384" t="s">
        <v>406</v>
      </c>
      <c r="C87" s="500" t="s">
        <v>629</v>
      </c>
      <c r="D87" s="500" t="s">
        <v>639</v>
      </c>
      <c r="E87" s="495" t="s">
        <v>1185</v>
      </c>
      <c r="F87" s="495" t="s">
        <v>631</v>
      </c>
      <c r="G87" s="496" t="s">
        <v>632</v>
      </c>
      <c r="H87" s="500" t="s">
        <v>1319</v>
      </c>
      <c r="I87" s="493" t="s">
        <v>1192</v>
      </c>
      <c r="J87" s="497" t="s">
        <v>1320</v>
      </c>
      <c r="K87" s="516" t="s">
        <v>1321</v>
      </c>
      <c r="L87" s="559">
        <v>644.5</v>
      </c>
      <c r="M87" s="141"/>
    </row>
    <row r="88" spans="1:13" ht="18.75">
      <c r="A88" s="390" t="s">
        <v>405</v>
      </c>
      <c r="B88" s="384" t="s">
        <v>406</v>
      </c>
      <c r="C88" s="500" t="s">
        <v>363</v>
      </c>
      <c r="D88" s="500" t="s">
        <v>1314</v>
      </c>
      <c r="E88" s="495" t="s">
        <v>1315</v>
      </c>
      <c r="F88" s="495" t="s">
        <v>631</v>
      </c>
      <c r="G88" s="496" t="s">
        <v>632</v>
      </c>
      <c r="H88" s="500" t="s">
        <v>1322</v>
      </c>
      <c r="I88" s="493" t="s">
        <v>1181</v>
      </c>
      <c r="J88" s="497" t="s">
        <v>1323</v>
      </c>
      <c r="K88" s="516" t="s">
        <v>1318</v>
      </c>
      <c r="L88" s="559">
        <v>6171.05</v>
      </c>
      <c r="M88" s="141"/>
    </row>
    <row r="89" spans="1:13" ht="18.75">
      <c r="A89" s="390" t="s">
        <v>405</v>
      </c>
      <c r="B89" s="384" t="s">
        <v>406</v>
      </c>
      <c r="C89" s="500" t="s">
        <v>363</v>
      </c>
      <c r="D89" s="500" t="s">
        <v>1324</v>
      </c>
      <c r="E89" s="495" t="s">
        <v>1325</v>
      </c>
      <c r="F89" s="495" t="s">
        <v>631</v>
      </c>
      <c r="G89" s="496" t="s">
        <v>632</v>
      </c>
      <c r="H89" s="500" t="s">
        <v>1326</v>
      </c>
      <c r="I89" s="493" t="s">
        <v>1181</v>
      </c>
      <c r="J89" s="497" t="s">
        <v>1327</v>
      </c>
      <c r="K89" s="516" t="s">
        <v>1328</v>
      </c>
      <c r="L89" s="559">
        <v>13648.06</v>
      </c>
      <c r="M89" s="141"/>
    </row>
    <row r="90" spans="1:13" ht="18.75">
      <c r="A90" s="390" t="s">
        <v>405</v>
      </c>
      <c r="B90" s="384" t="s">
        <v>406</v>
      </c>
      <c r="C90" s="500" t="s">
        <v>629</v>
      </c>
      <c r="D90" s="500" t="s">
        <v>1329</v>
      </c>
      <c r="E90" s="495" t="s">
        <v>1330</v>
      </c>
      <c r="F90" s="495" t="s">
        <v>1035</v>
      </c>
      <c r="G90" s="496" t="s">
        <v>632</v>
      </c>
      <c r="H90" s="500" t="s">
        <v>1331</v>
      </c>
      <c r="I90" s="493" t="s">
        <v>1211</v>
      </c>
      <c r="J90" s="497" t="s">
        <v>1332</v>
      </c>
      <c r="K90" s="516" t="s">
        <v>1333</v>
      </c>
      <c r="L90" s="559">
        <v>6033.75</v>
      </c>
      <c r="M90" s="141"/>
    </row>
    <row r="91" spans="1:13" ht="18.75">
      <c r="A91" s="390" t="s">
        <v>405</v>
      </c>
      <c r="B91" s="384" t="s">
        <v>406</v>
      </c>
      <c r="C91" s="500" t="s">
        <v>629</v>
      </c>
      <c r="D91" s="500" t="s">
        <v>636</v>
      </c>
      <c r="E91" s="495" t="s">
        <v>1187</v>
      </c>
      <c r="F91" s="495" t="s">
        <v>631</v>
      </c>
      <c r="G91" s="496" t="s">
        <v>632</v>
      </c>
      <c r="H91" s="500" t="s">
        <v>1334</v>
      </c>
      <c r="I91" s="493" t="s">
        <v>1184</v>
      </c>
      <c r="J91" s="497" t="s">
        <v>1335</v>
      </c>
      <c r="K91" s="516" t="s">
        <v>706</v>
      </c>
      <c r="L91" s="559">
        <v>43.1</v>
      </c>
      <c r="M91" s="141"/>
    </row>
    <row r="92" spans="1:13" ht="18.75">
      <c r="A92" s="390" t="s">
        <v>405</v>
      </c>
      <c r="B92" s="384" t="s">
        <v>406</v>
      </c>
      <c r="C92" s="500" t="s">
        <v>629</v>
      </c>
      <c r="D92" s="500" t="s">
        <v>636</v>
      </c>
      <c r="E92" s="495" t="s">
        <v>1187</v>
      </c>
      <c r="F92" s="495" t="s">
        <v>631</v>
      </c>
      <c r="G92" s="496" t="s">
        <v>632</v>
      </c>
      <c r="H92" s="500" t="s">
        <v>1336</v>
      </c>
      <c r="I92" s="493" t="s">
        <v>1184</v>
      </c>
      <c r="J92" s="497" t="s">
        <v>1337</v>
      </c>
      <c r="K92" s="516" t="s">
        <v>706</v>
      </c>
      <c r="L92" s="559">
        <v>2269.7800000000002</v>
      </c>
      <c r="M92" s="141"/>
    </row>
    <row r="93" spans="1:13" ht="18.75">
      <c r="A93" s="390" t="s">
        <v>405</v>
      </c>
      <c r="B93" s="384" t="s">
        <v>406</v>
      </c>
      <c r="C93" s="500" t="s">
        <v>629</v>
      </c>
      <c r="D93" s="500" t="s">
        <v>640</v>
      </c>
      <c r="E93" s="495" t="s">
        <v>641</v>
      </c>
      <c r="F93" s="495" t="s">
        <v>1035</v>
      </c>
      <c r="G93" s="496" t="s">
        <v>632</v>
      </c>
      <c r="H93" s="500" t="s">
        <v>1338</v>
      </c>
      <c r="I93" s="493" t="s">
        <v>1192</v>
      </c>
      <c r="J93" s="497" t="s">
        <v>1339</v>
      </c>
      <c r="K93" s="516" t="s">
        <v>633</v>
      </c>
      <c r="L93" s="559">
        <v>1450</v>
      </c>
      <c r="M93" s="141"/>
    </row>
    <row r="94" spans="1:13" ht="18.75">
      <c r="A94" s="390" t="s">
        <v>405</v>
      </c>
      <c r="B94" s="384" t="s">
        <v>406</v>
      </c>
      <c r="C94" s="500" t="s">
        <v>364</v>
      </c>
      <c r="D94" s="500" t="s">
        <v>1329</v>
      </c>
      <c r="E94" s="495" t="s">
        <v>1330</v>
      </c>
      <c r="F94" s="495" t="s">
        <v>1035</v>
      </c>
      <c r="G94" s="496" t="s">
        <v>632</v>
      </c>
      <c r="H94" s="500" t="s">
        <v>1340</v>
      </c>
      <c r="I94" s="493" t="s">
        <v>1211</v>
      </c>
      <c r="J94" s="497" t="s">
        <v>1341</v>
      </c>
      <c r="K94" s="516" t="s">
        <v>1333</v>
      </c>
      <c r="L94" s="559">
        <v>148.04</v>
      </c>
      <c r="M94" s="141"/>
    </row>
    <row r="95" spans="1:13" ht="18.75">
      <c r="A95" s="390" t="s">
        <v>405</v>
      </c>
      <c r="B95" s="384" t="s">
        <v>406</v>
      </c>
      <c r="C95" s="500" t="s">
        <v>363</v>
      </c>
      <c r="D95" s="500" t="s">
        <v>1329</v>
      </c>
      <c r="E95" s="495" t="s">
        <v>1330</v>
      </c>
      <c r="F95" s="495" t="s">
        <v>631</v>
      </c>
      <c r="G95" s="496" t="s">
        <v>632</v>
      </c>
      <c r="H95" s="500" t="s">
        <v>1342</v>
      </c>
      <c r="I95" s="493" t="s">
        <v>1211</v>
      </c>
      <c r="J95" s="497" t="s">
        <v>1343</v>
      </c>
      <c r="K95" s="516" t="s">
        <v>1333</v>
      </c>
      <c r="L95" s="559">
        <v>446.49</v>
      </c>
      <c r="M95" s="141"/>
    </row>
    <row r="96" spans="1:13" ht="18.75">
      <c r="A96" s="390" t="s">
        <v>405</v>
      </c>
      <c r="B96" s="384" t="s">
        <v>406</v>
      </c>
      <c r="C96" s="500" t="s">
        <v>363</v>
      </c>
      <c r="D96" s="500" t="s">
        <v>635</v>
      </c>
      <c r="E96" s="495" t="s">
        <v>1241</v>
      </c>
      <c r="F96" s="495" t="s">
        <v>631</v>
      </c>
      <c r="G96" s="496" t="s">
        <v>632</v>
      </c>
      <c r="H96" s="500" t="s">
        <v>1344</v>
      </c>
      <c r="I96" s="493" t="s">
        <v>1192</v>
      </c>
      <c r="J96" s="497" t="s">
        <v>1345</v>
      </c>
      <c r="K96" s="516" t="s">
        <v>1346</v>
      </c>
      <c r="L96" s="559">
        <v>3349.5</v>
      </c>
      <c r="M96" s="141"/>
    </row>
    <row r="97" spans="1:13" ht="18.75">
      <c r="A97" s="390" t="s">
        <v>405</v>
      </c>
      <c r="B97" s="384" t="s">
        <v>406</v>
      </c>
      <c r="C97" s="500" t="s">
        <v>629</v>
      </c>
      <c r="D97" s="500" t="s">
        <v>1347</v>
      </c>
      <c r="E97" s="495" t="s">
        <v>1348</v>
      </c>
      <c r="F97" s="495" t="s">
        <v>631</v>
      </c>
      <c r="G97" s="496" t="s">
        <v>632</v>
      </c>
      <c r="H97" s="500" t="s">
        <v>1349</v>
      </c>
      <c r="I97" s="493" t="s">
        <v>1267</v>
      </c>
      <c r="J97" s="497" t="s">
        <v>1350</v>
      </c>
      <c r="K97" s="516" t="s">
        <v>1351</v>
      </c>
      <c r="L97" s="559">
        <v>303.60000000000002</v>
      </c>
      <c r="M97" s="141"/>
    </row>
    <row r="98" spans="1:13" ht="18.75">
      <c r="A98" s="390" t="s">
        <v>405</v>
      </c>
      <c r="B98" s="384" t="s">
        <v>406</v>
      </c>
      <c r="C98" s="500" t="s">
        <v>629</v>
      </c>
      <c r="D98" s="500" t="s">
        <v>639</v>
      </c>
      <c r="E98" s="495" t="s">
        <v>1185</v>
      </c>
      <c r="F98" s="495" t="s">
        <v>631</v>
      </c>
      <c r="G98" s="496" t="s">
        <v>632</v>
      </c>
      <c r="H98" s="500" t="s">
        <v>1352</v>
      </c>
      <c r="I98" s="493" t="s">
        <v>1159</v>
      </c>
      <c r="J98" s="497" t="s">
        <v>1353</v>
      </c>
      <c r="K98" s="516" t="s">
        <v>1321</v>
      </c>
      <c r="L98" s="559">
        <v>232</v>
      </c>
      <c r="M98" s="141"/>
    </row>
    <row r="99" spans="1:13" ht="18.75">
      <c r="A99" s="390" t="s">
        <v>405</v>
      </c>
      <c r="B99" s="384" t="s">
        <v>406</v>
      </c>
      <c r="C99" s="500" t="s">
        <v>297</v>
      </c>
      <c r="D99" s="500" t="s">
        <v>696</v>
      </c>
      <c r="E99" s="495" t="s">
        <v>697</v>
      </c>
      <c r="F99" s="495" t="s">
        <v>631</v>
      </c>
      <c r="G99" s="496" t="s">
        <v>632</v>
      </c>
      <c r="H99" s="493" t="s">
        <v>1354</v>
      </c>
      <c r="I99" s="493" t="s">
        <v>1071</v>
      </c>
      <c r="J99" s="497" t="s">
        <v>1355</v>
      </c>
      <c r="K99" s="388">
        <v>2607901</v>
      </c>
      <c r="L99" s="559">
        <v>541.54</v>
      </c>
      <c r="M99" s="141"/>
    </row>
    <row r="100" spans="1:13" ht="18.75">
      <c r="A100" s="390" t="s">
        <v>405</v>
      </c>
      <c r="B100" s="384" t="s">
        <v>406</v>
      </c>
      <c r="C100" s="493" t="s">
        <v>1356</v>
      </c>
      <c r="D100" s="500" t="s">
        <v>658</v>
      </c>
      <c r="E100" s="495" t="s">
        <v>1357</v>
      </c>
      <c r="F100" s="495" t="s">
        <v>632</v>
      </c>
      <c r="G100" s="496" t="s">
        <v>632</v>
      </c>
      <c r="H100" s="493" t="s">
        <v>1358</v>
      </c>
      <c r="I100" s="493" t="s">
        <v>1359</v>
      </c>
      <c r="J100" s="497" t="s">
        <v>1360</v>
      </c>
      <c r="K100" s="498" t="s">
        <v>711</v>
      </c>
      <c r="L100" s="559">
        <v>5164.95</v>
      </c>
      <c r="M100" s="141"/>
    </row>
    <row r="101" spans="1:13" ht="18.75">
      <c r="A101" s="390" t="s">
        <v>405</v>
      </c>
      <c r="B101" s="384" t="s">
        <v>406</v>
      </c>
      <c r="C101" s="493" t="s">
        <v>1356</v>
      </c>
      <c r="D101" s="500" t="s">
        <v>658</v>
      </c>
      <c r="E101" s="495" t="s">
        <v>1357</v>
      </c>
      <c r="F101" s="495" t="s">
        <v>632</v>
      </c>
      <c r="G101" s="496" t="s">
        <v>632</v>
      </c>
      <c r="H101" s="493" t="s">
        <v>1361</v>
      </c>
      <c r="I101" s="493" t="s">
        <v>1359</v>
      </c>
      <c r="J101" s="497" t="s">
        <v>1362</v>
      </c>
      <c r="K101" s="498" t="s">
        <v>711</v>
      </c>
      <c r="L101" s="559">
        <v>30375.7</v>
      </c>
      <c r="M101" s="141"/>
    </row>
    <row r="102" spans="1:13" ht="18.75">
      <c r="A102" s="390" t="s">
        <v>405</v>
      </c>
      <c r="B102" s="384" t="s">
        <v>406</v>
      </c>
      <c r="C102" s="493" t="s">
        <v>649</v>
      </c>
      <c r="D102" s="500" t="s">
        <v>668</v>
      </c>
      <c r="E102" s="495" t="s">
        <v>669</v>
      </c>
      <c r="F102" s="495" t="s">
        <v>632</v>
      </c>
      <c r="G102" s="496" t="s">
        <v>632</v>
      </c>
      <c r="H102" s="493" t="s">
        <v>1363</v>
      </c>
      <c r="I102" s="493" t="s">
        <v>1359</v>
      </c>
      <c r="J102" s="497" t="s">
        <v>1364</v>
      </c>
      <c r="K102" s="498" t="s">
        <v>633</v>
      </c>
      <c r="L102" s="559">
        <v>480</v>
      </c>
      <c r="M102" s="141"/>
    </row>
    <row r="103" spans="1:13" ht="18.75">
      <c r="A103" s="390" t="s">
        <v>405</v>
      </c>
      <c r="B103" s="384" t="s">
        <v>406</v>
      </c>
      <c r="C103" s="493" t="s">
        <v>649</v>
      </c>
      <c r="D103" s="500" t="s">
        <v>640</v>
      </c>
      <c r="E103" s="495" t="s">
        <v>641</v>
      </c>
      <c r="F103" s="495" t="s">
        <v>632</v>
      </c>
      <c r="G103" s="496" t="s">
        <v>632</v>
      </c>
      <c r="H103" s="493" t="s">
        <v>1365</v>
      </c>
      <c r="I103" s="493" t="s">
        <v>1359</v>
      </c>
      <c r="J103" s="497" t="s">
        <v>650</v>
      </c>
      <c r="K103" s="498" t="s">
        <v>633</v>
      </c>
      <c r="L103" s="559">
        <v>480</v>
      </c>
      <c r="M103" s="141"/>
    </row>
    <row r="104" spans="1:13" ht="18.75">
      <c r="A104" s="390" t="s">
        <v>405</v>
      </c>
      <c r="B104" s="384" t="s">
        <v>406</v>
      </c>
      <c r="C104" s="493" t="s">
        <v>656</v>
      </c>
      <c r="D104" s="500" t="s">
        <v>657</v>
      </c>
      <c r="E104" s="495" t="s">
        <v>818</v>
      </c>
      <c r="F104" s="495" t="s">
        <v>632</v>
      </c>
      <c r="G104" s="496" t="s">
        <v>632</v>
      </c>
      <c r="H104" s="493" t="s">
        <v>1366</v>
      </c>
      <c r="I104" s="493" t="s">
        <v>1359</v>
      </c>
      <c r="J104" s="497" t="s">
        <v>1367</v>
      </c>
      <c r="K104" s="498" t="s">
        <v>1321</v>
      </c>
      <c r="L104" s="559">
        <v>1555.88</v>
      </c>
      <c r="M104" s="141"/>
    </row>
    <row r="105" spans="1:13" ht="18.75">
      <c r="A105" s="390" t="s">
        <v>405</v>
      </c>
      <c r="B105" s="384" t="s">
        <v>406</v>
      </c>
      <c r="C105" s="493" t="s">
        <v>1368</v>
      </c>
      <c r="D105" s="500" t="s">
        <v>662</v>
      </c>
      <c r="E105" s="495" t="s">
        <v>1369</v>
      </c>
      <c r="F105" s="495" t="s">
        <v>632</v>
      </c>
      <c r="G105" s="496" t="s">
        <v>632</v>
      </c>
      <c r="H105" s="493" t="s">
        <v>1370</v>
      </c>
      <c r="I105" s="493" t="s">
        <v>1071</v>
      </c>
      <c r="J105" s="497" t="s">
        <v>650</v>
      </c>
      <c r="K105" s="498" t="s">
        <v>633</v>
      </c>
      <c r="L105" s="559">
        <v>3755.85</v>
      </c>
      <c r="M105" s="141"/>
    </row>
    <row r="106" spans="1:13" ht="18.75">
      <c r="A106" s="390" t="s">
        <v>405</v>
      </c>
      <c r="B106" s="384" t="s">
        <v>406</v>
      </c>
      <c r="C106" s="493" t="s">
        <v>654</v>
      </c>
      <c r="D106" s="500" t="s">
        <v>655</v>
      </c>
      <c r="E106" s="495" t="s">
        <v>1371</v>
      </c>
      <c r="F106" s="495" t="s">
        <v>632</v>
      </c>
      <c r="G106" s="496" t="s">
        <v>632</v>
      </c>
      <c r="H106" s="493" t="s">
        <v>1372</v>
      </c>
      <c r="I106" s="493" t="s">
        <v>1073</v>
      </c>
      <c r="J106" s="497" t="s">
        <v>1373</v>
      </c>
      <c r="K106" s="498" t="s">
        <v>633</v>
      </c>
      <c r="L106" s="559">
        <v>3825.25</v>
      </c>
      <c r="M106" s="141"/>
    </row>
    <row r="107" spans="1:13" ht="18.75">
      <c r="A107" s="390" t="s">
        <v>405</v>
      </c>
      <c r="B107" s="384" t="s">
        <v>406</v>
      </c>
      <c r="C107" s="493" t="s">
        <v>645</v>
      </c>
      <c r="D107" s="500" t="s">
        <v>672</v>
      </c>
      <c r="E107" s="495" t="s">
        <v>1374</v>
      </c>
      <c r="F107" s="495" t="s">
        <v>632</v>
      </c>
      <c r="G107" s="496" t="s">
        <v>632</v>
      </c>
      <c r="H107" s="500" t="s">
        <v>1375</v>
      </c>
      <c r="I107" s="493" t="s">
        <v>1359</v>
      </c>
      <c r="J107" s="497" t="s">
        <v>650</v>
      </c>
      <c r="K107" s="498" t="s">
        <v>1376</v>
      </c>
      <c r="L107" s="559">
        <v>1815.74</v>
      </c>
      <c r="M107" s="141"/>
    </row>
    <row r="108" spans="1:13" ht="18.75">
      <c r="A108" s="390" t="s">
        <v>405</v>
      </c>
      <c r="B108" s="384" t="s">
        <v>406</v>
      </c>
      <c r="C108" s="493" t="s">
        <v>684</v>
      </c>
      <c r="D108" s="500" t="s">
        <v>685</v>
      </c>
      <c r="E108" s="495" t="s">
        <v>1109</v>
      </c>
      <c r="F108" s="495" t="s">
        <v>632</v>
      </c>
      <c r="G108" s="496" t="s">
        <v>632</v>
      </c>
      <c r="H108" s="493" t="s">
        <v>1377</v>
      </c>
      <c r="I108" s="493" t="s">
        <v>1359</v>
      </c>
      <c r="J108" s="497" t="s">
        <v>1378</v>
      </c>
      <c r="K108" s="498" t="s">
        <v>633</v>
      </c>
      <c r="L108" s="559">
        <v>4000</v>
      </c>
      <c r="M108" s="141"/>
    </row>
    <row r="109" spans="1:13" ht="18.75">
      <c r="A109" s="390" t="s">
        <v>405</v>
      </c>
      <c r="B109" s="384" t="s">
        <v>406</v>
      </c>
      <c r="C109" s="493" t="s">
        <v>663</v>
      </c>
      <c r="D109" s="500" t="s">
        <v>664</v>
      </c>
      <c r="E109" s="495" t="s">
        <v>770</v>
      </c>
      <c r="F109" s="495" t="s">
        <v>632</v>
      </c>
      <c r="G109" s="496" t="s">
        <v>632</v>
      </c>
      <c r="H109" s="493" t="s">
        <v>1379</v>
      </c>
      <c r="I109" s="493" t="s">
        <v>1359</v>
      </c>
      <c r="J109" s="497" t="s">
        <v>1380</v>
      </c>
      <c r="K109" s="498" t="s">
        <v>633</v>
      </c>
      <c r="L109" s="559">
        <v>3920</v>
      </c>
      <c r="M109" s="141"/>
    </row>
    <row r="110" spans="1:13" ht="18.75">
      <c r="A110" s="390" t="s">
        <v>405</v>
      </c>
      <c r="B110" s="384" t="s">
        <v>406</v>
      </c>
      <c r="C110" s="493" t="s">
        <v>663</v>
      </c>
      <c r="D110" s="500" t="s">
        <v>664</v>
      </c>
      <c r="E110" s="495" t="s">
        <v>770</v>
      </c>
      <c r="F110" s="495" t="s">
        <v>632</v>
      </c>
      <c r="G110" s="496" t="s">
        <v>632</v>
      </c>
      <c r="H110" s="493" t="s">
        <v>1381</v>
      </c>
      <c r="I110" s="493" t="s">
        <v>1359</v>
      </c>
      <c r="J110" s="497" t="s">
        <v>1382</v>
      </c>
      <c r="K110" s="498" t="s">
        <v>633</v>
      </c>
      <c r="L110" s="559">
        <v>5700</v>
      </c>
      <c r="M110" s="141"/>
    </row>
    <row r="111" spans="1:13" ht="18.75">
      <c r="A111" s="390" t="s">
        <v>405</v>
      </c>
      <c r="B111" s="384" t="s">
        <v>406</v>
      </c>
      <c r="C111" s="493" t="s">
        <v>659</v>
      </c>
      <c r="D111" s="500" t="s">
        <v>666</v>
      </c>
      <c r="E111" s="495" t="s">
        <v>1383</v>
      </c>
      <c r="F111" s="495" t="s">
        <v>632</v>
      </c>
      <c r="G111" s="496" t="s">
        <v>632</v>
      </c>
      <c r="H111" s="493" t="s">
        <v>1296</v>
      </c>
      <c r="I111" s="493" t="s">
        <v>1359</v>
      </c>
      <c r="J111" s="497" t="s">
        <v>650</v>
      </c>
      <c r="K111" s="498" t="s">
        <v>1384</v>
      </c>
      <c r="L111" s="559">
        <v>2996.44</v>
      </c>
      <c r="M111" s="141"/>
    </row>
    <row r="112" spans="1:13" ht="18.75">
      <c r="A112" s="390" t="s">
        <v>405</v>
      </c>
      <c r="B112" s="384" t="s">
        <v>406</v>
      </c>
      <c r="C112" s="493" t="s">
        <v>646</v>
      </c>
      <c r="D112" s="500" t="s">
        <v>647</v>
      </c>
      <c r="E112" s="495" t="s">
        <v>648</v>
      </c>
      <c r="F112" s="495" t="s">
        <v>632</v>
      </c>
      <c r="G112" s="496" t="s">
        <v>632</v>
      </c>
      <c r="H112" s="493" t="s">
        <v>1385</v>
      </c>
      <c r="I112" s="493" t="s">
        <v>1118</v>
      </c>
      <c r="J112" s="497" t="s">
        <v>650</v>
      </c>
      <c r="K112" s="498" t="s">
        <v>1034</v>
      </c>
      <c r="L112" s="559">
        <v>2487.5</v>
      </c>
      <c r="M112" s="141"/>
    </row>
    <row r="113" spans="1:13" ht="18.75">
      <c r="A113" s="390" t="s">
        <v>405</v>
      </c>
      <c r="B113" s="384" t="s">
        <v>406</v>
      </c>
      <c r="C113" s="493" t="s">
        <v>646</v>
      </c>
      <c r="D113" s="493" t="s">
        <v>647</v>
      </c>
      <c r="E113" s="494" t="s">
        <v>648</v>
      </c>
      <c r="F113" s="495" t="s">
        <v>632</v>
      </c>
      <c r="G113" s="496" t="s">
        <v>632</v>
      </c>
      <c r="H113" s="493" t="s">
        <v>1386</v>
      </c>
      <c r="I113" s="493" t="s">
        <v>1071</v>
      </c>
      <c r="J113" s="497" t="s">
        <v>650</v>
      </c>
      <c r="K113" s="498" t="s">
        <v>1034</v>
      </c>
      <c r="L113" s="559">
        <v>2487.5</v>
      </c>
      <c r="M113" s="141"/>
    </row>
    <row r="114" spans="1:13" ht="18.75">
      <c r="A114" s="390" t="s">
        <v>405</v>
      </c>
      <c r="B114" s="384" t="s">
        <v>406</v>
      </c>
      <c r="C114" s="499" t="s">
        <v>651</v>
      </c>
      <c r="D114" s="500" t="s">
        <v>652</v>
      </c>
      <c r="E114" s="495" t="s">
        <v>653</v>
      </c>
      <c r="F114" s="495" t="s">
        <v>632</v>
      </c>
      <c r="G114" s="496" t="s">
        <v>632</v>
      </c>
      <c r="H114" s="500" t="s">
        <v>1387</v>
      </c>
      <c r="I114" s="500" t="s">
        <v>1076</v>
      </c>
      <c r="J114" s="501" t="s">
        <v>1388</v>
      </c>
      <c r="K114" s="387">
        <v>2607901</v>
      </c>
      <c r="L114" s="560">
        <v>435.4</v>
      </c>
      <c r="M114" s="141"/>
    </row>
    <row r="115" spans="1:13" ht="18.75">
      <c r="A115" s="390" t="s">
        <v>405</v>
      </c>
      <c r="B115" s="384" t="s">
        <v>406</v>
      </c>
      <c r="C115" s="507" t="s">
        <v>661</v>
      </c>
      <c r="D115" s="500" t="s">
        <v>670</v>
      </c>
      <c r="E115" s="506" t="s">
        <v>671</v>
      </c>
      <c r="F115" s="496" t="s">
        <v>632</v>
      </c>
      <c r="G115" s="496" t="s">
        <v>632</v>
      </c>
      <c r="H115" s="506">
        <v>101</v>
      </c>
      <c r="I115" s="517">
        <v>45071</v>
      </c>
      <c r="J115" s="501" t="s">
        <v>1389</v>
      </c>
      <c r="K115" s="387">
        <v>2607901</v>
      </c>
      <c r="L115" s="561">
        <v>300</v>
      </c>
      <c r="M115" s="141"/>
    </row>
    <row r="116" spans="1:13" ht="18.75">
      <c r="A116" s="390" t="s">
        <v>405</v>
      </c>
      <c r="B116" s="384" t="s">
        <v>406</v>
      </c>
      <c r="C116" s="500" t="s">
        <v>654</v>
      </c>
      <c r="D116" s="500" t="s">
        <v>673</v>
      </c>
      <c r="E116" s="495" t="s">
        <v>674</v>
      </c>
      <c r="F116" s="495" t="s">
        <v>632</v>
      </c>
      <c r="G116" s="496" t="s">
        <v>632</v>
      </c>
      <c r="H116" s="500" t="s">
        <v>1390</v>
      </c>
      <c r="I116" s="500" t="s">
        <v>1391</v>
      </c>
      <c r="J116" s="501" t="s">
        <v>1392</v>
      </c>
      <c r="K116" s="387">
        <v>2607901</v>
      </c>
      <c r="L116" s="561">
        <v>2950</v>
      </c>
      <c r="M116" s="141"/>
    </row>
    <row r="117" spans="1:13" ht="18.75">
      <c r="A117" s="390" t="s">
        <v>405</v>
      </c>
      <c r="B117" s="384" t="s">
        <v>406</v>
      </c>
      <c r="C117" s="500" t="s">
        <v>675</v>
      </c>
      <c r="D117" s="500" t="s">
        <v>676</v>
      </c>
      <c r="E117" s="506" t="s">
        <v>677</v>
      </c>
      <c r="F117" s="495" t="s">
        <v>632</v>
      </c>
      <c r="G117" s="495" t="s">
        <v>632</v>
      </c>
      <c r="H117" s="506">
        <v>612023</v>
      </c>
      <c r="I117" s="517">
        <v>45082</v>
      </c>
      <c r="J117" s="501" t="s">
        <v>650</v>
      </c>
      <c r="K117" s="387">
        <v>2610606</v>
      </c>
      <c r="L117" s="561">
        <v>13000</v>
      </c>
      <c r="M117" s="141"/>
    </row>
    <row r="118" spans="1:13" ht="18.75">
      <c r="A118" s="390" t="s">
        <v>405</v>
      </c>
      <c r="B118" s="384" t="s">
        <v>406</v>
      </c>
      <c r="C118" s="500" t="s">
        <v>654</v>
      </c>
      <c r="D118" s="500" t="s">
        <v>673</v>
      </c>
      <c r="E118" s="495" t="s">
        <v>674</v>
      </c>
      <c r="F118" s="495" t="s">
        <v>632</v>
      </c>
      <c r="G118" s="496" t="s">
        <v>632</v>
      </c>
      <c r="H118" s="493" t="s">
        <v>1393</v>
      </c>
      <c r="I118" s="493" t="s">
        <v>1118</v>
      </c>
      <c r="J118" s="497" t="s">
        <v>1394</v>
      </c>
      <c r="K118" s="498" t="s">
        <v>667</v>
      </c>
      <c r="L118" s="559">
        <v>2950</v>
      </c>
      <c r="M118" s="141"/>
    </row>
    <row r="119" spans="1:13" ht="18.75">
      <c r="A119" s="390" t="s">
        <v>405</v>
      </c>
      <c r="B119" s="384" t="s">
        <v>406</v>
      </c>
      <c r="C119" s="500" t="s">
        <v>297</v>
      </c>
      <c r="D119" s="500" t="s">
        <v>874</v>
      </c>
      <c r="E119" s="495" t="s">
        <v>1032</v>
      </c>
      <c r="F119" s="495" t="s">
        <v>632</v>
      </c>
      <c r="G119" s="496" t="s">
        <v>632</v>
      </c>
      <c r="H119" s="500" t="s">
        <v>1395</v>
      </c>
      <c r="I119" s="500" t="s">
        <v>1168</v>
      </c>
      <c r="J119" s="501" t="s">
        <v>1396</v>
      </c>
      <c r="K119" s="518" t="s">
        <v>633</v>
      </c>
      <c r="L119" s="559">
        <v>14207.48</v>
      </c>
      <c r="M119" s="141"/>
    </row>
    <row r="120" spans="1:13" ht="18.75">
      <c r="A120" s="390" t="s">
        <v>405</v>
      </c>
      <c r="B120" s="384" t="s">
        <v>406</v>
      </c>
      <c r="C120" s="500" t="s">
        <v>654</v>
      </c>
      <c r="D120" s="500" t="s">
        <v>1033</v>
      </c>
      <c r="E120" s="495" t="s">
        <v>1011</v>
      </c>
      <c r="F120" s="495" t="s">
        <v>632</v>
      </c>
      <c r="G120" s="496" t="s">
        <v>632</v>
      </c>
      <c r="H120" s="493" t="s">
        <v>1397</v>
      </c>
      <c r="I120" s="493" t="s">
        <v>1029</v>
      </c>
      <c r="J120" s="497" t="s">
        <v>650</v>
      </c>
      <c r="K120" s="516" t="s">
        <v>1034</v>
      </c>
      <c r="L120" s="559">
        <v>2715</v>
      </c>
      <c r="M120" s="141"/>
    </row>
    <row r="121" spans="1:13" ht="18.75">
      <c r="A121" s="390" t="s">
        <v>405</v>
      </c>
      <c r="B121" s="384" t="s">
        <v>406</v>
      </c>
      <c r="C121" s="500" t="s">
        <v>661</v>
      </c>
      <c r="D121" s="500" t="s">
        <v>693</v>
      </c>
      <c r="E121" s="495" t="s">
        <v>694</v>
      </c>
      <c r="F121" s="495" t="s">
        <v>632</v>
      </c>
      <c r="G121" s="496" t="s">
        <v>632</v>
      </c>
      <c r="H121" s="500" t="s">
        <v>1398</v>
      </c>
      <c r="I121" s="500" t="s">
        <v>1211</v>
      </c>
      <c r="J121" s="501" t="s">
        <v>650</v>
      </c>
      <c r="K121" s="387">
        <v>2611606</v>
      </c>
      <c r="L121" s="559">
        <v>439.67</v>
      </c>
      <c r="M121" s="141"/>
    </row>
    <row r="122" spans="1:13" ht="18.75">
      <c r="A122" s="390" t="s">
        <v>405</v>
      </c>
      <c r="B122" s="384" t="s">
        <v>406</v>
      </c>
      <c r="C122" s="500" t="s">
        <v>661</v>
      </c>
      <c r="D122" s="500" t="s">
        <v>693</v>
      </c>
      <c r="E122" s="495" t="s">
        <v>694</v>
      </c>
      <c r="F122" s="495" t="s">
        <v>632</v>
      </c>
      <c r="G122" s="496" t="s">
        <v>632</v>
      </c>
      <c r="H122" s="500" t="s">
        <v>1399</v>
      </c>
      <c r="I122" s="500" t="s">
        <v>1206</v>
      </c>
      <c r="J122" s="501" t="s">
        <v>650</v>
      </c>
      <c r="K122" s="387">
        <v>2611606</v>
      </c>
      <c r="L122" s="560">
        <v>13650.38</v>
      </c>
      <c r="M122" s="141"/>
    </row>
    <row r="123" spans="1:13" ht="18.75">
      <c r="A123" s="390" t="s">
        <v>405</v>
      </c>
      <c r="B123" s="384" t="s">
        <v>406</v>
      </c>
      <c r="C123" s="493" t="s">
        <v>661</v>
      </c>
      <c r="D123" s="493" t="s">
        <v>691</v>
      </c>
      <c r="E123" s="494" t="s">
        <v>692</v>
      </c>
      <c r="F123" s="495" t="s">
        <v>632</v>
      </c>
      <c r="G123" s="496" t="s">
        <v>632</v>
      </c>
      <c r="H123" s="493" t="s">
        <v>1400</v>
      </c>
      <c r="I123" s="493" t="s">
        <v>1024</v>
      </c>
      <c r="J123" s="497" t="s">
        <v>650</v>
      </c>
      <c r="K123" s="498" t="s">
        <v>633</v>
      </c>
      <c r="L123" s="559">
        <v>1073</v>
      </c>
      <c r="M123" s="141"/>
    </row>
    <row r="124" spans="1:13" ht="18.75">
      <c r="A124" s="390" t="s">
        <v>405</v>
      </c>
      <c r="B124" s="384" t="s">
        <v>406</v>
      </c>
      <c r="C124" s="492" t="s">
        <v>645</v>
      </c>
      <c r="D124" s="386" t="s">
        <v>1401</v>
      </c>
      <c r="E124" s="495" t="s">
        <v>1402</v>
      </c>
      <c r="F124" s="495" t="s">
        <v>632</v>
      </c>
      <c r="G124" s="496" t="s">
        <v>632</v>
      </c>
      <c r="H124" s="500" t="s">
        <v>1403</v>
      </c>
      <c r="I124" s="500" t="s">
        <v>1031</v>
      </c>
      <c r="J124" s="501" t="s">
        <v>1404</v>
      </c>
      <c r="K124" s="385">
        <v>2609600</v>
      </c>
      <c r="L124" s="559">
        <v>590</v>
      </c>
      <c r="M124" s="141"/>
    </row>
    <row r="125" spans="1:13" ht="18.75">
      <c r="A125" s="390" t="s">
        <v>405</v>
      </c>
      <c r="B125" s="384" t="s">
        <v>406</v>
      </c>
      <c r="C125" s="492" t="s">
        <v>645</v>
      </c>
      <c r="D125" s="386" t="s">
        <v>1401</v>
      </c>
      <c r="E125" s="519" t="s">
        <v>1402</v>
      </c>
      <c r="F125" s="519" t="s">
        <v>632</v>
      </c>
      <c r="G125" s="520" t="s">
        <v>632</v>
      </c>
      <c r="H125" s="521" t="s">
        <v>1405</v>
      </c>
      <c r="I125" s="521" t="s">
        <v>1277</v>
      </c>
      <c r="J125" s="522" t="s">
        <v>1406</v>
      </c>
      <c r="K125" s="523">
        <v>2609600</v>
      </c>
      <c r="L125" s="562">
        <v>590</v>
      </c>
      <c r="M125" s="141"/>
    </row>
    <row r="126" spans="1:13" ht="18.75">
      <c r="A126" s="390" t="s">
        <v>405</v>
      </c>
      <c r="B126" s="384" t="s">
        <v>406</v>
      </c>
      <c r="C126" s="493" t="s">
        <v>661</v>
      </c>
      <c r="D126" s="493" t="s">
        <v>678</v>
      </c>
      <c r="E126" s="494" t="s">
        <v>679</v>
      </c>
      <c r="F126" s="494" t="s">
        <v>632</v>
      </c>
      <c r="G126" s="496" t="s">
        <v>632</v>
      </c>
      <c r="H126" s="500" t="s">
        <v>1407</v>
      </c>
      <c r="I126" s="500" t="s">
        <v>1359</v>
      </c>
      <c r="J126" s="501" t="s">
        <v>650</v>
      </c>
      <c r="K126" s="387">
        <v>2611606</v>
      </c>
      <c r="L126" s="559">
        <v>18588.82</v>
      </c>
      <c r="M126" s="141"/>
    </row>
    <row r="127" spans="1:13" ht="18.75">
      <c r="A127" s="390" t="s">
        <v>405</v>
      </c>
      <c r="B127" s="384" t="s">
        <v>406</v>
      </c>
      <c r="C127" s="493" t="s">
        <v>661</v>
      </c>
      <c r="D127" s="493" t="s">
        <v>678</v>
      </c>
      <c r="E127" s="494" t="s">
        <v>679</v>
      </c>
      <c r="F127" s="494" t="s">
        <v>632</v>
      </c>
      <c r="G127" s="496" t="s">
        <v>632</v>
      </c>
      <c r="H127" s="500" t="s">
        <v>1408</v>
      </c>
      <c r="I127" s="500" t="s">
        <v>1039</v>
      </c>
      <c r="J127" s="501" t="s">
        <v>650</v>
      </c>
      <c r="K127" s="387">
        <v>2611606</v>
      </c>
      <c r="L127" s="559">
        <v>17109.5</v>
      </c>
      <c r="M127" s="141"/>
    </row>
    <row r="128" spans="1:13" ht="18.75">
      <c r="A128" s="390" t="s">
        <v>405</v>
      </c>
      <c r="B128" s="384" t="s">
        <v>406</v>
      </c>
      <c r="C128" s="493" t="s">
        <v>1409</v>
      </c>
      <c r="D128" s="493" t="s">
        <v>1410</v>
      </c>
      <c r="E128" s="494" t="s">
        <v>1038</v>
      </c>
      <c r="F128" s="495" t="s">
        <v>632</v>
      </c>
      <c r="G128" s="496" t="s">
        <v>632</v>
      </c>
      <c r="H128" s="493" t="s">
        <v>1411</v>
      </c>
      <c r="I128" s="493" t="s">
        <v>891</v>
      </c>
      <c r="J128" s="497" t="s">
        <v>650</v>
      </c>
      <c r="K128" s="498" t="s">
        <v>1412</v>
      </c>
      <c r="L128" s="559">
        <v>807.9</v>
      </c>
      <c r="M128" s="141"/>
    </row>
    <row r="129" spans="1:13" ht="18.75">
      <c r="A129" s="390" t="s">
        <v>405</v>
      </c>
      <c r="B129" s="384" t="s">
        <v>406</v>
      </c>
      <c r="C129" s="500" t="s">
        <v>654</v>
      </c>
      <c r="D129" s="500" t="s">
        <v>1413</v>
      </c>
      <c r="E129" s="495" t="s">
        <v>1414</v>
      </c>
      <c r="F129" s="495" t="s">
        <v>632</v>
      </c>
      <c r="G129" s="496" t="s">
        <v>632</v>
      </c>
      <c r="H129" s="493" t="s">
        <v>1415</v>
      </c>
      <c r="I129" s="493" t="s">
        <v>1040</v>
      </c>
      <c r="J129" s="497" t="s">
        <v>650</v>
      </c>
      <c r="K129" s="498" t="s">
        <v>700</v>
      </c>
      <c r="L129" s="559">
        <v>18000</v>
      </c>
      <c r="M129" s="141"/>
    </row>
    <row r="130" spans="1:13" ht="18.75">
      <c r="A130" s="390" t="s">
        <v>405</v>
      </c>
      <c r="B130" s="384" t="s">
        <v>406</v>
      </c>
      <c r="C130" s="500" t="s">
        <v>654</v>
      </c>
      <c r="D130" s="500" t="s">
        <v>1423</v>
      </c>
      <c r="E130" s="495" t="s">
        <v>1416</v>
      </c>
      <c r="F130" s="495" t="s">
        <v>632</v>
      </c>
      <c r="G130" s="496" t="s">
        <v>632</v>
      </c>
      <c r="H130" s="493" t="s">
        <v>1417</v>
      </c>
      <c r="I130" s="493" t="s">
        <v>1030</v>
      </c>
      <c r="J130" s="497" t="s">
        <v>1418</v>
      </c>
      <c r="K130" s="498" t="s">
        <v>633</v>
      </c>
      <c r="L130" s="559">
        <v>18000</v>
      </c>
      <c r="M130" s="141"/>
    </row>
    <row r="131" spans="1:13" ht="18.75">
      <c r="A131" s="390" t="s">
        <v>405</v>
      </c>
      <c r="B131" s="384" t="s">
        <v>406</v>
      </c>
      <c r="C131" s="507" t="s">
        <v>684</v>
      </c>
      <c r="D131" s="500" t="s">
        <v>687</v>
      </c>
      <c r="E131" s="506" t="s">
        <v>688</v>
      </c>
      <c r="F131" s="496" t="s">
        <v>632</v>
      </c>
      <c r="G131" s="496" t="s">
        <v>632</v>
      </c>
      <c r="H131" s="502">
        <v>1568</v>
      </c>
      <c r="I131" s="503">
        <v>45081</v>
      </c>
      <c r="J131" s="501" t="s">
        <v>1419</v>
      </c>
      <c r="K131" s="498">
        <v>2607901</v>
      </c>
      <c r="L131" s="563">
        <v>500</v>
      </c>
      <c r="M131" s="141"/>
    </row>
    <row r="132" spans="1:13" ht="18.75">
      <c r="A132" s="390" t="s">
        <v>405</v>
      </c>
      <c r="B132" s="384" t="s">
        <v>406</v>
      </c>
      <c r="C132" s="500" t="s">
        <v>680</v>
      </c>
      <c r="D132" s="500" t="s">
        <v>681</v>
      </c>
      <c r="E132" s="495" t="s">
        <v>682</v>
      </c>
      <c r="F132" s="495" t="s">
        <v>632</v>
      </c>
      <c r="G132" s="496" t="s">
        <v>632</v>
      </c>
      <c r="H132" s="493" t="s">
        <v>683</v>
      </c>
      <c r="I132" s="493" t="s">
        <v>1027</v>
      </c>
      <c r="J132" s="497" t="s">
        <v>650</v>
      </c>
      <c r="K132" s="498" t="s">
        <v>633</v>
      </c>
      <c r="L132" s="563">
        <v>2320.21</v>
      </c>
      <c r="M132" s="141"/>
    </row>
    <row r="133" spans="1:13" ht="18.75">
      <c r="A133" s="390" t="s">
        <v>405</v>
      </c>
      <c r="B133" s="384" t="s">
        <v>406</v>
      </c>
      <c r="C133" s="500" t="s">
        <v>654</v>
      </c>
      <c r="D133" s="500" t="s">
        <v>1433</v>
      </c>
      <c r="E133" s="495" t="s">
        <v>1424</v>
      </c>
      <c r="F133" s="495" t="s">
        <v>632</v>
      </c>
      <c r="G133" s="496" t="s">
        <v>632</v>
      </c>
      <c r="H133" s="493" t="s">
        <v>1425</v>
      </c>
      <c r="I133" s="493" t="s">
        <v>1426</v>
      </c>
      <c r="J133" s="501" t="s">
        <v>1427</v>
      </c>
      <c r="K133" s="498" t="s">
        <v>1428</v>
      </c>
      <c r="L133" s="563">
        <v>10000</v>
      </c>
      <c r="M133" s="141"/>
    </row>
    <row r="134" spans="1:13" ht="18.75">
      <c r="A134" s="390" t="s">
        <v>405</v>
      </c>
      <c r="B134" s="384" t="s">
        <v>406</v>
      </c>
      <c r="C134" s="500" t="s">
        <v>654</v>
      </c>
      <c r="D134" s="500" t="s">
        <v>1432</v>
      </c>
      <c r="E134" s="495" t="s">
        <v>1431</v>
      </c>
      <c r="F134" s="495" t="s">
        <v>632</v>
      </c>
      <c r="G134" s="496" t="s">
        <v>632</v>
      </c>
      <c r="H134" s="493" t="s">
        <v>1430</v>
      </c>
      <c r="I134" s="493" t="s">
        <v>1179</v>
      </c>
      <c r="J134" s="501" t="s">
        <v>1429</v>
      </c>
      <c r="K134" s="498" t="s">
        <v>1428</v>
      </c>
      <c r="L134" s="563">
        <v>5000</v>
      </c>
      <c r="M134" s="141"/>
    </row>
    <row r="135" spans="1:13">
      <c r="A135" s="371"/>
      <c r="B135" s="153"/>
      <c r="C135" s="152"/>
      <c r="D135" s="152"/>
      <c r="E135" s="153"/>
      <c r="F135" s="483"/>
      <c r="G135" s="363"/>
      <c r="H135" s="152"/>
      <c r="I135" s="152"/>
      <c r="J135" s="484"/>
      <c r="K135" s="485"/>
      <c r="L135" s="564">
        <v>0</v>
      </c>
      <c r="M135" s="141"/>
    </row>
    <row r="136" spans="1:13">
      <c r="A136" s="371"/>
      <c r="B136" s="153"/>
      <c r="C136" s="152"/>
      <c r="D136" s="152"/>
      <c r="E136" s="153"/>
      <c r="F136" s="483"/>
      <c r="G136" s="363"/>
      <c r="H136" s="152"/>
      <c r="I136" s="152"/>
      <c r="J136" s="484"/>
      <c r="K136" s="485"/>
      <c r="L136" s="564">
        <v>0</v>
      </c>
      <c r="M136" s="141"/>
    </row>
    <row r="137" spans="1:13">
      <c r="A137" s="371"/>
      <c r="B137" s="153"/>
      <c r="C137" s="152"/>
      <c r="D137" s="152"/>
      <c r="E137" s="153"/>
      <c r="F137" s="483"/>
      <c r="G137" s="363"/>
      <c r="H137" s="152"/>
      <c r="I137" s="152"/>
      <c r="J137" s="484"/>
      <c r="K137" s="485"/>
      <c r="L137" s="564">
        <v>0</v>
      </c>
      <c r="M137" s="141"/>
    </row>
    <row r="138" spans="1:13">
      <c r="A138" s="371"/>
      <c r="B138" s="153"/>
      <c r="C138" s="152"/>
      <c r="D138" s="152"/>
      <c r="E138" s="153"/>
      <c r="F138" s="483"/>
      <c r="G138" s="363"/>
      <c r="H138" s="152"/>
      <c r="I138" s="152"/>
      <c r="J138" s="484"/>
      <c r="K138" s="485"/>
      <c r="L138" s="564">
        <v>0</v>
      </c>
      <c r="M138" s="141"/>
    </row>
    <row r="139" spans="1:13">
      <c r="A139" s="371"/>
      <c r="B139" s="153"/>
      <c r="C139" s="152"/>
      <c r="D139" s="152"/>
      <c r="E139" s="153"/>
      <c r="F139" s="483"/>
      <c r="G139" s="363"/>
      <c r="H139" s="152"/>
      <c r="I139" s="152"/>
      <c r="J139" s="484"/>
      <c r="K139" s="485"/>
      <c r="L139" s="564">
        <v>0</v>
      </c>
      <c r="M139" s="141"/>
    </row>
    <row r="140" spans="1:13">
      <c r="A140" s="371"/>
      <c r="B140" s="153"/>
      <c r="C140" s="152"/>
      <c r="D140" s="152"/>
      <c r="E140" s="153"/>
      <c r="F140" s="483"/>
      <c r="G140" s="363"/>
      <c r="H140" s="152"/>
      <c r="I140" s="152"/>
      <c r="J140" s="484"/>
      <c r="K140" s="485"/>
      <c r="L140" s="564">
        <v>0</v>
      </c>
      <c r="M140" s="141"/>
    </row>
    <row r="141" spans="1:13">
      <c r="A141" s="371"/>
      <c r="B141" s="153"/>
      <c r="C141" s="152"/>
      <c r="D141" s="152"/>
      <c r="E141" s="153"/>
      <c r="F141" s="483"/>
      <c r="G141" s="363"/>
      <c r="H141" s="152"/>
      <c r="I141" s="152"/>
      <c r="J141" s="484"/>
      <c r="K141" s="485"/>
      <c r="L141" s="564">
        <v>0</v>
      </c>
      <c r="M141" s="141"/>
    </row>
    <row r="142" spans="1:13">
      <c r="A142" s="371"/>
      <c r="B142" s="153"/>
      <c r="C142" s="152"/>
      <c r="D142" s="152"/>
      <c r="E142" s="153"/>
      <c r="F142" s="483"/>
      <c r="G142" s="363"/>
      <c r="H142" s="152"/>
      <c r="I142" s="152"/>
      <c r="J142" s="484"/>
      <c r="K142" s="485"/>
      <c r="L142" s="564">
        <v>0</v>
      </c>
      <c r="M142" s="141"/>
    </row>
    <row r="143" spans="1:13">
      <c r="A143" s="371"/>
      <c r="B143" s="153"/>
      <c r="C143" s="152"/>
      <c r="D143" s="152"/>
      <c r="E143" s="153"/>
      <c r="F143" s="483"/>
      <c r="G143" s="363"/>
      <c r="H143" s="152"/>
      <c r="I143" s="152"/>
      <c r="J143" s="484"/>
      <c r="K143" s="485"/>
      <c r="L143" s="564">
        <v>0</v>
      </c>
      <c r="M143" s="141"/>
    </row>
    <row r="144" spans="1:13">
      <c r="A144" s="371"/>
      <c r="B144" s="153"/>
      <c r="C144" s="152"/>
      <c r="D144" s="152"/>
      <c r="E144" s="153"/>
      <c r="F144" s="483"/>
      <c r="G144" s="363"/>
      <c r="H144" s="152"/>
      <c r="I144" s="152"/>
      <c r="J144" s="484"/>
      <c r="K144" s="152"/>
      <c r="L144" s="564">
        <v>0</v>
      </c>
      <c r="M144" s="141"/>
    </row>
    <row r="145" spans="1:13">
      <c r="A145" s="371"/>
      <c r="B145" s="153"/>
      <c r="C145" s="152"/>
      <c r="D145" s="152"/>
      <c r="E145" s="153"/>
      <c r="F145" s="483"/>
      <c r="G145" s="363"/>
      <c r="H145" s="152"/>
      <c r="I145" s="152"/>
      <c r="J145" s="484"/>
      <c r="K145" s="152"/>
      <c r="L145" s="564">
        <v>0</v>
      </c>
      <c r="M145" s="141"/>
    </row>
    <row r="146" spans="1:13">
      <c r="A146" s="371"/>
      <c r="B146" s="153"/>
      <c r="C146" s="152"/>
      <c r="D146" s="152"/>
      <c r="E146" s="153"/>
      <c r="F146" s="483"/>
      <c r="G146" s="363"/>
      <c r="H146" s="152"/>
      <c r="I146" s="152"/>
      <c r="J146" s="484"/>
      <c r="K146" s="152"/>
      <c r="L146" s="564">
        <v>0</v>
      </c>
      <c r="M146" s="141"/>
    </row>
    <row r="147" spans="1:13">
      <c r="A147" s="371"/>
      <c r="B147" s="153"/>
      <c r="C147" s="152"/>
      <c r="D147" s="152"/>
      <c r="E147" s="153"/>
      <c r="F147" s="483"/>
      <c r="G147" s="363"/>
      <c r="H147" s="152"/>
      <c r="I147" s="152"/>
      <c r="J147" s="484"/>
      <c r="K147" s="152"/>
      <c r="L147" s="564">
        <v>0</v>
      </c>
      <c r="M147" s="141"/>
    </row>
    <row r="148" spans="1:13">
      <c r="A148" s="371"/>
      <c r="B148" s="153"/>
      <c r="C148" s="152"/>
      <c r="D148" s="152"/>
      <c r="E148" s="153"/>
      <c r="F148" s="483"/>
      <c r="G148" s="363"/>
      <c r="H148" s="152"/>
      <c r="I148" s="152"/>
      <c r="J148" s="484"/>
      <c r="K148" s="152"/>
      <c r="L148" s="564">
        <v>0</v>
      </c>
      <c r="M148" s="141"/>
    </row>
    <row r="149" spans="1:13">
      <c r="A149" s="371"/>
      <c r="B149" s="153"/>
      <c r="C149" s="152"/>
      <c r="D149" s="152"/>
      <c r="E149" s="153"/>
      <c r="F149" s="483"/>
      <c r="G149" s="363"/>
      <c r="H149" s="152"/>
      <c r="I149" s="152"/>
      <c r="J149" s="484"/>
      <c r="K149" s="152"/>
      <c r="L149" s="564">
        <v>0</v>
      </c>
      <c r="M149" s="141"/>
    </row>
    <row r="150" spans="1:13">
      <c r="A150" s="371"/>
      <c r="B150" s="153"/>
      <c r="C150" s="152"/>
      <c r="D150" s="152"/>
      <c r="E150" s="153"/>
      <c r="F150" s="483"/>
      <c r="G150" s="363"/>
      <c r="H150" s="152"/>
      <c r="I150" s="152"/>
      <c r="J150" s="484"/>
      <c r="K150" s="152"/>
      <c r="L150" s="564">
        <v>0</v>
      </c>
      <c r="M150" s="141"/>
    </row>
    <row r="151" spans="1:13">
      <c r="A151" s="371"/>
      <c r="B151" s="153"/>
      <c r="C151" s="152"/>
      <c r="D151" s="152"/>
      <c r="E151" s="153"/>
      <c r="F151" s="483"/>
      <c r="G151" s="363"/>
      <c r="H151" s="152"/>
      <c r="I151" s="152"/>
      <c r="J151" s="484"/>
      <c r="K151" s="152"/>
      <c r="L151" s="564">
        <v>0</v>
      </c>
      <c r="M151" s="141"/>
    </row>
    <row r="152" spans="1:13">
      <c r="A152" s="371"/>
      <c r="B152" s="153"/>
      <c r="C152" s="152"/>
      <c r="D152" s="152"/>
      <c r="E152" s="153"/>
      <c r="F152" s="483"/>
      <c r="G152" s="363"/>
      <c r="H152" s="152"/>
      <c r="I152" s="152"/>
      <c r="J152" s="484"/>
      <c r="K152" s="152"/>
      <c r="L152" s="564">
        <v>0</v>
      </c>
      <c r="M152" s="141"/>
    </row>
    <row r="153" spans="1:13">
      <c r="A153" s="371"/>
      <c r="B153" s="153"/>
      <c r="C153" s="152"/>
      <c r="D153" s="152"/>
      <c r="E153" s="153"/>
      <c r="F153" s="483"/>
      <c r="G153" s="363"/>
      <c r="H153" s="152"/>
      <c r="I153" s="152"/>
      <c r="J153" s="484"/>
      <c r="K153" s="152"/>
      <c r="L153" s="564">
        <v>0</v>
      </c>
      <c r="M153" s="141"/>
    </row>
    <row r="154" spans="1:13">
      <c r="A154" s="371"/>
      <c r="B154" s="153"/>
      <c r="C154" s="152"/>
      <c r="D154" s="152"/>
      <c r="E154" s="153"/>
      <c r="F154" s="483"/>
      <c r="G154" s="363"/>
      <c r="H154" s="152"/>
      <c r="I154" s="152"/>
      <c r="J154" s="484"/>
      <c r="K154" s="152"/>
      <c r="L154" s="564">
        <v>0</v>
      </c>
      <c r="M154" s="141"/>
    </row>
    <row r="155" spans="1:13">
      <c r="A155" s="371"/>
      <c r="B155" s="153"/>
      <c r="C155" s="152"/>
      <c r="D155" s="152"/>
      <c r="E155" s="153"/>
      <c r="F155" s="483"/>
      <c r="G155" s="363"/>
      <c r="H155" s="152"/>
      <c r="I155" s="152"/>
      <c r="J155" s="484"/>
      <c r="K155" s="152"/>
      <c r="L155" s="564">
        <v>0</v>
      </c>
      <c r="M155" s="141"/>
    </row>
    <row r="156" spans="1:13">
      <c r="A156" s="371"/>
      <c r="B156" s="153"/>
      <c r="C156" s="152"/>
      <c r="D156" s="152"/>
      <c r="E156" s="153"/>
      <c r="F156" s="483"/>
      <c r="G156" s="363"/>
      <c r="H156" s="152"/>
      <c r="I156" s="152"/>
      <c r="J156" s="484"/>
      <c r="K156" s="152"/>
      <c r="L156" s="564">
        <v>0</v>
      </c>
      <c r="M156" s="141"/>
    </row>
    <row r="157" spans="1:13">
      <c r="A157" s="371"/>
      <c r="B157" s="153"/>
      <c r="C157" s="152"/>
      <c r="D157" s="152"/>
      <c r="E157" s="153"/>
      <c r="F157" s="483"/>
      <c r="G157" s="363"/>
      <c r="H157" s="152"/>
      <c r="I157" s="152"/>
      <c r="J157" s="484"/>
      <c r="K157" s="152"/>
      <c r="L157" s="564">
        <v>0</v>
      </c>
      <c r="M157" s="141"/>
    </row>
    <row r="158" spans="1:13">
      <c r="A158" s="371"/>
      <c r="B158" s="153"/>
      <c r="C158" s="152"/>
      <c r="D158" s="152"/>
      <c r="E158" s="153"/>
      <c r="F158" s="483"/>
      <c r="G158" s="363"/>
      <c r="H158" s="152"/>
      <c r="I158" s="152"/>
      <c r="J158" s="484"/>
      <c r="K158" s="152"/>
      <c r="L158" s="564">
        <v>0</v>
      </c>
      <c r="M158" s="141"/>
    </row>
    <row r="159" spans="1:13">
      <c r="A159" s="371"/>
      <c r="B159" s="153"/>
      <c r="C159" s="152"/>
      <c r="D159" s="152"/>
      <c r="E159" s="153"/>
      <c r="F159" s="483"/>
      <c r="G159" s="363"/>
      <c r="H159" s="152"/>
      <c r="I159" s="152"/>
      <c r="J159" s="484"/>
      <c r="K159" s="152"/>
      <c r="L159" s="564">
        <v>0</v>
      </c>
      <c r="M159" s="141"/>
    </row>
    <row r="160" spans="1:13">
      <c r="A160" s="371"/>
      <c r="B160" s="153"/>
      <c r="C160" s="152"/>
      <c r="D160" s="152"/>
      <c r="E160" s="153"/>
      <c r="F160" s="483"/>
      <c r="G160" s="363"/>
      <c r="H160" s="152"/>
      <c r="I160" s="152"/>
      <c r="J160" s="484"/>
      <c r="K160" s="152"/>
      <c r="L160" s="564">
        <v>0</v>
      </c>
      <c r="M160" s="141"/>
    </row>
    <row r="161" spans="1:13">
      <c r="A161" s="371"/>
      <c r="B161" s="153"/>
      <c r="C161" s="152"/>
      <c r="D161" s="152"/>
      <c r="E161" s="153"/>
      <c r="F161" s="483"/>
      <c r="G161" s="363"/>
      <c r="H161" s="152"/>
      <c r="I161" s="152"/>
      <c r="J161" s="484"/>
      <c r="K161" s="152"/>
      <c r="L161" s="564">
        <v>0</v>
      </c>
      <c r="M161" s="141"/>
    </row>
    <row r="162" spans="1:13">
      <c r="A162" s="371"/>
      <c r="B162" s="153"/>
      <c r="C162" s="152"/>
      <c r="D162" s="152"/>
      <c r="E162" s="153"/>
      <c r="F162" s="483"/>
      <c r="G162" s="363"/>
      <c r="H162" s="152"/>
      <c r="I162" s="152"/>
      <c r="J162" s="484"/>
      <c r="K162" s="152"/>
      <c r="L162" s="564">
        <v>0</v>
      </c>
      <c r="M162" s="141"/>
    </row>
    <row r="163" spans="1:13">
      <c r="A163" s="371"/>
      <c r="B163" s="153"/>
      <c r="C163" s="152"/>
      <c r="D163" s="152"/>
      <c r="E163" s="153"/>
      <c r="F163" s="483"/>
      <c r="G163" s="363"/>
      <c r="H163" s="152"/>
      <c r="I163" s="152"/>
      <c r="J163" s="484"/>
      <c r="K163" s="152"/>
      <c r="L163" s="564">
        <v>0</v>
      </c>
      <c r="M163" s="141"/>
    </row>
    <row r="164" spans="1:13">
      <c r="A164" s="371"/>
      <c r="B164" s="153"/>
      <c r="C164" s="152"/>
      <c r="D164" s="152"/>
      <c r="E164" s="153"/>
      <c r="F164" s="483"/>
      <c r="G164" s="363"/>
      <c r="H164" s="152"/>
      <c r="I164" s="152"/>
      <c r="J164" s="484"/>
      <c r="K164" s="152"/>
      <c r="L164" s="564">
        <v>0</v>
      </c>
      <c r="M164" s="141"/>
    </row>
    <row r="165" spans="1:13">
      <c r="A165" s="371"/>
      <c r="B165" s="153"/>
      <c r="C165" s="152"/>
      <c r="D165" s="152"/>
      <c r="E165" s="153"/>
      <c r="F165" s="153"/>
      <c r="G165" s="363"/>
      <c r="H165" s="152"/>
      <c r="I165" s="152"/>
      <c r="J165" s="484"/>
      <c r="K165" s="152"/>
      <c r="L165" s="564">
        <v>0</v>
      </c>
      <c r="M165" s="141"/>
    </row>
    <row r="166" spans="1:13">
      <c r="A166" s="371"/>
      <c r="B166" s="153"/>
      <c r="C166" s="152"/>
      <c r="D166" s="152"/>
      <c r="E166" s="153"/>
      <c r="F166" s="153"/>
      <c r="G166" s="363"/>
      <c r="H166" s="152"/>
      <c r="I166" s="152"/>
      <c r="J166" s="484"/>
      <c r="K166" s="152"/>
      <c r="L166" s="564">
        <v>0</v>
      </c>
      <c r="M166" s="141"/>
    </row>
    <row r="167" spans="1:13">
      <c r="A167" s="371"/>
      <c r="B167" s="153"/>
      <c r="C167" s="152"/>
      <c r="D167" s="152"/>
      <c r="E167" s="153"/>
      <c r="F167" s="153"/>
      <c r="G167" s="363"/>
      <c r="H167" s="152"/>
      <c r="I167" s="152"/>
      <c r="J167" s="484"/>
      <c r="K167" s="152"/>
      <c r="L167" s="564">
        <v>0</v>
      </c>
      <c r="M167" s="141"/>
    </row>
    <row r="168" spans="1:13">
      <c r="A168" s="371"/>
      <c r="B168" s="153"/>
      <c r="C168" s="152"/>
      <c r="D168" s="152"/>
      <c r="E168" s="153"/>
      <c r="F168" s="153"/>
      <c r="G168" s="363"/>
      <c r="H168" s="152"/>
      <c r="I168" s="152"/>
      <c r="J168" s="484"/>
      <c r="K168" s="152"/>
      <c r="L168" s="564">
        <v>0</v>
      </c>
      <c r="M168" s="141"/>
    </row>
    <row r="169" spans="1:13">
      <c r="A169" s="371"/>
      <c r="B169" s="153"/>
      <c r="C169" s="152"/>
      <c r="D169" s="152"/>
      <c r="E169" s="153"/>
      <c r="F169" s="153"/>
      <c r="G169" s="363"/>
      <c r="H169" s="152"/>
      <c r="I169" s="152"/>
      <c r="J169" s="484"/>
      <c r="K169" s="152"/>
      <c r="L169" s="564">
        <v>0</v>
      </c>
      <c r="M169" s="141"/>
    </row>
    <row r="170" spans="1:13">
      <c r="A170" s="371"/>
      <c r="B170" s="153"/>
      <c r="C170" s="152"/>
      <c r="D170" s="152"/>
      <c r="E170" s="153"/>
      <c r="F170" s="153"/>
      <c r="G170" s="363"/>
      <c r="H170" s="152"/>
      <c r="I170" s="152"/>
      <c r="J170" s="484"/>
      <c r="K170" s="152"/>
      <c r="L170" s="564">
        <v>0</v>
      </c>
      <c r="M170" s="141"/>
    </row>
    <row r="171" spans="1:13">
      <c r="A171" s="371"/>
      <c r="B171" s="153"/>
      <c r="C171" s="152"/>
      <c r="D171" s="152"/>
      <c r="E171" s="153"/>
      <c r="F171" s="153"/>
      <c r="G171" s="363"/>
      <c r="H171" s="152"/>
      <c r="I171" s="152"/>
      <c r="J171" s="484"/>
      <c r="K171" s="152"/>
      <c r="L171" s="564">
        <v>0</v>
      </c>
      <c r="M171" s="141"/>
    </row>
    <row r="172" spans="1:13">
      <c r="A172" s="371"/>
      <c r="B172" s="153"/>
      <c r="C172" s="152"/>
      <c r="D172" s="152"/>
      <c r="E172" s="153"/>
      <c r="F172" s="153"/>
      <c r="G172" s="363"/>
      <c r="H172" s="152"/>
      <c r="I172" s="152"/>
      <c r="J172" s="484"/>
      <c r="K172" s="152"/>
      <c r="L172" s="564">
        <v>0</v>
      </c>
      <c r="M172" s="141"/>
    </row>
    <row r="173" spans="1:13">
      <c r="A173" s="371"/>
      <c r="B173" s="153"/>
      <c r="C173" s="152"/>
      <c r="D173" s="152"/>
      <c r="E173" s="153"/>
      <c r="F173" s="153"/>
      <c r="G173" s="363"/>
      <c r="H173" s="152"/>
      <c r="I173" s="152"/>
      <c r="J173" s="484"/>
      <c r="K173" s="152"/>
      <c r="L173" s="564">
        <v>0</v>
      </c>
      <c r="M173" s="141"/>
    </row>
    <row r="174" spans="1:13">
      <c r="A174" s="371"/>
      <c r="B174" s="153"/>
      <c r="C174" s="152"/>
      <c r="D174" s="152"/>
      <c r="E174" s="153"/>
      <c r="F174" s="153"/>
      <c r="G174" s="363"/>
      <c r="H174" s="152"/>
      <c r="I174" s="152"/>
      <c r="J174" s="484"/>
      <c r="K174" s="152"/>
      <c r="L174" s="564">
        <v>0</v>
      </c>
      <c r="M174" s="141"/>
    </row>
    <row r="175" spans="1:13">
      <c r="A175" s="371"/>
      <c r="B175" s="153"/>
      <c r="C175" s="152"/>
      <c r="D175" s="152"/>
      <c r="E175" s="153"/>
      <c r="F175" s="153"/>
      <c r="G175" s="363"/>
      <c r="H175" s="152"/>
      <c r="I175" s="152"/>
      <c r="J175" s="484"/>
      <c r="K175" s="152"/>
      <c r="L175" s="564">
        <v>0</v>
      </c>
      <c r="M175" s="141"/>
    </row>
    <row r="176" spans="1:13">
      <c r="A176" s="371"/>
      <c r="B176" s="153"/>
      <c r="C176" s="152"/>
      <c r="D176" s="152"/>
      <c r="E176" s="153"/>
      <c r="F176" s="153"/>
      <c r="G176" s="363"/>
      <c r="H176" s="152"/>
      <c r="I176" s="152"/>
      <c r="J176" s="484"/>
      <c r="K176" s="152"/>
      <c r="L176" s="564">
        <v>0</v>
      </c>
      <c r="M176" s="141"/>
    </row>
    <row r="177" spans="1:13">
      <c r="A177" s="371"/>
      <c r="B177" s="153"/>
      <c r="C177" s="152"/>
      <c r="D177" s="152"/>
      <c r="E177" s="153"/>
      <c r="F177" s="153"/>
      <c r="G177" s="363"/>
      <c r="H177" s="152"/>
      <c r="I177" s="152"/>
      <c r="J177" s="484"/>
      <c r="K177" s="152"/>
      <c r="L177" s="564">
        <v>0</v>
      </c>
      <c r="M177" s="141"/>
    </row>
    <row r="178" spans="1:13">
      <c r="A178" s="371"/>
      <c r="B178" s="153"/>
      <c r="C178" s="152"/>
      <c r="D178" s="152"/>
      <c r="E178" s="153"/>
      <c r="F178" s="153"/>
      <c r="G178" s="363"/>
      <c r="H178" s="152"/>
      <c r="I178" s="152"/>
      <c r="J178" s="484"/>
      <c r="K178" s="152"/>
      <c r="L178" s="564">
        <v>0</v>
      </c>
      <c r="M178" s="141"/>
    </row>
    <row r="179" spans="1:13">
      <c r="A179" s="371"/>
      <c r="B179" s="153"/>
      <c r="C179" s="152"/>
      <c r="D179" s="152"/>
      <c r="E179" s="153"/>
      <c r="F179" s="153"/>
      <c r="G179" s="363"/>
      <c r="H179" s="152"/>
      <c r="I179" s="152"/>
      <c r="J179" s="484"/>
      <c r="K179" s="152"/>
      <c r="L179" s="564">
        <v>0</v>
      </c>
      <c r="M179" s="141"/>
    </row>
    <row r="180" spans="1:13">
      <c r="A180" s="371"/>
      <c r="B180" s="153"/>
      <c r="C180" s="152"/>
      <c r="D180" s="152"/>
      <c r="E180" s="153"/>
      <c r="F180" s="153"/>
      <c r="G180" s="363"/>
      <c r="H180" s="152"/>
      <c r="I180" s="152"/>
      <c r="J180" s="484"/>
      <c r="K180" s="152"/>
      <c r="L180" s="564">
        <v>0</v>
      </c>
      <c r="M180" s="141"/>
    </row>
    <row r="181" spans="1:13">
      <c r="A181" s="371"/>
      <c r="B181" s="153"/>
      <c r="C181" s="152"/>
      <c r="D181" s="152"/>
      <c r="E181" s="153"/>
      <c r="F181" s="153"/>
      <c r="G181" s="363"/>
      <c r="H181" s="152"/>
      <c r="I181" s="152"/>
      <c r="J181" s="484"/>
      <c r="K181" s="152"/>
      <c r="L181" s="564">
        <v>0</v>
      </c>
      <c r="M181" s="141"/>
    </row>
    <row r="182" spans="1:13">
      <c r="A182" s="371"/>
      <c r="B182" s="153"/>
      <c r="C182" s="152"/>
      <c r="D182" s="152"/>
      <c r="E182" s="153"/>
      <c r="F182" s="153"/>
      <c r="G182" s="363"/>
      <c r="H182" s="152"/>
      <c r="I182" s="152"/>
      <c r="J182" s="484"/>
      <c r="K182" s="152"/>
      <c r="L182" s="564">
        <v>0</v>
      </c>
      <c r="M182" s="141"/>
    </row>
    <row r="183" spans="1:13">
      <c r="A183" s="371"/>
      <c r="B183" s="153"/>
      <c r="C183" s="152"/>
      <c r="D183" s="152"/>
      <c r="E183" s="153"/>
      <c r="F183" s="153"/>
      <c r="G183" s="363"/>
      <c r="H183" s="152"/>
      <c r="I183" s="152"/>
      <c r="J183" s="484"/>
      <c r="K183" s="152"/>
      <c r="L183" s="564">
        <v>0</v>
      </c>
      <c r="M183" s="141"/>
    </row>
    <row r="184" spans="1:13">
      <c r="A184" s="371"/>
      <c r="B184" s="153"/>
      <c r="C184" s="152"/>
      <c r="D184" s="152"/>
      <c r="E184" s="153"/>
      <c r="F184" s="153"/>
      <c r="G184" s="363"/>
      <c r="H184" s="152"/>
      <c r="I184" s="152"/>
      <c r="J184" s="484"/>
      <c r="K184" s="152"/>
      <c r="L184" s="564">
        <v>0</v>
      </c>
      <c r="M184" s="141"/>
    </row>
    <row r="185" spans="1:13">
      <c r="A185" s="371"/>
      <c r="B185" s="153"/>
      <c r="C185" s="152"/>
      <c r="D185" s="152"/>
      <c r="E185" s="153"/>
      <c r="F185" s="153"/>
      <c r="G185" s="363"/>
      <c r="H185" s="152"/>
      <c r="I185" s="152"/>
      <c r="J185" s="484"/>
      <c r="K185" s="152"/>
      <c r="L185" s="564">
        <v>0</v>
      </c>
      <c r="M185" s="141"/>
    </row>
    <row r="186" spans="1:13">
      <c r="A186" s="371"/>
      <c r="B186" s="153"/>
      <c r="C186" s="152"/>
      <c r="D186" s="152"/>
      <c r="E186" s="153"/>
      <c r="F186" s="153"/>
      <c r="G186" s="363"/>
      <c r="H186" s="152"/>
      <c r="I186" s="152"/>
      <c r="J186" s="484"/>
      <c r="K186" s="152"/>
      <c r="L186" s="564">
        <v>0</v>
      </c>
      <c r="M186" s="141"/>
    </row>
    <row r="187" spans="1:13">
      <c r="A187" s="371"/>
      <c r="B187" s="153"/>
      <c r="C187" s="152"/>
      <c r="D187" s="152"/>
      <c r="E187" s="153"/>
      <c r="F187" s="153"/>
      <c r="G187" s="363"/>
      <c r="H187" s="152"/>
      <c r="I187" s="152"/>
      <c r="J187" s="484"/>
      <c r="K187" s="152"/>
      <c r="L187" s="564">
        <v>0</v>
      </c>
      <c r="M187" s="141"/>
    </row>
    <row r="188" spans="1:13">
      <c r="A188" s="371"/>
      <c r="B188" s="153"/>
      <c r="C188" s="152"/>
      <c r="D188" s="152"/>
      <c r="E188" s="153"/>
      <c r="F188" s="153"/>
      <c r="G188" s="363"/>
      <c r="H188" s="152"/>
      <c r="I188" s="152"/>
      <c r="J188" s="484"/>
      <c r="K188" s="152"/>
      <c r="L188" s="564">
        <v>0</v>
      </c>
      <c r="M188" s="141"/>
    </row>
    <row r="189" spans="1:13">
      <c r="A189" s="371"/>
      <c r="B189" s="153"/>
      <c r="C189" s="152"/>
      <c r="D189" s="152"/>
      <c r="E189" s="153"/>
      <c r="F189" s="153"/>
      <c r="G189" s="363"/>
      <c r="H189" s="152"/>
      <c r="I189" s="152"/>
      <c r="J189" s="484"/>
      <c r="K189" s="152"/>
      <c r="L189" s="564">
        <v>0</v>
      </c>
      <c r="M189" s="141"/>
    </row>
    <row r="190" spans="1:13">
      <c r="A190" s="371"/>
      <c r="B190" s="153"/>
      <c r="C190" s="152"/>
      <c r="D190" s="152"/>
      <c r="E190" s="153"/>
      <c r="F190" s="153"/>
      <c r="G190" s="363"/>
      <c r="H190" s="152"/>
      <c r="I190" s="152"/>
      <c r="J190" s="484"/>
      <c r="K190" s="152"/>
      <c r="L190" s="564">
        <v>0</v>
      </c>
      <c r="M190" s="141"/>
    </row>
    <row r="191" spans="1:13">
      <c r="A191" s="371"/>
      <c r="B191" s="153"/>
      <c r="C191" s="152"/>
      <c r="D191" s="152"/>
      <c r="E191" s="153"/>
      <c r="F191" s="153"/>
      <c r="G191" s="363"/>
      <c r="H191" s="152"/>
      <c r="I191" s="152"/>
      <c r="J191" s="484"/>
      <c r="K191" s="152"/>
      <c r="L191" s="564">
        <v>0</v>
      </c>
      <c r="M191" s="141"/>
    </row>
    <row r="192" spans="1:13">
      <c r="A192" s="371"/>
      <c r="B192" s="153"/>
      <c r="C192" s="152"/>
      <c r="D192" s="152"/>
      <c r="E192" s="153"/>
      <c r="F192" s="153"/>
      <c r="G192" s="363"/>
      <c r="H192" s="152"/>
      <c r="I192" s="152"/>
      <c r="J192" s="484"/>
      <c r="K192" s="152"/>
      <c r="L192" s="564">
        <v>0</v>
      </c>
      <c r="M192" s="141"/>
    </row>
    <row r="193" spans="1:13">
      <c r="A193" s="371"/>
      <c r="B193" s="153"/>
      <c r="C193" s="152"/>
      <c r="D193" s="152"/>
      <c r="E193" s="153"/>
      <c r="F193" s="153"/>
      <c r="G193" s="363"/>
      <c r="H193" s="152"/>
      <c r="I193" s="152"/>
      <c r="J193" s="484"/>
      <c r="K193" s="152"/>
      <c r="L193" s="564">
        <v>0</v>
      </c>
      <c r="M193" s="141"/>
    </row>
    <row r="194" spans="1:13">
      <c r="A194" s="371"/>
      <c r="B194" s="153"/>
      <c r="C194" s="152"/>
      <c r="D194" s="152"/>
      <c r="E194" s="153"/>
      <c r="F194" s="153"/>
      <c r="G194" s="363"/>
      <c r="H194" s="152"/>
      <c r="I194" s="152"/>
      <c r="J194" s="484"/>
      <c r="K194" s="152"/>
      <c r="L194" s="564">
        <v>0</v>
      </c>
      <c r="M194" s="141"/>
    </row>
    <row r="195" spans="1:13">
      <c r="A195" s="371"/>
      <c r="B195" s="153"/>
      <c r="C195" s="152"/>
      <c r="D195" s="152"/>
      <c r="E195" s="153"/>
      <c r="F195" s="153"/>
      <c r="G195" s="363"/>
      <c r="H195" s="152"/>
      <c r="I195" s="152"/>
      <c r="J195" s="484"/>
      <c r="K195" s="152"/>
      <c r="L195" s="564">
        <v>0</v>
      </c>
      <c r="M195" s="141"/>
    </row>
    <row r="196" spans="1:13">
      <c r="A196" s="371"/>
      <c r="B196" s="153"/>
      <c r="C196" s="152"/>
      <c r="D196" s="152"/>
      <c r="E196" s="153"/>
      <c r="F196" s="153"/>
      <c r="G196" s="363"/>
      <c r="H196" s="152"/>
      <c r="I196" s="152"/>
      <c r="J196" s="484"/>
      <c r="K196" s="152"/>
      <c r="L196" s="564">
        <v>0</v>
      </c>
      <c r="M196" s="141"/>
    </row>
    <row r="197" spans="1:13">
      <c r="A197" s="371"/>
      <c r="B197" s="153"/>
      <c r="C197" s="152"/>
      <c r="D197" s="152"/>
      <c r="E197" s="153"/>
      <c r="F197" s="153"/>
      <c r="G197" s="363"/>
      <c r="H197" s="152"/>
      <c r="I197" s="152"/>
      <c r="J197" s="484"/>
      <c r="K197" s="152"/>
      <c r="L197" s="564">
        <v>0</v>
      </c>
      <c r="M197" s="141"/>
    </row>
    <row r="198" spans="1:13">
      <c r="A198" s="371"/>
      <c r="B198" s="153"/>
      <c r="C198" s="152"/>
      <c r="D198" s="152"/>
      <c r="E198" s="153"/>
      <c r="F198" s="153"/>
      <c r="G198" s="363"/>
      <c r="H198" s="152"/>
      <c r="I198" s="152"/>
      <c r="J198" s="484"/>
      <c r="K198" s="152"/>
      <c r="L198" s="564">
        <v>0</v>
      </c>
      <c r="M198" s="141"/>
    </row>
    <row r="199" spans="1:13">
      <c r="A199" s="371"/>
      <c r="B199" s="153"/>
      <c r="C199" s="152"/>
      <c r="D199" s="152"/>
      <c r="E199" s="153"/>
      <c r="F199" s="153"/>
      <c r="G199" s="363"/>
      <c r="H199" s="152"/>
      <c r="I199" s="152"/>
      <c r="J199" s="484"/>
      <c r="K199" s="152"/>
      <c r="L199" s="564">
        <v>0</v>
      </c>
      <c r="M199" s="141"/>
    </row>
    <row r="200" spans="1:13">
      <c r="A200" s="371"/>
      <c r="B200" s="153"/>
      <c r="C200" s="152"/>
      <c r="D200" s="152"/>
      <c r="E200" s="153"/>
      <c r="F200" s="153"/>
      <c r="G200" s="363"/>
      <c r="H200" s="152"/>
      <c r="I200" s="152"/>
      <c r="J200" s="484"/>
      <c r="K200" s="152"/>
      <c r="L200" s="564">
        <v>0</v>
      </c>
      <c r="M200" s="141"/>
    </row>
    <row r="201" spans="1:13">
      <c r="A201" s="371"/>
      <c r="B201" s="153"/>
      <c r="C201" s="152"/>
      <c r="D201" s="152"/>
      <c r="E201" s="153"/>
      <c r="F201" s="153"/>
      <c r="G201" s="363"/>
      <c r="H201" s="152"/>
      <c r="I201" s="152"/>
      <c r="J201" s="484"/>
      <c r="K201" s="152"/>
      <c r="L201" s="564">
        <v>0</v>
      </c>
      <c r="M201" s="141"/>
    </row>
    <row r="202" spans="1:13">
      <c r="A202" s="371"/>
      <c r="B202" s="153"/>
      <c r="C202" s="152"/>
      <c r="D202" s="152"/>
      <c r="E202" s="153"/>
      <c r="F202" s="153"/>
      <c r="G202" s="363"/>
      <c r="H202" s="152"/>
      <c r="I202" s="152"/>
      <c r="J202" s="484"/>
      <c r="K202" s="152"/>
      <c r="L202" s="564">
        <v>0</v>
      </c>
      <c r="M202" s="141"/>
    </row>
    <row r="203" spans="1:13">
      <c r="A203" s="371"/>
      <c r="B203" s="153"/>
      <c r="C203" s="152"/>
      <c r="D203" s="152"/>
      <c r="E203" s="153"/>
      <c r="F203" s="153"/>
      <c r="G203" s="363"/>
      <c r="H203" s="152"/>
      <c r="I203" s="152"/>
      <c r="J203" s="484"/>
      <c r="K203" s="152"/>
      <c r="L203" s="564">
        <v>0</v>
      </c>
      <c r="M203" s="141"/>
    </row>
    <row r="204" spans="1:13">
      <c r="A204" s="371"/>
      <c r="B204" s="153"/>
      <c r="C204" s="152"/>
      <c r="D204" s="152"/>
      <c r="E204" s="153"/>
      <c r="F204" s="153"/>
      <c r="G204" s="363"/>
      <c r="H204" s="152"/>
      <c r="I204" s="152"/>
      <c r="J204" s="484"/>
      <c r="K204" s="152"/>
      <c r="L204" s="564">
        <v>0</v>
      </c>
      <c r="M204" s="141"/>
    </row>
    <row r="205" spans="1:13">
      <c r="A205" s="371"/>
      <c r="B205" s="153"/>
      <c r="C205" s="152"/>
      <c r="D205" s="152"/>
      <c r="E205" s="153"/>
      <c r="F205" s="153"/>
      <c r="G205" s="363"/>
      <c r="H205" s="152"/>
      <c r="I205" s="152"/>
      <c r="J205" s="484"/>
      <c r="K205" s="152"/>
      <c r="L205" s="564">
        <v>0</v>
      </c>
      <c r="M205" s="141"/>
    </row>
    <row r="206" spans="1:13">
      <c r="A206" s="373"/>
      <c r="B206" s="372"/>
      <c r="C206" s="152"/>
      <c r="D206" s="152"/>
      <c r="E206" s="153"/>
      <c r="F206" s="153"/>
      <c r="G206" s="363"/>
      <c r="H206" s="152"/>
      <c r="I206" s="152"/>
      <c r="J206" s="484"/>
      <c r="K206" s="152"/>
      <c r="L206" s="564">
        <v>0</v>
      </c>
      <c r="M206" s="141"/>
    </row>
    <row r="207" spans="1:13">
      <c r="A207" s="373"/>
      <c r="B207" s="372"/>
      <c r="C207" s="152"/>
      <c r="D207" s="152"/>
      <c r="E207" s="153"/>
      <c r="F207" s="153"/>
      <c r="G207" s="363"/>
      <c r="H207" s="152"/>
      <c r="I207" s="152"/>
      <c r="J207" s="484"/>
      <c r="K207" s="152"/>
      <c r="L207" s="564">
        <v>0</v>
      </c>
      <c r="M207" s="141"/>
    </row>
    <row r="208" spans="1:13" ht="15.75">
      <c r="A208" s="373"/>
      <c r="B208" s="372"/>
      <c r="C208" s="155"/>
      <c r="D208" s="155"/>
      <c r="E208" s="372"/>
      <c r="F208" s="372"/>
      <c r="G208" s="363"/>
      <c r="H208" s="155"/>
      <c r="I208" s="152"/>
      <c r="J208" s="370"/>
      <c r="K208" s="155"/>
      <c r="L208" s="411">
        <v>0</v>
      </c>
      <c r="M208" s="141"/>
    </row>
    <row r="209" spans="1:13" ht="15.75">
      <c r="A209" s="373"/>
      <c r="B209" s="372"/>
      <c r="C209" s="155"/>
      <c r="D209" s="155"/>
      <c r="E209" s="372"/>
      <c r="F209" s="372"/>
      <c r="G209" s="363"/>
      <c r="H209" s="155"/>
      <c r="I209" s="152"/>
      <c r="J209" s="370"/>
      <c r="K209" s="155"/>
      <c r="L209" s="411">
        <v>0</v>
      </c>
      <c r="M209" s="141"/>
    </row>
    <row r="210" spans="1:13" ht="15.75">
      <c r="A210" s="373"/>
      <c r="B210" s="372"/>
      <c r="C210" s="155"/>
      <c r="D210" s="155"/>
      <c r="E210" s="372"/>
      <c r="F210" s="372"/>
      <c r="G210" s="363"/>
      <c r="H210" s="155"/>
      <c r="I210" s="152"/>
      <c r="J210" s="370"/>
      <c r="K210" s="155"/>
      <c r="L210" s="411">
        <v>0</v>
      </c>
      <c r="M210" s="141"/>
    </row>
    <row r="211" spans="1:13" ht="15.75">
      <c r="A211" s="373"/>
      <c r="B211" s="372"/>
      <c r="C211" s="155"/>
      <c r="D211" s="155"/>
      <c r="E211" s="372"/>
      <c r="F211" s="372"/>
      <c r="G211" s="363"/>
      <c r="H211" s="155"/>
      <c r="I211" s="152"/>
      <c r="J211" s="370"/>
      <c r="K211" s="155"/>
      <c r="L211" s="411">
        <v>0</v>
      </c>
      <c r="M211" s="141"/>
    </row>
    <row r="212" spans="1:13" ht="15.75">
      <c r="A212" s="373"/>
      <c r="B212" s="372"/>
      <c r="C212" s="155"/>
      <c r="D212" s="155"/>
      <c r="E212" s="372"/>
      <c r="F212" s="372"/>
      <c r="G212" s="363"/>
      <c r="H212" s="155"/>
      <c r="I212" s="152"/>
      <c r="J212" s="370"/>
      <c r="K212" s="155"/>
      <c r="L212" s="411">
        <v>0</v>
      </c>
      <c r="M212" s="141"/>
    </row>
    <row r="213" spans="1:13" ht="15.75">
      <c r="A213" s="373"/>
      <c r="B213" s="372"/>
      <c r="C213" s="155"/>
      <c r="D213" s="155"/>
      <c r="E213" s="372"/>
      <c r="F213" s="372"/>
      <c r="G213" s="363"/>
      <c r="H213" s="155"/>
      <c r="I213" s="152"/>
      <c r="J213" s="370"/>
      <c r="K213" s="155"/>
      <c r="L213" s="411">
        <v>0</v>
      </c>
      <c r="M213" s="141"/>
    </row>
    <row r="214" spans="1:13" ht="15.75">
      <c r="A214" s="373"/>
      <c r="B214" s="372"/>
      <c r="C214" s="155"/>
      <c r="D214" s="155"/>
      <c r="E214" s="372"/>
      <c r="F214" s="372"/>
      <c r="G214" s="363"/>
      <c r="H214" s="155"/>
      <c r="I214" s="152"/>
      <c r="J214" s="370"/>
      <c r="K214" s="155"/>
      <c r="L214" s="411">
        <v>0</v>
      </c>
      <c r="M214" s="141"/>
    </row>
    <row r="215" spans="1:13" ht="15.75">
      <c r="A215" s="373"/>
      <c r="B215" s="372"/>
      <c r="C215" s="155"/>
      <c r="D215" s="155"/>
      <c r="E215" s="372"/>
      <c r="F215" s="372"/>
      <c r="G215" s="363"/>
      <c r="H215" s="155"/>
      <c r="I215" s="152"/>
      <c r="J215" s="370"/>
      <c r="K215" s="155"/>
      <c r="L215" s="411">
        <v>0</v>
      </c>
      <c r="M215" s="141"/>
    </row>
    <row r="216" spans="1:13" ht="15.75">
      <c r="A216" s="373"/>
      <c r="B216" s="372"/>
      <c r="C216" s="155"/>
      <c r="D216" s="155"/>
      <c r="E216" s="372"/>
      <c r="F216" s="372"/>
      <c r="G216" s="363"/>
      <c r="H216" s="155"/>
      <c r="I216" s="152"/>
      <c r="J216" s="370"/>
      <c r="K216" s="155"/>
      <c r="L216" s="411">
        <v>0</v>
      </c>
      <c r="M216" s="141"/>
    </row>
    <row r="217" spans="1:13" ht="15.75">
      <c r="A217" s="373"/>
      <c r="B217" s="372"/>
      <c r="C217" s="155"/>
      <c r="D217" s="155"/>
      <c r="E217" s="372"/>
      <c r="F217" s="372"/>
      <c r="G217" s="363"/>
      <c r="H217" s="155"/>
      <c r="I217" s="152"/>
      <c r="J217" s="370"/>
      <c r="K217" s="155"/>
      <c r="L217" s="411">
        <v>0</v>
      </c>
      <c r="M217" s="141"/>
    </row>
    <row r="218" spans="1:13" ht="15.75">
      <c r="A218" s="373"/>
      <c r="B218" s="372"/>
      <c r="C218" s="155"/>
      <c r="D218" s="155"/>
      <c r="E218" s="372"/>
      <c r="F218" s="372"/>
      <c r="G218" s="363"/>
      <c r="H218" s="155"/>
      <c r="I218" s="152"/>
      <c r="J218" s="370"/>
      <c r="K218" s="155"/>
      <c r="L218" s="411">
        <v>0</v>
      </c>
      <c r="M218" s="141"/>
    </row>
    <row r="219" spans="1:13" ht="15.75">
      <c r="A219" s="373"/>
      <c r="B219" s="372"/>
      <c r="C219" s="155"/>
      <c r="D219" s="155"/>
      <c r="E219" s="372"/>
      <c r="F219" s="372"/>
      <c r="G219" s="363"/>
      <c r="H219" s="155"/>
      <c r="I219" s="152"/>
      <c r="J219" s="370"/>
      <c r="K219" s="155"/>
      <c r="L219" s="411">
        <v>0</v>
      </c>
      <c r="M219" s="141"/>
    </row>
    <row r="220" spans="1:13" ht="15.75">
      <c r="A220" s="373"/>
      <c r="B220" s="372"/>
      <c r="C220" s="155"/>
      <c r="D220" s="155"/>
      <c r="E220" s="372"/>
      <c r="F220" s="372"/>
      <c r="G220" s="363"/>
      <c r="H220" s="155"/>
      <c r="I220" s="152"/>
      <c r="J220" s="370"/>
      <c r="K220" s="155"/>
      <c r="L220" s="411">
        <v>0</v>
      </c>
      <c r="M220" s="141"/>
    </row>
    <row r="221" spans="1:13" ht="15.75">
      <c r="A221" s="373"/>
      <c r="B221" s="372"/>
      <c r="C221" s="155"/>
      <c r="D221" s="155"/>
      <c r="E221" s="372"/>
      <c r="F221" s="372"/>
      <c r="G221" s="363"/>
      <c r="H221" s="155"/>
      <c r="I221" s="152"/>
      <c r="J221" s="370"/>
      <c r="K221" s="155"/>
      <c r="L221" s="411">
        <v>0</v>
      </c>
      <c r="M221" s="141"/>
    </row>
    <row r="222" spans="1:13" ht="15.75">
      <c r="A222" s="373"/>
      <c r="B222" s="372"/>
      <c r="C222" s="155"/>
      <c r="D222" s="155"/>
      <c r="E222" s="372"/>
      <c r="F222" s="372"/>
      <c r="G222" s="363"/>
      <c r="H222" s="155"/>
      <c r="I222" s="152"/>
      <c r="J222" s="370"/>
      <c r="K222" s="155"/>
      <c r="L222" s="411">
        <v>0</v>
      </c>
      <c r="M222" s="141"/>
    </row>
    <row r="223" spans="1:13" ht="15.75">
      <c r="A223" s="373"/>
      <c r="B223" s="372"/>
      <c r="C223" s="155"/>
      <c r="D223" s="155"/>
      <c r="E223" s="372"/>
      <c r="F223" s="372"/>
      <c r="G223" s="363"/>
      <c r="H223" s="155"/>
      <c r="I223" s="152"/>
      <c r="J223" s="370"/>
      <c r="K223" s="155"/>
      <c r="L223" s="411">
        <v>0</v>
      </c>
      <c r="M223" s="141"/>
    </row>
    <row r="224" spans="1:13" ht="15.75">
      <c r="A224" s="373"/>
      <c r="B224" s="372"/>
      <c r="C224" s="155"/>
      <c r="D224" s="155"/>
      <c r="E224" s="372"/>
      <c r="F224" s="372"/>
      <c r="G224" s="363"/>
      <c r="H224" s="155"/>
      <c r="I224" s="152"/>
      <c r="J224" s="370"/>
      <c r="K224" s="155"/>
      <c r="L224" s="411">
        <v>0</v>
      </c>
      <c r="M224" s="141"/>
    </row>
    <row r="225" spans="1:13" ht="15.75">
      <c r="A225" s="373"/>
      <c r="B225" s="372"/>
      <c r="C225" s="155"/>
      <c r="D225" s="155"/>
      <c r="E225" s="372"/>
      <c r="F225" s="372"/>
      <c r="G225" s="363"/>
      <c r="H225" s="155"/>
      <c r="I225" s="152"/>
      <c r="J225" s="370"/>
      <c r="K225" s="155"/>
      <c r="L225" s="411">
        <v>0</v>
      </c>
      <c r="M225" s="141"/>
    </row>
    <row r="226" spans="1:13" ht="15.75">
      <c r="A226" s="373"/>
      <c r="B226" s="372"/>
      <c r="C226" s="155"/>
      <c r="D226" s="155"/>
      <c r="E226" s="372"/>
      <c r="F226" s="372"/>
      <c r="G226" s="363"/>
      <c r="H226" s="155"/>
      <c r="I226" s="152"/>
      <c r="J226" s="370"/>
      <c r="K226" s="155"/>
      <c r="L226" s="411">
        <v>0</v>
      </c>
      <c r="M226" s="141"/>
    </row>
    <row r="227" spans="1:13" ht="15.75">
      <c r="A227" s="373"/>
      <c r="B227" s="372"/>
      <c r="C227" s="155"/>
      <c r="D227" s="155"/>
      <c r="E227" s="372"/>
      <c r="F227" s="372"/>
      <c r="G227" s="363"/>
      <c r="H227" s="155"/>
      <c r="I227" s="152"/>
      <c r="J227" s="370"/>
      <c r="K227" s="155"/>
      <c r="L227" s="411">
        <v>0</v>
      </c>
      <c r="M227" s="141"/>
    </row>
    <row r="228" spans="1:13" ht="15.75">
      <c r="A228" s="373"/>
      <c r="B228" s="372"/>
      <c r="C228" s="155"/>
      <c r="D228" s="155"/>
      <c r="E228" s="372"/>
      <c r="F228" s="372"/>
      <c r="G228" s="363"/>
      <c r="H228" s="155"/>
      <c r="I228" s="152"/>
      <c r="J228" s="370"/>
      <c r="K228" s="155"/>
      <c r="L228" s="411">
        <v>0</v>
      </c>
      <c r="M228" s="141"/>
    </row>
    <row r="229" spans="1:13" ht="15.75">
      <c r="A229" s="373"/>
      <c r="B229" s="372"/>
      <c r="C229" s="155"/>
      <c r="D229" s="155"/>
      <c r="E229" s="372"/>
      <c r="F229" s="372"/>
      <c r="G229" s="363"/>
      <c r="H229" s="155"/>
      <c r="I229" s="152"/>
      <c r="J229" s="370"/>
      <c r="K229" s="155"/>
      <c r="L229" s="411">
        <v>0</v>
      </c>
      <c r="M229" s="141"/>
    </row>
    <row r="230" spans="1:13" ht="15.75">
      <c r="A230" s="373"/>
      <c r="B230" s="372"/>
      <c r="C230" s="155"/>
      <c r="D230" s="155"/>
      <c r="E230" s="372"/>
      <c r="F230" s="372"/>
      <c r="G230" s="363"/>
      <c r="H230" s="155"/>
      <c r="I230" s="152"/>
      <c r="J230" s="370"/>
      <c r="K230" s="155"/>
      <c r="L230" s="411">
        <v>0</v>
      </c>
      <c r="M230" s="141"/>
    </row>
    <row r="231" spans="1:13" ht="15.75">
      <c r="A231" s="373"/>
      <c r="B231" s="372"/>
      <c r="C231" s="155"/>
      <c r="D231" s="155"/>
      <c r="E231" s="372"/>
      <c r="F231" s="372"/>
      <c r="G231" s="363"/>
      <c r="H231" s="155"/>
      <c r="I231" s="152"/>
      <c r="J231" s="370"/>
      <c r="K231" s="155"/>
      <c r="L231" s="411">
        <v>0</v>
      </c>
      <c r="M231" s="141"/>
    </row>
    <row r="232" spans="1:13" ht="15.75">
      <c r="A232" s="373"/>
      <c r="B232" s="372"/>
      <c r="C232" s="155"/>
      <c r="D232" s="155"/>
      <c r="E232" s="372"/>
      <c r="F232" s="372"/>
      <c r="G232" s="363"/>
      <c r="H232" s="155"/>
      <c r="I232" s="152"/>
      <c r="J232" s="370"/>
      <c r="K232" s="155"/>
      <c r="L232" s="411">
        <v>0</v>
      </c>
      <c r="M232" s="141"/>
    </row>
    <row r="233" spans="1:13" ht="15.75">
      <c r="A233" s="373"/>
      <c r="B233" s="372"/>
      <c r="C233" s="155"/>
      <c r="D233" s="155"/>
      <c r="E233" s="372"/>
      <c r="F233" s="372"/>
      <c r="G233" s="363"/>
      <c r="H233" s="155"/>
      <c r="I233" s="152"/>
      <c r="J233" s="370"/>
      <c r="K233" s="155"/>
      <c r="L233" s="411">
        <v>0</v>
      </c>
      <c r="M233" s="141"/>
    </row>
    <row r="234" spans="1:13" ht="15.75">
      <c r="A234" s="373"/>
      <c r="B234" s="372"/>
      <c r="C234" s="155"/>
      <c r="D234" s="155"/>
      <c r="E234" s="372"/>
      <c r="F234" s="372"/>
      <c r="G234" s="363"/>
      <c r="H234" s="155"/>
      <c r="I234" s="152"/>
      <c r="J234" s="370"/>
      <c r="K234" s="155"/>
      <c r="L234" s="411">
        <v>0</v>
      </c>
      <c r="M234" s="141"/>
    </row>
    <row r="235" spans="1:13" ht="15.75">
      <c r="A235" s="373"/>
      <c r="B235" s="372"/>
      <c r="C235" s="155"/>
      <c r="D235" s="155"/>
      <c r="E235" s="372"/>
      <c r="F235" s="372"/>
      <c r="G235" s="363"/>
      <c r="H235" s="155"/>
      <c r="I235" s="152"/>
      <c r="J235" s="370"/>
      <c r="K235" s="155"/>
      <c r="L235" s="411">
        <v>0</v>
      </c>
      <c r="M235" s="141"/>
    </row>
    <row r="236" spans="1:13" ht="15.75">
      <c r="A236" s="373"/>
      <c r="B236" s="372"/>
      <c r="C236" s="155"/>
      <c r="D236" s="155"/>
      <c r="E236" s="372"/>
      <c r="F236" s="372"/>
      <c r="G236" s="363"/>
      <c r="H236" s="155"/>
      <c r="I236" s="152"/>
      <c r="J236" s="370"/>
      <c r="K236" s="155"/>
      <c r="L236" s="411">
        <v>0</v>
      </c>
      <c r="M236" s="141"/>
    </row>
    <row r="237" spans="1:13" ht="15.75">
      <c r="A237" s="373"/>
      <c r="B237" s="372"/>
      <c r="C237" s="155"/>
      <c r="D237" s="155"/>
      <c r="E237" s="372"/>
      <c r="F237" s="372"/>
      <c r="G237" s="363"/>
      <c r="H237" s="155"/>
      <c r="I237" s="152"/>
      <c r="J237" s="370"/>
      <c r="K237" s="155"/>
      <c r="L237" s="411">
        <v>0</v>
      </c>
      <c r="M237" s="141"/>
    </row>
    <row r="238" spans="1:13" ht="15.75">
      <c r="A238" s="373"/>
      <c r="B238" s="372"/>
      <c r="C238" s="155"/>
      <c r="D238" s="155"/>
      <c r="E238" s="372"/>
      <c r="F238" s="372"/>
      <c r="G238" s="363"/>
      <c r="H238" s="155"/>
      <c r="I238" s="152"/>
      <c r="J238" s="370"/>
      <c r="K238" s="155"/>
      <c r="L238" s="411">
        <v>0</v>
      </c>
      <c r="M238" s="141"/>
    </row>
    <row r="239" spans="1:13" ht="15.75">
      <c r="A239" s="373"/>
      <c r="B239" s="372"/>
      <c r="C239" s="155"/>
      <c r="D239" s="155"/>
      <c r="E239" s="372"/>
      <c r="F239" s="372"/>
      <c r="G239" s="363"/>
      <c r="H239" s="155"/>
      <c r="I239" s="152"/>
      <c r="J239" s="370"/>
      <c r="K239" s="155"/>
      <c r="L239" s="411">
        <v>0</v>
      </c>
      <c r="M239" s="141"/>
    </row>
    <row r="240" spans="1:13" ht="15.75">
      <c r="A240" s="373"/>
      <c r="B240" s="372"/>
      <c r="C240" s="155"/>
      <c r="D240" s="155"/>
      <c r="E240" s="372"/>
      <c r="F240" s="372"/>
      <c r="G240" s="363"/>
      <c r="H240" s="155"/>
      <c r="I240" s="152"/>
      <c r="J240" s="370"/>
      <c r="K240" s="155"/>
      <c r="L240" s="411">
        <v>0</v>
      </c>
      <c r="M240" s="141"/>
    </row>
    <row r="241" spans="1:13" ht="15.75">
      <c r="A241" s="373"/>
      <c r="B241" s="372"/>
      <c r="C241" s="155"/>
      <c r="D241" s="155"/>
      <c r="E241" s="372"/>
      <c r="F241" s="372"/>
      <c r="G241" s="363"/>
      <c r="H241" s="155"/>
      <c r="I241" s="152"/>
      <c r="J241" s="370"/>
      <c r="K241" s="155"/>
      <c r="L241" s="411">
        <v>0</v>
      </c>
      <c r="M241" s="141"/>
    </row>
    <row r="242" spans="1:13" ht="15.75">
      <c r="A242" s="373"/>
      <c r="B242" s="372"/>
      <c r="C242" s="155"/>
      <c r="D242" s="155"/>
      <c r="E242" s="372"/>
      <c r="F242" s="372"/>
      <c r="G242" s="363"/>
      <c r="H242" s="155"/>
      <c r="I242" s="152"/>
      <c r="J242" s="370"/>
      <c r="K242" s="155"/>
      <c r="L242" s="411">
        <v>0</v>
      </c>
      <c r="M242" s="141"/>
    </row>
    <row r="243" spans="1:13" ht="15.75">
      <c r="A243" s="373"/>
      <c r="B243" s="372"/>
      <c r="C243" s="155"/>
      <c r="D243" s="155"/>
      <c r="E243" s="372"/>
      <c r="F243" s="372"/>
      <c r="G243" s="363"/>
      <c r="H243" s="155"/>
      <c r="I243" s="152"/>
      <c r="J243" s="370"/>
      <c r="K243" s="155"/>
      <c r="L243" s="411">
        <v>0</v>
      </c>
      <c r="M243" s="141"/>
    </row>
    <row r="244" spans="1:13" ht="15.75">
      <c r="A244" s="373"/>
      <c r="B244" s="372"/>
      <c r="C244" s="155"/>
      <c r="D244" s="155"/>
      <c r="E244" s="372"/>
      <c r="F244" s="372"/>
      <c r="G244" s="363"/>
      <c r="H244" s="155"/>
      <c r="I244" s="152"/>
      <c r="J244" s="370"/>
      <c r="K244" s="155"/>
      <c r="L244" s="411">
        <v>0</v>
      </c>
      <c r="M244" s="141"/>
    </row>
    <row r="245" spans="1:13" ht="15.75">
      <c r="A245" s="373"/>
      <c r="B245" s="372"/>
      <c r="C245" s="155"/>
      <c r="D245" s="155"/>
      <c r="E245" s="372"/>
      <c r="F245" s="372"/>
      <c r="G245" s="363"/>
      <c r="H245" s="155"/>
      <c r="I245" s="152"/>
      <c r="J245" s="370"/>
      <c r="K245" s="155"/>
      <c r="L245" s="411">
        <v>0</v>
      </c>
      <c r="M245" s="141"/>
    </row>
    <row r="246" spans="1:13" ht="15.75">
      <c r="A246" s="373"/>
      <c r="B246" s="372"/>
      <c r="C246" s="155"/>
      <c r="D246" s="155"/>
      <c r="E246" s="372"/>
      <c r="F246" s="372"/>
      <c r="G246" s="363"/>
      <c r="H246" s="155"/>
      <c r="I246" s="152"/>
      <c r="J246" s="370"/>
      <c r="K246" s="155"/>
      <c r="L246" s="411">
        <v>0</v>
      </c>
      <c r="M246" s="141"/>
    </row>
    <row r="247" spans="1:13" ht="15.75">
      <c r="A247" s="373"/>
      <c r="B247" s="372"/>
      <c r="C247" s="155"/>
      <c r="D247" s="155"/>
      <c r="E247" s="372"/>
      <c r="F247" s="372"/>
      <c r="G247" s="363"/>
      <c r="H247" s="155"/>
      <c r="I247" s="152"/>
      <c r="J247" s="370"/>
      <c r="K247" s="155"/>
      <c r="L247" s="411">
        <v>0</v>
      </c>
      <c r="M247" s="141"/>
    </row>
    <row r="248" spans="1:13" ht="15.75">
      <c r="A248" s="373"/>
      <c r="B248" s="372"/>
      <c r="C248" s="155"/>
      <c r="D248" s="155"/>
      <c r="E248" s="372"/>
      <c r="F248" s="372"/>
      <c r="G248" s="363"/>
      <c r="H248" s="155"/>
      <c r="I248" s="152"/>
      <c r="J248" s="370"/>
      <c r="K248" s="155"/>
      <c r="L248" s="411">
        <v>0</v>
      </c>
      <c r="M248" s="141"/>
    </row>
    <row r="249" spans="1:13" ht="15.75">
      <c r="A249" s="373"/>
      <c r="B249" s="372"/>
      <c r="C249" s="155"/>
      <c r="D249" s="155"/>
      <c r="E249" s="372"/>
      <c r="F249" s="372"/>
      <c r="G249" s="363"/>
      <c r="H249" s="155"/>
      <c r="I249" s="152"/>
      <c r="J249" s="370"/>
      <c r="K249" s="155"/>
      <c r="L249" s="411">
        <v>0</v>
      </c>
      <c r="M249" s="141"/>
    </row>
    <row r="250" spans="1:13" ht="15.75">
      <c r="A250" s="373"/>
      <c r="B250" s="372"/>
      <c r="C250" s="155"/>
      <c r="D250" s="155"/>
      <c r="E250" s="372"/>
      <c r="F250" s="372"/>
      <c r="G250" s="363"/>
      <c r="H250" s="155"/>
      <c r="I250" s="152"/>
      <c r="J250" s="370"/>
      <c r="K250" s="155"/>
      <c r="L250" s="411">
        <v>0</v>
      </c>
      <c r="M250" s="141"/>
    </row>
    <row r="251" spans="1:13" ht="15.75">
      <c r="A251" s="373"/>
      <c r="B251" s="372"/>
      <c r="C251" s="155"/>
      <c r="D251" s="155"/>
      <c r="E251" s="372"/>
      <c r="F251" s="372"/>
      <c r="G251" s="363"/>
      <c r="H251" s="155"/>
      <c r="I251" s="152"/>
      <c r="J251" s="370"/>
      <c r="K251" s="155"/>
      <c r="L251" s="411">
        <v>0</v>
      </c>
      <c r="M251" s="141"/>
    </row>
    <row r="252" spans="1:13" ht="15.75">
      <c r="A252" s="373"/>
      <c r="B252" s="372"/>
      <c r="C252" s="155"/>
      <c r="D252" s="155"/>
      <c r="E252" s="372"/>
      <c r="F252" s="372"/>
      <c r="G252" s="363"/>
      <c r="H252" s="155"/>
      <c r="I252" s="152"/>
      <c r="J252" s="370"/>
      <c r="K252" s="155"/>
      <c r="L252" s="411">
        <v>0</v>
      </c>
      <c r="M252" s="141"/>
    </row>
    <row r="253" spans="1:13" ht="15.75">
      <c r="A253" s="373"/>
      <c r="B253" s="372"/>
      <c r="C253" s="155"/>
      <c r="D253" s="155"/>
      <c r="E253" s="372"/>
      <c r="F253" s="372"/>
      <c r="G253" s="363"/>
      <c r="H253" s="155"/>
      <c r="I253" s="152"/>
      <c r="J253" s="370"/>
      <c r="K253" s="155"/>
      <c r="L253" s="411">
        <v>0</v>
      </c>
      <c r="M253" s="141"/>
    </row>
    <row r="254" spans="1:13" ht="15.75">
      <c r="A254" s="373"/>
      <c r="B254" s="372"/>
      <c r="C254" s="155"/>
      <c r="D254" s="155"/>
      <c r="E254" s="372"/>
      <c r="F254" s="372"/>
      <c r="G254" s="363"/>
      <c r="H254" s="155"/>
      <c r="I254" s="152"/>
      <c r="J254" s="370"/>
      <c r="K254" s="155"/>
      <c r="L254" s="411">
        <v>0</v>
      </c>
      <c r="M254" s="141"/>
    </row>
    <row r="255" spans="1:13" ht="15.75">
      <c r="A255" s="373"/>
      <c r="B255" s="372"/>
      <c r="C255" s="155"/>
      <c r="D255" s="155"/>
      <c r="E255" s="372"/>
      <c r="F255" s="372"/>
      <c r="G255" s="363"/>
      <c r="H255" s="155"/>
      <c r="I255" s="152"/>
      <c r="J255" s="370"/>
      <c r="K255" s="155"/>
      <c r="L255" s="411">
        <v>0</v>
      </c>
      <c r="M255" s="141"/>
    </row>
    <row r="256" spans="1:13" ht="15.75">
      <c r="A256" s="373"/>
      <c r="B256" s="372"/>
      <c r="C256" s="155"/>
      <c r="D256" s="155"/>
      <c r="E256" s="372"/>
      <c r="F256" s="372"/>
      <c r="G256" s="363"/>
      <c r="H256" s="155"/>
      <c r="I256" s="152"/>
      <c r="J256" s="370"/>
      <c r="K256" s="155"/>
      <c r="L256" s="411">
        <v>0</v>
      </c>
      <c r="M256" s="141"/>
    </row>
    <row r="257" spans="1:13" ht="15.75">
      <c r="A257" s="373"/>
      <c r="B257" s="372"/>
      <c r="C257" s="155"/>
      <c r="D257" s="155"/>
      <c r="E257" s="372"/>
      <c r="F257" s="372"/>
      <c r="G257" s="363"/>
      <c r="H257" s="155"/>
      <c r="I257" s="152"/>
      <c r="J257" s="370"/>
      <c r="K257" s="155"/>
      <c r="L257" s="411">
        <v>0</v>
      </c>
      <c r="M257" s="141"/>
    </row>
    <row r="258" spans="1:13" ht="15.75">
      <c r="A258" s="373"/>
      <c r="B258" s="372"/>
      <c r="C258" s="155"/>
      <c r="D258" s="155"/>
      <c r="E258" s="372"/>
      <c r="F258" s="372"/>
      <c r="G258" s="363"/>
      <c r="H258" s="155"/>
      <c r="I258" s="152"/>
      <c r="J258" s="370"/>
      <c r="K258" s="155"/>
      <c r="L258" s="411">
        <v>0</v>
      </c>
      <c r="M258" s="141"/>
    </row>
    <row r="259" spans="1:13" ht="15.75">
      <c r="A259" s="373"/>
      <c r="B259" s="372"/>
      <c r="C259" s="155"/>
      <c r="D259" s="155"/>
      <c r="E259" s="372"/>
      <c r="F259" s="372"/>
      <c r="G259" s="363"/>
      <c r="H259" s="155"/>
      <c r="I259" s="152"/>
      <c r="J259" s="370"/>
      <c r="K259" s="155"/>
      <c r="L259" s="411">
        <v>0</v>
      </c>
      <c r="M259" s="141"/>
    </row>
    <row r="260" spans="1:13" ht="15.75">
      <c r="A260" s="373"/>
      <c r="B260" s="372"/>
      <c r="C260" s="155"/>
      <c r="D260" s="155"/>
      <c r="E260" s="372"/>
      <c r="F260" s="372"/>
      <c r="G260" s="363"/>
      <c r="H260" s="155"/>
      <c r="I260" s="152"/>
      <c r="J260" s="370"/>
      <c r="K260" s="155"/>
      <c r="L260" s="411">
        <v>0</v>
      </c>
      <c r="M260" s="141"/>
    </row>
    <row r="261" spans="1:13" ht="15.75">
      <c r="A261" s="373"/>
      <c r="B261" s="372"/>
      <c r="C261" s="155"/>
      <c r="D261" s="155"/>
      <c r="E261" s="372"/>
      <c r="F261" s="372"/>
      <c r="G261" s="363"/>
      <c r="H261" s="155"/>
      <c r="I261" s="152"/>
      <c r="J261" s="370"/>
      <c r="K261" s="155"/>
      <c r="L261" s="411">
        <v>0</v>
      </c>
      <c r="M261" s="141"/>
    </row>
    <row r="262" spans="1:13" ht="15.75">
      <c r="A262" s="373"/>
      <c r="B262" s="372"/>
      <c r="C262" s="155"/>
      <c r="D262" s="155"/>
      <c r="E262" s="372"/>
      <c r="F262" s="372"/>
      <c r="G262" s="363"/>
      <c r="H262" s="155"/>
      <c r="I262" s="152"/>
      <c r="J262" s="370"/>
      <c r="K262" s="155"/>
      <c r="L262" s="411">
        <v>0</v>
      </c>
      <c r="M262" s="141"/>
    </row>
    <row r="263" spans="1:13" ht="15.75">
      <c r="A263" s="373"/>
      <c r="B263" s="372"/>
      <c r="C263" s="155"/>
      <c r="D263" s="155"/>
      <c r="E263" s="372"/>
      <c r="F263" s="372"/>
      <c r="G263" s="363"/>
      <c r="H263" s="155"/>
      <c r="I263" s="152"/>
      <c r="J263" s="370"/>
      <c r="K263" s="155"/>
      <c r="L263" s="411">
        <v>0</v>
      </c>
      <c r="M263" s="141"/>
    </row>
    <row r="264" spans="1:13" ht="15.75">
      <c r="A264" s="373"/>
      <c r="B264" s="372"/>
      <c r="C264" s="155"/>
      <c r="D264" s="155"/>
      <c r="E264" s="372"/>
      <c r="F264" s="372"/>
      <c r="G264" s="363"/>
      <c r="H264" s="155"/>
      <c r="I264" s="152"/>
      <c r="J264" s="370"/>
      <c r="K264" s="155"/>
      <c r="L264" s="411">
        <v>0</v>
      </c>
      <c r="M264" s="141"/>
    </row>
    <row r="265" spans="1:13" ht="15.75">
      <c r="A265" s="373"/>
      <c r="B265" s="372"/>
      <c r="C265" s="155"/>
      <c r="D265" s="155"/>
      <c r="E265" s="372"/>
      <c r="F265" s="372"/>
      <c r="G265" s="363"/>
      <c r="H265" s="155"/>
      <c r="I265" s="152"/>
      <c r="J265" s="370"/>
      <c r="K265" s="155"/>
      <c r="L265" s="411">
        <v>0</v>
      </c>
      <c r="M265" s="141"/>
    </row>
    <row r="266" spans="1:13" ht="15.75">
      <c r="A266" s="373"/>
      <c r="B266" s="372"/>
      <c r="C266" s="155"/>
      <c r="D266" s="155"/>
      <c r="E266" s="372"/>
      <c r="F266" s="372"/>
      <c r="G266" s="363"/>
      <c r="H266" s="155"/>
      <c r="I266" s="152"/>
      <c r="J266" s="370"/>
      <c r="K266" s="155"/>
      <c r="L266" s="411">
        <v>0</v>
      </c>
      <c r="M266" s="141"/>
    </row>
    <row r="267" spans="1:13" ht="15.75">
      <c r="A267" s="373"/>
      <c r="B267" s="372"/>
      <c r="C267" s="155"/>
      <c r="D267" s="155"/>
      <c r="E267" s="372"/>
      <c r="F267" s="372"/>
      <c r="G267" s="363"/>
      <c r="H267" s="155"/>
      <c r="I267" s="152"/>
      <c r="J267" s="370"/>
      <c r="K267" s="155"/>
      <c r="L267" s="411">
        <v>0</v>
      </c>
      <c r="M267" s="141"/>
    </row>
    <row r="268" spans="1:13" ht="15.75">
      <c r="A268" s="373"/>
      <c r="B268" s="372"/>
      <c r="C268" s="155"/>
      <c r="D268" s="155"/>
      <c r="E268" s="372"/>
      <c r="F268" s="372"/>
      <c r="G268" s="363"/>
      <c r="H268" s="155"/>
      <c r="I268" s="152"/>
      <c r="J268" s="370"/>
      <c r="K268" s="155"/>
      <c r="L268" s="411">
        <v>0</v>
      </c>
      <c r="M268" s="141"/>
    </row>
    <row r="269" spans="1:13" ht="15.75">
      <c r="A269" s="373"/>
      <c r="B269" s="372"/>
      <c r="C269" s="155"/>
      <c r="D269" s="155"/>
      <c r="E269" s="372"/>
      <c r="F269" s="372"/>
      <c r="G269" s="363"/>
      <c r="H269" s="155"/>
      <c r="I269" s="152"/>
      <c r="J269" s="370"/>
      <c r="K269" s="155"/>
      <c r="L269" s="411">
        <v>0</v>
      </c>
      <c r="M269" s="141"/>
    </row>
    <row r="270" spans="1:13" ht="15.75">
      <c r="A270" s="373"/>
      <c r="B270" s="372"/>
      <c r="C270" s="155"/>
      <c r="D270" s="155"/>
      <c r="E270" s="372"/>
      <c r="F270" s="372"/>
      <c r="G270" s="363"/>
      <c r="H270" s="155"/>
      <c r="I270" s="152"/>
      <c r="J270" s="370"/>
      <c r="K270" s="155"/>
      <c r="L270" s="411">
        <v>0</v>
      </c>
      <c r="M270" s="141"/>
    </row>
    <row r="271" spans="1:13" ht="15.75">
      <c r="A271" s="373"/>
      <c r="B271" s="372"/>
      <c r="C271" s="155"/>
      <c r="D271" s="155"/>
      <c r="E271" s="372"/>
      <c r="F271" s="372"/>
      <c r="G271" s="363"/>
      <c r="H271" s="155"/>
      <c r="I271" s="152"/>
      <c r="J271" s="370"/>
      <c r="K271" s="155"/>
      <c r="L271" s="411">
        <v>0</v>
      </c>
      <c r="M271" s="141"/>
    </row>
    <row r="272" spans="1:13" ht="15.75">
      <c r="A272" s="373"/>
      <c r="B272" s="372"/>
      <c r="C272" s="155"/>
      <c r="D272" s="155"/>
      <c r="E272" s="372"/>
      <c r="F272" s="372"/>
      <c r="G272" s="363"/>
      <c r="H272" s="155"/>
      <c r="I272" s="152"/>
      <c r="J272" s="370"/>
      <c r="K272" s="155"/>
      <c r="L272" s="411">
        <v>0</v>
      </c>
      <c r="M272" s="141"/>
    </row>
    <row r="273" spans="1:13" ht="15.75">
      <c r="A273" s="373"/>
      <c r="B273" s="372"/>
      <c r="C273" s="155"/>
      <c r="D273" s="155"/>
      <c r="E273" s="372"/>
      <c r="F273" s="372"/>
      <c r="G273" s="363"/>
      <c r="H273" s="155"/>
      <c r="I273" s="152"/>
      <c r="J273" s="370"/>
      <c r="K273" s="155"/>
      <c r="L273" s="411">
        <v>0</v>
      </c>
      <c r="M273" s="141"/>
    </row>
    <row r="274" spans="1:13" ht="15.75">
      <c r="A274" s="373"/>
      <c r="B274" s="372"/>
      <c r="C274" s="155"/>
      <c r="D274" s="155"/>
      <c r="E274" s="372"/>
      <c r="F274" s="372"/>
      <c r="G274" s="363"/>
      <c r="H274" s="155"/>
      <c r="I274" s="152"/>
      <c r="J274" s="370"/>
      <c r="K274" s="155"/>
      <c r="L274" s="411">
        <v>0</v>
      </c>
      <c r="M274" s="141"/>
    </row>
    <row r="275" spans="1:13" ht="15.75">
      <c r="A275" s="373"/>
      <c r="B275" s="372"/>
      <c r="C275" s="155"/>
      <c r="D275" s="155"/>
      <c r="E275" s="372"/>
      <c r="F275" s="372"/>
      <c r="G275" s="363"/>
      <c r="H275" s="155"/>
      <c r="I275" s="152"/>
      <c r="J275" s="370"/>
      <c r="K275" s="155"/>
      <c r="L275" s="411">
        <v>0</v>
      </c>
      <c r="M275" s="141"/>
    </row>
    <row r="276" spans="1:13" ht="15.75">
      <c r="A276" s="373"/>
      <c r="B276" s="372"/>
      <c r="C276" s="155"/>
      <c r="D276" s="155"/>
      <c r="E276" s="372"/>
      <c r="F276" s="372"/>
      <c r="G276" s="363"/>
      <c r="H276" s="155"/>
      <c r="I276" s="152"/>
      <c r="J276" s="370"/>
      <c r="K276" s="155"/>
      <c r="L276" s="411">
        <v>0</v>
      </c>
      <c r="M276" s="141"/>
    </row>
    <row r="277" spans="1:13" ht="15.75">
      <c r="A277" s="373"/>
      <c r="B277" s="372"/>
      <c r="C277" s="155"/>
      <c r="D277" s="155"/>
      <c r="E277" s="372"/>
      <c r="F277" s="372"/>
      <c r="G277" s="363"/>
      <c r="H277" s="155"/>
      <c r="I277" s="152"/>
      <c r="J277" s="370"/>
      <c r="K277" s="155"/>
      <c r="L277" s="411">
        <v>0</v>
      </c>
      <c r="M277" s="141"/>
    </row>
    <row r="278" spans="1:13" ht="15.75">
      <c r="A278" s="373"/>
      <c r="B278" s="372"/>
      <c r="C278" s="155"/>
      <c r="D278" s="155"/>
      <c r="E278" s="372"/>
      <c r="F278" s="372"/>
      <c r="G278" s="363"/>
      <c r="H278" s="155"/>
      <c r="I278" s="152"/>
      <c r="J278" s="370"/>
      <c r="K278" s="155"/>
      <c r="L278" s="411">
        <v>0</v>
      </c>
      <c r="M278" s="141"/>
    </row>
    <row r="279" spans="1:13" ht="15.75">
      <c r="A279" s="373"/>
      <c r="B279" s="372"/>
      <c r="C279" s="155"/>
      <c r="D279" s="155"/>
      <c r="E279" s="372"/>
      <c r="F279" s="372"/>
      <c r="G279" s="363"/>
      <c r="H279" s="155"/>
      <c r="I279" s="152"/>
      <c r="J279" s="370"/>
      <c r="K279" s="155"/>
      <c r="L279" s="411">
        <v>0</v>
      </c>
      <c r="M279" s="141"/>
    </row>
    <row r="280" spans="1:13" ht="15.75">
      <c r="A280" s="373"/>
      <c r="B280" s="372"/>
      <c r="C280" s="155"/>
      <c r="D280" s="155"/>
      <c r="E280" s="372"/>
      <c r="F280" s="372"/>
      <c r="G280" s="363"/>
      <c r="H280" s="155"/>
      <c r="I280" s="152"/>
      <c r="J280" s="370"/>
      <c r="K280" s="155"/>
      <c r="L280" s="411">
        <v>0</v>
      </c>
      <c r="M280" s="141"/>
    </row>
    <row r="281" spans="1:13" ht="15.75">
      <c r="A281" s="373"/>
      <c r="B281" s="372"/>
      <c r="C281" s="155"/>
      <c r="D281" s="155"/>
      <c r="E281" s="372"/>
      <c r="F281" s="372"/>
      <c r="G281" s="363"/>
      <c r="H281" s="155"/>
      <c r="I281" s="152"/>
      <c r="J281" s="370"/>
      <c r="K281" s="155"/>
      <c r="L281" s="411">
        <v>0</v>
      </c>
      <c r="M281" s="141"/>
    </row>
    <row r="282" spans="1:13" ht="15.75">
      <c r="A282" s="373"/>
      <c r="B282" s="372"/>
      <c r="C282" s="155"/>
      <c r="D282" s="155"/>
      <c r="E282" s="372"/>
      <c r="F282" s="372"/>
      <c r="G282" s="363"/>
      <c r="H282" s="155"/>
      <c r="I282" s="152"/>
      <c r="J282" s="370"/>
      <c r="K282" s="155"/>
      <c r="L282" s="411">
        <v>0</v>
      </c>
      <c r="M282" s="141"/>
    </row>
    <row r="283" spans="1:13" ht="15.75">
      <c r="A283" s="373"/>
      <c r="B283" s="372"/>
      <c r="C283" s="155"/>
      <c r="D283" s="155"/>
      <c r="E283" s="372"/>
      <c r="F283" s="372"/>
      <c r="G283" s="363"/>
      <c r="H283" s="155"/>
      <c r="I283" s="152"/>
      <c r="J283" s="370"/>
      <c r="K283" s="155"/>
      <c r="L283" s="411">
        <v>0</v>
      </c>
      <c r="M283" s="141"/>
    </row>
    <row r="284" spans="1:13" ht="15.75">
      <c r="A284" s="373"/>
      <c r="B284" s="372"/>
      <c r="C284" s="155"/>
      <c r="D284" s="155"/>
      <c r="E284" s="372"/>
      <c r="F284" s="372"/>
      <c r="G284" s="363"/>
      <c r="H284" s="155"/>
      <c r="I284" s="152"/>
      <c r="J284" s="370"/>
      <c r="K284" s="155"/>
      <c r="L284" s="411">
        <v>0</v>
      </c>
      <c r="M284" s="141"/>
    </row>
    <row r="285" spans="1:13" ht="15.75">
      <c r="A285" s="373"/>
      <c r="B285" s="372"/>
      <c r="C285" s="155"/>
      <c r="D285" s="155"/>
      <c r="E285" s="372"/>
      <c r="F285" s="372"/>
      <c r="G285" s="363"/>
      <c r="H285" s="155"/>
      <c r="I285" s="152"/>
      <c r="J285" s="370"/>
      <c r="K285" s="155"/>
      <c r="L285" s="411">
        <v>0</v>
      </c>
      <c r="M285" s="141"/>
    </row>
    <row r="286" spans="1:13" ht="15.75">
      <c r="A286" s="373"/>
      <c r="B286" s="372"/>
      <c r="C286" s="155"/>
      <c r="D286" s="155"/>
      <c r="E286" s="372"/>
      <c r="F286" s="372"/>
      <c r="G286" s="363"/>
      <c r="H286" s="155"/>
      <c r="I286" s="152"/>
      <c r="J286" s="370"/>
      <c r="K286" s="155"/>
      <c r="L286" s="411">
        <v>0</v>
      </c>
      <c r="M286" s="141"/>
    </row>
    <row r="287" spans="1:13" ht="15.75">
      <c r="A287" s="373"/>
      <c r="B287" s="372"/>
      <c r="C287" s="155"/>
      <c r="D287" s="155"/>
      <c r="E287" s="372"/>
      <c r="F287" s="372"/>
      <c r="G287" s="363"/>
      <c r="H287" s="155"/>
      <c r="I287" s="152"/>
      <c r="J287" s="370"/>
      <c r="K287" s="155"/>
      <c r="L287" s="411">
        <v>0</v>
      </c>
      <c r="M287" s="141"/>
    </row>
    <row r="288" spans="1:13" ht="15.75">
      <c r="A288" s="373"/>
      <c r="B288" s="372"/>
      <c r="C288" s="155"/>
      <c r="D288" s="155"/>
      <c r="E288" s="372"/>
      <c r="F288" s="372"/>
      <c r="G288" s="363"/>
      <c r="H288" s="155"/>
      <c r="I288" s="152"/>
      <c r="J288" s="370"/>
      <c r="K288" s="155"/>
      <c r="L288" s="411">
        <v>0</v>
      </c>
      <c r="M288" s="141"/>
    </row>
    <row r="289" spans="1:13" ht="15.75">
      <c r="A289" s="373"/>
      <c r="B289" s="372"/>
      <c r="C289" s="155"/>
      <c r="D289" s="155"/>
      <c r="E289" s="372"/>
      <c r="F289" s="372"/>
      <c r="G289" s="363"/>
      <c r="H289" s="155"/>
      <c r="I289" s="152"/>
      <c r="J289" s="370"/>
      <c r="K289" s="155"/>
      <c r="L289" s="411">
        <v>0</v>
      </c>
      <c r="M289" s="141"/>
    </row>
    <row r="290" spans="1:13" ht="15.75">
      <c r="A290" s="373"/>
      <c r="B290" s="372"/>
      <c r="C290" s="155"/>
      <c r="D290" s="155"/>
      <c r="E290" s="372"/>
      <c r="F290" s="372"/>
      <c r="G290" s="363"/>
      <c r="H290" s="155"/>
      <c r="I290" s="152"/>
      <c r="J290" s="370"/>
      <c r="K290" s="155"/>
      <c r="L290" s="411">
        <v>0</v>
      </c>
      <c r="M290" s="141"/>
    </row>
    <row r="291" spans="1:13" ht="15.75">
      <c r="A291" s="373"/>
      <c r="B291" s="372"/>
      <c r="C291" s="155"/>
      <c r="D291" s="155"/>
      <c r="E291" s="372"/>
      <c r="F291" s="372"/>
      <c r="G291" s="363"/>
      <c r="H291" s="155"/>
      <c r="I291" s="152"/>
      <c r="J291" s="370"/>
      <c r="K291" s="155"/>
      <c r="L291" s="411">
        <v>0</v>
      </c>
      <c r="M291" s="141"/>
    </row>
    <row r="292" spans="1:13" ht="15.75">
      <c r="A292" s="373"/>
      <c r="B292" s="372"/>
      <c r="C292" s="155"/>
      <c r="D292" s="155"/>
      <c r="E292" s="372"/>
      <c r="F292" s="372"/>
      <c r="G292" s="363"/>
      <c r="H292" s="155"/>
      <c r="I292" s="152"/>
      <c r="J292" s="370"/>
      <c r="K292" s="155"/>
      <c r="L292" s="411">
        <v>0</v>
      </c>
      <c r="M292" s="141"/>
    </row>
    <row r="293" spans="1:13" ht="15.75">
      <c r="A293" s="373"/>
      <c r="B293" s="372"/>
      <c r="C293" s="155"/>
      <c r="D293" s="155"/>
      <c r="E293" s="372"/>
      <c r="F293" s="372"/>
      <c r="G293" s="363"/>
      <c r="H293" s="155"/>
      <c r="I293" s="152"/>
      <c r="J293" s="370"/>
      <c r="K293" s="155"/>
      <c r="L293" s="411">
        <v>0</v>
      </c>
      <c r="M293" s="141"/>
    </row>
    <row r="294" spans="1:13" ht="15.75">
      <c r="A294" s="373"/>
      <c r="B294" s="372"/>
      <c r="C294" s="155"/>
      <c r="D294" s="155"/>
      <c r="E294" s="372"/>
      <c r="F294" s="372"/>
      <c r="G294" s="363"/>
      <c r="H294" s="155"/>
      <c r="I294" s="152"/>
      <c r="J294" s="370"/>
      <c r="K294" s="155"/>
      <c r="L294" s="411">
        <v>0</v>
      </c>
      <c r="M294" s="141"/>
    </row>
    <row r="295" spans="1:13" ht="15.75">
      <c r="A295" s="373"/>
      <c r="B295" s="372"/>
      <c r="C295" s="155"/>
      <c r="D295" s="155"/>
      <c r="E295" s="372"/>
      <c r="F295" s="372"/>
      <c r="G295" s="363"/>
      <c r="H295" s="155"/>
      <c r="I295" s="152"/>
      <c r="J295" s="370"/>
      <c r="K295" s="155"/>
      <c r="L295" s="411">
        <v>0</v>
      </c>
      <c r="M295" s="141"/>
    </row>
    <row r="296" spans="1:13" ht="15.75">
      <c r="A296" s="373"/>
      <c r="B296" s="372"/>
      <c r="C296" s="155"/>
      <c r="D296" s="155"/>
      <c r="E296" s="372"/>
      <c r="F296" s="372"/>
      <c r="G296" s="363"/>
      <c r="H296" s="155"/>
      <c r="I296" s="152"/>
      <c r="J296" s="370"/>
      <c r="K296" s="155"/>
      <c r="L296" s="411">
        <v>0</v>
      </c>
      <c r="M296" s="141"/>
    </row>
    <row r="297" spans="1:13" ht="15.75">
      <c r="A297" s="373"/>
      <c r="B297" s="372"/>
      <c r="C297" s="155"/>
      <c r="D297" s="155"/>
      <c r="E297" s="372"/>
      <c r="F297" s="372"/>
      <c r="G297" s="363"/>
      <c r="H297" s="155"/>
      <c r="I297" s="152"/>
      <c r="J297" s="370"/>
      <c r="K297" s="155"/>
      <c r="L297" s="411">
        <v>0</v>
      </c>
      <c r="M297" s="141"/>
    </row>
    <row r="298" spans="1:13" ht="15.75">
      <c r="A298" s="373"/>
      <c r="B298" s="372"/>
      <c r="C298" s="155"/>
      <c r="D298" s="155"/>
      <c r="E298" s="372"/>
      <c r="F298" s="372"/>
      <c r="G298" s="363"/>
      <c r="H298" s="155"/>
      <c r="I298" s="152"/>
      <c r="J298" s="370"/>
      <c r="K298" s="155"/>
      <c r="L298" s="411">
        <v>0</v>
      </c>
      <c r="M298" s="141"/>
    </row>
    <row r="299" spans="1:13" ht="15.75">
      <c r="A299" s="373"/>
      <c r="B299" s="372"/>
      <c r="C299" s="155"/>
      <c r="D299" s="155"/>
      <c r="E299" s="372"/>
      <c r="F299" s="372"/>
      <c r="G299" s="363"/>
      <c r="H299" s="155"/>
      <c r="I299" s="152"/>
      <c r="J299" s="370"/>
      <c r="K299" s="155"/>
      <c r="L299" s="411">
        <v>0</v>
      </c>
      <c r="M299" s="141"/>
    </row>
    <row r="300" spans="1:13" ht="15.75">
      <c r="A300" s="373"/>
      <c r="B300" s="372"/>
      <c r="C300" s="155"/>
      <c r="D300" s="155"/>
      <c r="E300" s="372"/>
      <c r="F300" s="372"/>
      <c r="G300" s="363"/>
      <c r="H300" s="155"/>
      <c r="I300" s="152"/>
      <c r="J300" s="370"/>
      <c r="K300" s="155"/>
      <c r="L300" s="411">
        <v>0</v>
      </c>
      <c r="M300" s="141"/>
    </row>
    <row r="301" spans="1:13" ht="15.75">
      <c r="A301" s="373"/>
      <c r="B301" s="372"/>
      <c r="C301" s="155"/>
      <c r="D301" s="155"/>
      <c r="E301" s="372"/>
      <c r="F301" s="372"/>
      <c r="G301" s="363"/>
      <c r="H301" s="155"/>
      <c r="I301" s="152"/>
      <c r="J301" s="370"/>
      <c r="K301" s="155"/>
      <c r="L301" s="411">
        <v>0</v>
      </c>
      <c r="M301" s="141"/>
    </row>
    <row r="302" spans="1:13" ht="15.75">
      <c r="A302" s="373"/>
      <c r="B302" s="372"/>
      <c r="C302" s="155"/>
      <c r="D302" s="155"/>
      <c r="E302" s="372"/>
      <c r="F302" s="372"/>
      <c r="G302" s="363"/>
      <c r="H302" s="155"/>
      <c r="I302" s="152"/>
      <c r="J302" s="370"/>
      <c r="K302" s="155"/>
      <c r="L302" s="411">
        <v>0</v>
      </c>
      <c r="M302" s="141"/>
    </row>
    <row r="303" spans="1:13" ht="15.75">
      <c r="A303" s="373"/>
      <c r="B303" s="372"/>
      <c r="C303" s="155"/>
      <c r="D303" s="155"/>
      <c r="E303" s="372"/>
      <c r="F303" s="372"/>
      <c r="G303" s="363"/>
      <c r="H303" s="155"/>
      <c r="I303" s="152"/>
      <c r="J303" s="370"/>
      <c r="K303" s="155"/>
      <c r="L303" s="411">
        <v>0</v>
      </c>
      <c r="M303" s="141"/>
    </row>
    <row r="304" spans="1:13" ht="15.75">
      <c r="A304" s="373"/>
      <c r="B304" s="372"/>
      <c r="C304" s="155"/>
      <c r="D304" s="155"/>
      <c r="E304" s="372"/>
      <c r="F304" s="372"/>
      <c r="G304" s="363"/>
      <c r="H304" s="155"/>
      <c r="I304" s="152"/>
      <c r="J304" s="370"/>
      <c r="K304" s="155"/>
      <c r="L304" s="411">
        <v>0</v>
      </c>
      <c r="M304" s="141"/>
    </row>
    <row r="305" spans="1:13" ht="15.75">
      <c r="A305" s="373"/>
      <c r="B305" s="372"/>
      <c r="C305" s="155"/>
      <c r="D305" s="155"/>
      <c r="E305" s="372"/>
      <c r="F305" s="372"/>
      <c r="G305" s="363"/>
      <c r="H305" s="155"/>
      <c r="I305" s="152"/>
      <c r="J305" s="370"/>
      <c r="K305" s="155"/>
      <c r="L305" s="411">
        <v>0</v>
      </c>
      <c r="M305" s="141"/>
    </row>
    <row r="306" spans="1:13" ht="15.75">
      <c r="A306" s="373"/>
      <c r="B306" s="372"/>
      <c r="C306" s="155"/>
      <c r="D306" s="155"/>
      <c r="E306" s="372"/>
      <c r="F306" s="372"/>
      <c r="G306" s="363"/>
      <c r="H306" s="155"/>
      <c r="I306" s="152"/>
      <c r="J306" s="370"/>
      <c r="K306" s="155"/>
      <c r="L306" s="411">
        <v>0</v>
      </c>
      <c r="M306" s="141"/>
    </row>
    <row r="307" spans="1:13" ht="15.75">
      <c r="A307" s="373"/>
      <c r="B307" s="372"/>
      <c r="C307" s="155"/>
      <c r="D307" s="155"/>
      <c r="E307" s="372"/>
      <c r="F307" s="372"/>
      <c r="G307" s="363"/>
      <c r="H307" s="155"/>
      <c r="I307" s="152"/>
      <c r="J307" s="370"/>
      <c r="K307" s="155"/>
      <c r="L307" s="411">
        <v>0</v>
      </c>
      <c r="M307" s="141"/>
    </row>
    <row r="308" spans="1:13" ht="15.75">
      <c r="A308" s="373"/>
      <c r="B308" s="372"/>
      <c r="C308" s="155"/>
      <c r="D308" s="155"/>
      <c r="E308" s="372"/>
      <c r="F308" s="372"/>
      <c r="G308" s="363"/>
      <c r="H308" s="155"/>
      <c r="I308" s="152"/>
      <c r="J308" s="370"/>
      <c r="K308" s="155"/>
      <c r="L308" s="411">
        <v>0</v>
      </c>
      <c r="M308" s="141"/>
    </row>
    <row r="309" spans="1:13" ht="15.75">
      <c r="A309" s="373"/>
      <c r="B309" s="372"/>
      <c r="C309" s="155"/>
      <c r="D309" s="155"/>
      <c r="E309" s="372"/>
      <c r="F309" s="372"/>
      <c r="G309" s="363"/>
      <c r="H309" s="155"/>
      <c r="I309" s="152"/>
      <c r="J309" s="370"/>
      <c r="K309" s="155"/>
      <c r="L309" s="411">
        <v>0</v>
      </c>
      <c r="M309" s="141"/>
    </row>
    <row r="310" spans="1:13" ht="15.75">
      <c r="A310" s="373"/>
      <c r="B310" s="372"/>
      <c r="C310" s="155"/>
      <c r="D310" s="155"/>
      <c r="E310" s="372"/>
      <c r="F310" s="372"/>
      <c r="G310" s="363"/>
      <c r="H310" s="155"/>
      <c r="I310" s="152"/>
      <c r="J310" s="370"/>
      <c r="K310" s="155"/>
      <c r="L310" s="411">
        <v>0</v>
      </c>
      <c r="M310" s="141"/>
    </row>
    <row r="311" spans="1:13" ht="15.75">
      <c r="A311" s="373"/>
      <c r="B311" s="372"/>
      <c r="C311" s="155"/>
      <c r="D311" s="155"/>
      <c r="E311" s="372"/>
      <c r="F311" s="372"/>
      <c r="G311" s="363"/>
      <c r="H311" s="155"/>
      <c r="I311" s="152"/>
      <c r="J311" s="370"/>
      <c r="K311" s="155"/>
      <c r="L311" s="411">
        <v>0</v>
      </c>
      <c r="M311" s="141"/>
    </row>
    <row r="312" spans="1:13" ht="15.75">
      <c r="A312" s="373"/>
      <c r="B312" s="372"/>
      <c r="C312" s="155"/>
      <c r="D312" s="155"/>
      <c r="E312" s="372"/>
      <c r="F312" s="372"/>
      <c r="G312" s="363"/>
      <c r="H312" s="155"/>
      <c r="I312" s="152"/>
      <c r="J312" s="370"/>
      <c r="K312" s="155"/>
      <c r="L312" s="411">
        <v>0</v>
      </c>
      <c r="M312" s="141"/>
    </row>
    <row r="313" spans="1:13" ht="15.75">
      <c r="A313" s="373"/>
      <c r="B313" s="372"/>
      <c r="C313" s="155"/>
      <c r="D313" s="155"/>
      <c r="E313" s="372"/>
      <c r="F313" s="372"/>
      <c r="G313" s="363"/>
      <c r="H313" s="155"/>
      <c r="I313" s="152"/>
      <c r="J313" s="370"/>
      <c r="K313" s="155"/>
      <c r="L313" s="411">
        <v>0</v>
      </c>
      <c r="M313" s="141"/>
    </row>
    <row r="314" spans="1:13" ht="15.75">
      <c r="A314" s="373"/>
      <c r="B314" s="372"/>
      <c r="C314" s="155"/>
      <c r="D314" s="155"/>
      <c r="E314" s="372"/>
      <c r="F314" s="372"/>
      <c r="G314" s="363"/>
      <c r="H314" s="155"/>
      <c r="I314" s="152"/>
      <c r="J314" s="370"/>
      <c r="K314" s="155"/>
      <c r="L314" s="411">
        <v>0</v>
      </c>
      <c r="M314" s="141"/>
    </row>
    <row r="315" spans="1:13" ht="15.75">
      <c r="A315" s="373"/>
      <c r="B315" s="372"/>
      <c r="C315" s="155"/>
      <c r="D315" s="155"/>
      <c r="E315" s="372"/>
      <c r="F315" s="372"/>
      <c r="G315" s="363"/>
      <c r="H315" s="155"/>
      <c r="I315" s="152"/>
      <c r="J315" s="370"/>
      <c r="K315" s="155"/>
      <c r="L315" s="411">
        <v>0</v>
      </c>
      <c r="M315" s="141"/>
    </row>
    <row r="316" spans="1:13" ht="15.75">
      <c r="A316" s="373"/>
      <c r="B316" s="372"/>
      <c r="C316" s="155"/>
      <c r="D316" s="155"/>
      <c r="E316" s="372"/>
      <c r="F316" s="372"/>
      <c r="G316" s="363"/>
      <c r="H316" s="155"/>
      <c r="I316" s="152"/>
      <c r="J316" s="370"/>
      <c r="K316" s="155"/>
      <c r="L316" s="411">
        <v>0</v>
      </c>
      <c r="M316" s="141"/>
    </row>
    <row r="317" spans="1:13" ht="15.75">
      <c r="A317" s="373"/>
      <c r="B317" s="372"/>
      <c r="C317" s="155"/>
      <c r="D317" s="155"/>
      <c r="E317" s="372"/>
      <c r="F317" s="372"/>
      <c r="G317" s="363"/>
      <c r="H317" s="155"/>
      <c r="I317" s="152"/>
      <c r="J317" s="370"/>
      <c r="K317" s="155"/>
      <c r="L317" s="411">
        <v>0</v>
      </c>
      <c r="M317" s="141"/>
    </row>
    <row r="318" spans="1:13" ht="15.75">
      <c r="A318" s="373"/>
      <c r="B318" s="372"/>
      <c r="C318" s="155"/>
      <c r="D318" s="155"/>
      <c r="E318" s="372"/>
      <c r="F318" s="372"/>
      <c r="G318" s="363"/>
      <c r="H318" s="155"/>
      <c r="I318" s="152"/>
      <c r="J318" s="370"/>
      <c r="K318" s="155"/>
      <c r="L318" s="411">
        <v>0</v>
      </c>
      <c r="M318" s="141"/>
    </row>
    <row r="319" spans="1:13" ht="15.75">
      <c r="A319" s="373"/>
      <c r="B319" s="372"/>
      <c r="C319" s="155"/>
      <c r="D319" s="155"/>
      <c r="E319" s="372"/>
      <c r="F319" s="372"/>
      <c r="G319" s="363"/>
      <c r="H319" s="155"/>
      <c r="I319" s="152"/>
      <c r="J319" s="370"/>
      <c r="K319" s="155"/>
      <c r="L319" s="411">
        <v>0</v>
      </c>
      <c r="M319" s="141"/>
    </row>
    <row r="320" spans="1:13" ht="15.75">
      <c r="A320" s="373"/>
      <c r="B320" s="372"/>
      <c r="C320" s="155"/>
      <c r="D320" s="155"/>
      <c r="E320" s="372"/>
      <c r="F320" s="372"/>
      <c r="G320" s="363"/>
      <c r="H320" s="155"/>
      <c r="I320" s="152"/>
      <c r="J320" s="370"/>
      <c r="K320" s="155"/>
      <c r="L320" s="411">
        <v>0</v>
      </c>
      <c r="M320" s="141"/>
    </row>
    <row r="321" spans="1:13" ht="15.75">
      <c r="A321" s="373"/>
      <c r="B321" s="372"/>
      <c r="C321" s="155"/>
      <c r="D321" s="155"/>
      <c r="E321" s="372"/>
      <c r="F321" s="372"/>
      <c r="G321" s="363"/>
      <c r="H321" s="155"/>
      <c r="I321" s="152"/>
      <c r="J321" s="370"/>
      <c r="K321" s="155"/>
      <c r="L321" s="411">
        <v>0</v>
      </c>
      <c r="M321" s="141"/>
    </row>
    <row r="322" spans="1:13" ht="15.75">
      <c r="A322" s="373"/>
      <c r="B322" s="372"/>
      <c r="C322" s="155"/>
      <c r="D322" s="155"/>
      <c r="E322" s="372"/>
      <c r="F322" s="372"/>
      <c r="G322" s="363"/>
      <c r="H322" s="155"/>
      <c r="I322" s="152"/>
      <c r="J322" s="370"/>
      <c r="K322" s="155"/>
      <c r="L322" s="411">
        <v>0</v>
      </c>
      <c r="M322" s="141"/>
    </row>
    <row r="323" spans="1:13" ht="15.75">
      <c r="A323" s="373"/>
      <c r="B323" s="372"/>
      <c r="C323" s="155"/>
      <c r="D323" s="155"/>
      <c r="E323" s="372"/>
      <c r="F323" s="372"/>
      <c r="G323" s="363"/>
      <c r="H323" s="155"/>
      <c r="I323" s="152"/>
      <c r="J323" s="370"/>
      <c r="K323" s="155"/>
      <c r="L323" s="411">
        <v>0</v>
      </c>
      <c r="M323" s="141"/>
    </row>
    <row r="324" spans="1:13" ht="15.75">
      <c r="A324" s="373"/>
      <c r="B324" s="372"/>
      <c r="C324" s="155"/>
      <c r="D324" s="155"/>
      <c r="E324" s="372"/>
      <c r="F324" s="372"/>
      <c r="G324" s="363"/>
      <c r="H324" s="155"/>
      <c r="I324" s="152"/>
      <c r="J324" s="370"/>
      <c r="K324" s="155"/>
      <c r="L324" s="411">
        <v>0</v>
      </c>
      <c r="M324" s="141"/>
    </row>
    <row r="325" spans="1:13" ht="15.75">
      <c r="A325" s="373"/>
      <c r="B325" s="372"/>
      <c r="C325" s="155"/>
      <c r="D325" s="155"/>
      <c r="E325" s="372"/>
      <c r="F325" s="372"/>
      <c r="G325" s="363"/>
      <c r="H325" s="155"/>
      <c r="I325" s="152"/>
      <c r="J325" s="370"/>
      <c r="K325" s="155"/>
      <c r="L325" s="411">
        <v>0</v>
      </c>
      <c r="M325" s="141"/>
    </row>
    <row r="326" spans="1:13" ht="15.75">
      <c r="A326" s="373"/>
      <c r="B326" s="372"/>
      <c r="C326" s="155"/>
      <c r="D326" s="155"/>
      <c r="E326" s="372"/>
      <c r="F326" s="372"/>
      <c r="G326" s="363"/>
      <c r="H326" s="155"/>
      <c r="I326" s="152"/>
      <c r="J326" s="370"/>
      <c r="K326" s="155"/>
      <c r="L326" s="411">
        <v>0</v>
      </c>
      <c r="M326" s="141"/>
    </row>
    <row r="327" spans="1:13" ht="15.75">
      <c r="A327" s="373"/>
      <c r="B327" s="372"/>
      <c r="C327" s="155"/>
      <c r="D327" s="155"/>
      <c r="E327" s="372"/>
      <c r="F327" s="372"/>
      <c r="G327" s="363"/>
      <c r="H327" s="155"/>
      <c r="I327" s="152"/>
      <c r="J327" s="370"/>
      <c r="K327" s="155"/>
      <c r="L327" s="411">
        <v>0</v>
      </c>
      <c r="M327" s="141"/>
    </row>
    <row r="328" spans="1:13" ht="15.75">
      <c r="A328" s="373"/>
      <c r="B328" s="372"/>
      <c r="C328" s="155"/>
      <c r="D328" s="155"/>
      <c r="E328" s="372"/>
      <c r="F328" s="372"/>
      <c r="G328" s="363"/>
      <c r="H328" s="155"/>
      <c r="I328" s="152"/>
      <c r="J328" s="370"/>
      <c r="K328" s="155"/>
      <c r="L328" s="411">
        <v>0</v>
      </c>
      <c r="M328" s="141"/>
    </row>
    <row r="329" spans="1:13" ht="15.75">
      <c r="A329" s="373"/>
      <c r="B329" s="372"/>
      <c r="C329" s="155"/>
      <c r="D329" s="155"/>
      <c r="E329" s="372"/>
      <c r="F329" s="372"/>
      <c r="G329" s="363"/>
      <c r="H329" s="155"/>
      <c r="I329" s="152"/>
      <c r="J329" s="370"/>
      <c r="K329" s="155"/>
      <c r="L329" s="411">
        <v>0</v>
      </c>
      <c r="M329" s="141"/>
    </row>
    <row r="330" spans="1:13" ht="15.75">
      <c r="A330" s="373"/>
      <c r="B330" s="372"/>
      <c r="C330" s="155"/>
      <c r="D330" s="155"/>
      <c r="E330" s="372"/>
      <c r="F330" s="372"/>
      <c r="G330" s="363"/>
      <c r="H330" s="155"/>
      <c r="I330" s="152"/>
      <c r="J330" s="370"/>
      <c r="K330" s="155"/>
      <c r="L330" s="411">
        <v>0</v>
      </c>
      <c r="M330" s="141"/>
    </row>
    <row r="331" spans="1:13" ht="15.75">
      <c r="A331" s="373"/>
      <c r="B331" s="372"/>
      <c r="C331" s="155"/>
      <c r="D331" s="155"/>
      <c r="E331" s="372"/>
      <c r="F331" s="372"/>
      <c r="G331" s="363"/>
      <c r="H331" s="155"/>
      <c r="I331" s="152"/>
      <c r="J331" s="370"/>
      <c r="K331" s="155"/>
      <c r="L331" s="411">
        <v>0</v>
      </c>
      <c r="M331" s="141"/>
    </row>
    <row r="332" spans="1:13" ht="15.75">
      <c r="A332" s="373"/>
      <c r="B332" s="372"/>
      <c r="C332" s="155"/>
      <c r="D332" s="155"/>
      <c r="E332" s="372"/>
      <c r="F332" s="372"/>
      <c r="G332" s="363"/>
      <c r="H332" s="155"/>
      <c r="I332" s="152"/>
      <c r="J332" s="370"/>
      <c r="K332" s="155"/>
      <c r="L332" s="411">
        <v>0</v>
      </c>
      <c r="M332" s="141"/>
    </row>
    <row r="333" spans="1:13" ht="15.75">
      <c r="A333" s="373"/>
      <c r="B333" s="372"/>
      <c r="C333" s="155"/>
      <c r="D333" s="155"/>
      <c r="E333" s="372"/>
      <c r="F333" s="372"/>
      <c r="G333" s="363"/>
      <c r="H333" s="155"/>
      <c r="I333" s="152"/>
      <c r="J333" s="370"/>
      <c r="K333" s="155"/>
      <c r="L333" s="411">
        <v>0</v>
      </c>
      <c r="M333" s="141"/>
    </row>
    <row r="334" spans="1:13" ht="15.75">
      <c r="A334" s="373"/>
      <c r="B334" s="372"/>
      <c r="C334" s="155"/>
      <c r="D334" s="155"/>
      <c r="E334" s="372"/>
      <c r="F334" s="372"/>
      <c r="G334" s="363"/>
      <c r="H334" s="155"/>
      <c r="I334" s="152"/>
      <c r="J334" s="370"/>
      <c r="K334" s="155"/>
      <c r="L334" s="411">
        <v>0</v>
      </c>
      <c r="M334" s="141"/>
    </row>
    <row r="335" spans="1:13" ht="15.75">
      <c r="A335" s="373"/>
      <c r="B335" s="372"/>
      <c r="C335" s="155"/>
      <c r="D335" s="155"/>
      <c r="E335" s="372"/>
      <c r="F335" s="372"/>
      <c r="G335" s="363"/>
      <c r="H335" s="155"/>
      <c r="I335" s="152"/>
      <c r="J335" s="370"/>
      <c r="K335" s="155"/>
      <c r="L335" s="411">
        <v>0</v>
      </c>
      <c r="M335" s="141"/>
    </row>
    <row r="336" spans="1:13" ht="15.75">
      <c r="A336" s="373"/>
      <c r="B336" s="372"/>
      <c r="C336" s="155"/>
      <c r="D336" s="155"/>
      <c r="E336" s="372"/>
      <c r="F336" s="372"/>
      <c r="G336" s="363"/>
      <c r="H336" s="155"/>
      <c r="I336" s="152"/>
      <c r="J336" s="370"/>
      <c r="K336" s="155"/>
      <c r="L336" s="411">
        <v>0</v>
      </c>
      <c r="M336" s="141"/>
    </row>
    <row r="337" spans="1:13" ht="15.75">
      <c r="A337" s="373"/>
      <c r="B337" s="372"/>
      <c r="C337" s="155"/>
      <c r="D337" s="155"/>
      <c r="E337" s="372"/>
      <c r="F337" s="372"/>
      <c r="G337" s="363"/>
      <c r="H337" s="155"/>
      <c r="I337" s="152"/>
      <c r="J337" s="370"/>
      <c r="K337" s="155"/>
      <c r="L337" s="411">
        <v>0</v>
      </c>
      <c r="M337" s="141"/>
    </row>
    <row r="338" spans="1:13" ht="15.75">
      <c r="A338" s="373"/>
      <c r="B338" s="372"/>
      <c r="C338" s="155"/>
      <c r="D338" s="155"/>
      <c r="E338" s="372"/>
      <c r="F338" s="372"/>
      <c r="G338" s="363"/>
      <c r="H338" s="155"/>
      <c r="I338" s="152"/>
      <c r="J338" s="370"/>
      <c r="K338" s="155"/>
      <c r="L338" s="411">
        <v>0</v>
      </c>
      <c r="M338" s="141"/>
    </row>
    <row r="339" spans="1:13" ht="15.75">
      <c r="A339" s="373"/>
      <c r="B339" s="372"/>
      <c r="C339" s="155"/>
      <c r="D339" s="155"/>
      <c r="E339" s="372"/>
      <c r="F339" s="372"/>
      <c r="G339" s="363"/>
      <c r="H339" s="155"/>
      <c r="I339" s="152"/>
      <c r="J339" s="370"/>
      <c r="K339" s="155"/>
      <c r="L339" s="411">
        <v>0</v>
      </c>
      <c r="M339" s="141"/>
    </row>
    <row r="340" spans="1:13" ht="15.75">
      <c r="A340" s="373"/>
      <c r="B340" s="372"/>
      <c r="C340" s="155"/>
      <c r="D340" s="155"/>
      <c r="E340" s="372"/>
      <c r="F340" s="372"/>
      <c r="G340" s="363"/>
      <c r="H340" s="155"/>
      <c r="I340" s="152"/>
      <c r="J340" s="370"/>
      <c r="K340" s="155"/>
      <c r="L340" s="411">
        <v>0</v>
      </c>
      <c r="M340" s="141"/>
    </row>
    <row r="341" spans="1:13" ht="15.75">
      <c r="A341" s="373"/>
      <c r="B341" s="372"/>
      <c r="C341" s="155"/>
      <c r="D341" s="155"/>
      <c r="E341" s="372"/>
      <c r="F341" s="372"/>
      <c r="G341" s="363"/>
      <c r="H341" s="155"/>
      <c r="I341" s="152"/>
      <c r="J341" s="370"/>
      <c r="K341" s="155"/>
      <c r="L341" s="411">
        <v>0</v>
      </c>
      <c r="M341" s="141"/>
    </row>
    <row r="342" spans="1:13" ht="15.75">
      <c r="A342" s="373"/>
      <c r="B342" s="372"/>
      <c r="C342" s="155"/>
      <c r="D342" s="155"/>
      <c r="E342" s="372"/>
      <c r="F342" s="372"/>
      <c r="G342" s="363"/>
      <c r="H342" s="155"/>
      <c r="I342" s="152"/>
      <c r="J342" s="370"/>
      <c r="K342" s="155"/>
      <c r="L342" s="411">
        <v>0</v>
      </c>
      <c r="M342" s="141"/>
    </row>
    <row r="343" spans="1:13" ht="15.75">
      <c r="A343" s="373"/>
      <c r="B343" s="372"/>
      <c r="C343" s="155"/>
      <c r="D343" s="155"/>
      <c r="E343" s="372"/>
      <c r="F343" s="372"/>
      <c r="G343" s="363"/>
      <c r="H343" s="155"/>
      <c r="I343" s="152"/>
      <c r="J343" s="370"/>
      <c r="K343" s="155"/>
      <c r="L343" s="411">
        <v>0</v>
      </c>
      <c r="M343" s="141"/>
    </row>
    <row r="344" spans="1:13" ht="15.75">
      <c r="A344" s="373"/>
      <c r="B344" s="372"/>
      <c r="C344" s="155"/>
      <c r="D344" s="155"/>
      <c r="E344" s="372"/>
      <c r="F344" s="372"/>
      <c r="G344" s="363"/>
      <c r="H344" s="155"/>
      <c r="I344" s="152"/>
      <c r="J344" s="370"/>
      <c r="K344" s="155"/>
      <c r="L344" s="411">
        <v>0</v>
      </c>
      <c r="M344" s="141"/>
    </row>
    <row r="345" spans="1:13" ht="15.75">
      <c r="A345" s="373"/>
      <c r="B345" s="372"/>
      <c r="C345" s="155"/>
      <c r="D345" s="155"/>
      <c r="E345" s="372"/>
      <c r="F345" s="372"/>
      <c r="G345" s="363"/>
      <c r="H345" s="155"/>
      <c r="I345" s="152"/>
      <c r="J345" s="370"/>
      <c r="K345" s="155"/>
      <c r="L345" s="411">
        <v>0</v>
      </c>
      <c r="M345" s="141"/>
    </row>
    <row r="346" spans="1:13" ht="15.75">
      <c r="A346" s="373"/>
      <c r="B346" s="372"/>
      <c r="C346" s="155"/>
      <c r="D346" s="155"/>
      <c r="E346" s="372"/>
      <c r="F346" s="372"/>
      <c r="G346" s="363"/>
      <c r="H346" s="155"/>
      <c r="I346" s="152"/>
      <c r="J346" s="370"/>
      <c r="K346" s="155"/>
      <c r="L346" s="411">
        <v>0</v>
      </c>
      <c r="M346" s="141"/>
    </row>
    <row r="347" spans="1:13" ht="15.75">
      <c r="A347" s="373"/>
      <c r="B347" s="372"/>
      <c r="C347" s="155"/>
      <c r="D347" s="155"/>
      <c r="E347" s="372"/>
      <c r="F347" s="372"/>
      <c r="G347" s="363"/>
      <c r="H347" s="155"/>
      <c r="I347" s="152"/>
      <c r="J347" s="370"/>
      <c r="K347" s="155"/>
      <c r="L347" s="411">
        <v>0</v>
      </c>
      <c r="M347" s="141"/>
    </row>
    <row r="348" spans="1:13" ht="15.75">
      <c r="A348" s="373"/>
      <c r="B348" s="372"/>
      <c r="C348" s="155"/>
      <c r="D348" s="155"/>
      <c r="E348" s="372"/>
      <c r="F348" s="372"/>
      <c r="G348" s="363"/>
      <c r="H348" s="155"/>
      <c r="I348" s="152"/>
      <c r="J348" s="370"/>
      <c r="K348" s="155"/>
      <c r="L348" s="411">
        <v>0</v>
      </c>
      <c r="M348" s="141"/>
    </row>
    <row r="349" spans="1:13" ht="15.75">
      <c r="A349" s="373"/>
      <c r="B349" s="372"/>
      <c r="C349" s="155"/>
      <c r="D349" s="155"/>
      <c r="E349" s="372"/>
      <c r="F349" s="372"/>
      <c r="G349" s="363"/>
      <c r="H349" s="155"/>
      <c r="I349" s="152"/>
      <c r="J349" s="370"/>
      <c r="K349" s="155"/>
      <c r="L349" s="411">
        <v>0</v>
      </c>
      <c r="M349" s="141"/>
    </row>
    <row r="350" spans="1:13" ht="15.75">
      <c r="A350" s="373"/>
      <c r="B350" s="372"/>
      <c r="C350" s="155"/>
      <c r="D350" s="155"/>
      <c r="E350" s="372"/>
      <c r="F350" s="372"/>
      <c r="G350" s="363"/>
      <c r="H350" s="155"/>
      <c r="I350" s="152"/>
      <c r="J350" s="370"/>
      <c r="K350" s="155"/>
      <c r="L350" s="411">
        <v>0</v>
      </c>
      <c r="M350" s="141"/>
    </row>
    <row r="351" spans="1:13" ht="15.75">
      <c r="A351" s="373"/>
      <c r="B351" s="372"/>
      <c r="C351" s="155"/>
      <c r="D351" s="155"/>
      <c r="E351" s="372"/>
      <c r="F351" s="372"/>
      <c r="G351" s="363"/>
      <c r="H351" s="155"/>
      <c r="I351" s="152"/>
      <c r="J351" s="370"/>
      <c r="K351" s="155"/>
      <c r="L351" s="411">
        <v>0</v>
      </c>
      <c r="M351" s="141"/>
    </row>
    <row r="352" spans="1:13" ht="15.75">
      <c r="A352" s="373"/>
      <c r="B352" s="372"/>
      <c r="C352" s="155"/>
      <c r="D352" s="155"/>
      <c r="E352" s="372"/>
      <c r="F352" s="372"/>
      <c r="G352" s="363"/>
      <c r="H352" s="155"/>
      <c r="I352" s="152"/>
      <c r="J352" s="370"/>
      <c r="K352" s="155"/>
      <c r="L352" s="411">
        <v>0</v>
      </c>
      <c r="M352" s="141"/>
    </row>
    <row r="353" spans="1:13" ht="15.75">
      <c r="A353" s="373"/>
      <c r="B353" s="372"/>
      <c r="C353" s="155"/>
      <c r="D353" s="155"/>
      <c r="E353" s="372"/>
      <c r="F353" s="372"/>
      <c r="G353" s="363"/>
      <c r="H353" s="155"/>
      <c r="I353" s="152"/>
      <c r="J353" s="370"/>
      <c r="K353" s="155"/>
      <c r="L353" s="411">
        <v>0</v>
      </c>
      <c r="M353" s="141"/>
    </row>
    <row r="354" spans="1:13" ht="15.75">
      <c r="A354" s="373"/>
      <c r="B354" s="372"/>
      <c r="C354" s="155"/>
      <c r="D354" s="155"/>
      <c r="E354" s="372"/>
      <c r="F354" s="372"/>
      <c r="G354" s="363"/>
      <c r="H354" s="155"/>
      <c r="I354" s="152"/>
      <c r="J354" s="370"/>
      <c r="K354" s="155"/>
      <c r="L354" s="411">
        <v>0</v>
      </c>
      <c r="M354" s="141"/>
    </row>
    <row r="355" spans="1:13" ht="15.75">
      <c r="A355" s="373"/>
      <c r="B355" s="372"/>
      <c r="C355" s="155"/>
      <c r="D355" s="155"/>
      <c r="E355" s="372"/>
      <c r="F355" s="372"/>
      <c r="G355" s="363"/>
      <c r="H355" s="155"/>
      <c r="I355" s="152"/>
      <c r="J355" s="370"/>
      <c r="K355" s="155"/>
      <c r="L355" s="411">
        <v>0</v>
      </c>
      <c r="M355" s="141"/>
    </row>
    <row r="356" spans="1:13" ht="15.75">
      <c r="A356" s="373"/>
      <c r="B356" s="372"/>
      <c r="C356" s="155"/>
      <c r="D356" s="155"/>
      <c r="E356" s="372"/>
      <c r="F356" s="372"/>
      <c r="G356" s="363"/>
      <c r="H356" s="155"/>
      <c r="I356" s="152"/>
      <c r="J356" s="370"/>
      <c r="K356" s="155"/>
      <c r="L356" s="411">
        <v>0</v>
      </c>
      <c r="M356" s="141"/>
    </row>
    <row r="357" spans="1:13" ht="15.75">
      <c r="A357" s="373"/>
      <c r="B357" s="372"/>
      <c r="C357" s="155"/>
      <c r="D357" s="155"/>
      <c r="E357" s="372"/>
      <c r="F357" s="372"/>
      <c r="G357" s="363"/>
      <c r="H357" s="155"/>
      <c r="I357" s="152"/>
      <c r="J357" s="370"/>
      <c r="K357" s="155"/>
      <c r="L357" s="411">
        <v>0</v>
      </c>
      <c r="M357" s="141"/>
    </row>
    <row r="358" spans="1:13" ht="15.75">
      <c r="A358" s="373"/>
      <c r="B358" s="372"/>
      <c r="C358" s="155"/>
      <c r="D358" s="155"/>
      <c r="E358" s="372"/>
      <c r="F358" s="372"/>
      <c r="G358" s="363"/>
      <c r="H358" s="155"/>
      <c r="I358" s="152"/>
      <c r="J358" s="370"/>
      <c r="K358" s="155"/>
      <c r="L358" s="411">
        <v>0</v>
      </c>
      <c r="M358" s="141"/>
    </row>
    <row r="359" spans="1:13" ht="15.75">
      <c r="A359" s="373"/>
      <c r="B359" s="372"/>
      <c r="C359" s="155"/>
      <c r="D359" s="155"/>
      <c r="E359" s="372"/>
      <c r="F359" s="372"/>
      <c r="G359" s="363"/>
      <c r="H359" s="155"/>
      <c r="I359" s="152"/>
      <c r="J359" s="370"/>
      <c r="K359" s="155"/>
      <c r="L359" s="411">
        <v>0</v>
      </c>
      <c r="M359" s="141"/>
    </row>
    <row r="360" spans="1:13" ht="15.75">
      <c r="A360" s="373"/>
      <c r="B360" s="372"/>
      <c r="C360" s="155"/>
      <c r="D360" s="155"/>
      <c r="E360" s="372"/>
      <c r="F360" s="372"/>
      <c r="G360" s="363"/>
      <c r="H360" s="155"/>
      <c r="I360" s="152"/>
      <c r="J360" s="370"/>
      <c r="K360" s="155"/>
      <c r="L360" s="411">
        <v>0</v>
      </c>
      <c r="M360" s="141"/>
    </row>
    <row r="361" spans="1:13" ht="15.75">
      <c r="A361" s="373"/>
      <c r="B361" s="372"/>
      <c r="C361" s="155"/>
      <c r="D361" s="155"/>
      <c r="E361" s="372"/>
      <c r="F361" s="372"/>
      <c r="G361" s="363"/>
      <c r="H361" s="155"/>
      <c r="I361" s="152"/>
      <c r="J361" s="370"/>
      <c r="K361" s="155"/>
      <c r="L361" s="411">
        <v>0</v>
      </c>
      <c r="M361" s="141"/>
    </row>
    <row r="362" spans="1:13" ht="15.75">
      <c r="A362" s="373"/>
      <c r="B362" s="372"/>
      <c r="C362" s="155"/>
      <c r="D362" s="155"/>
      <c r="E362" s="372"/>
      <c r="F362" s="372"/>
      <c r="G362" s="363"/>
      <c r="H362" s="155"/>
      <c r="I362" s="152"/>
      <c r="J362" s="370"/>
      <c r="K362" s="155"/>
      <c r="L362" s="411">
        <v>0</v>
      </c>
      <c r="M362" s="141"/>
    </row>
    <row r="363" spans="1:13" ht="15.75">
      <c r="A363" s="373"/>
      <c r="B363" s="372"/>
      <c r="C363" s="155"/>
      <c r="D363" s="155"/>
      <c r="E363" s="372"/>
      <c r="F363" s="372"/>
      <c r="G363" s="363"/>
      <c r="H363" s="155"/>
      <c r="I363" s="152"/>
      <c r="J363" s="370"/>
      <c r="K363" s="155"/>
      <c r="L363" s="411">
        <v>0</v>
      </c>
      <c r="M363" s="141"/>
    </row>
    <row r="364" spans="1:13" ht="15.75">
      <c r="A364" s="373"/>
      <c r="B364" s="372"/>
      <c r="C364" s="155"/>
      <c r="D364" s="155"/>
      <c r="E364" s="372"/>
      <c r="F364" s="372"/>
      <c r="G364" s="363"/>
      <c r="H364" s="155"/>
      <c r="I364" s="152"/>
      <c r="J364" s="370"/>
      <c r="K364" s="155"/>
      <c r="L364" s="411">
        <v>0</v>
      </c>
      <c r="M364" s="141"/>
    </row>
    <row r="365" spans="1:13" ht="15.75">
      <c r="A365" s="373"/>
      <c r="B365" s="372"/>
      <c r="C365" s="155"/>
      <c r="D365" s="155"/>
      <c r="E365" s="372"/>
      <c r="F365" s="372"/>
      <c r="G365" s="363"/>
      <c r="H365" s="155"/>
      <c r="I365" s="152"/>
      <c r="J365" s="370"/>
      <c r="K365" s="155"/>
      <c r="L365" s="411">
        <v>0</v>
      </c>
      <c r="M365" s="141"/>
    </row>
    <row r="366" spans="1:13" ht="15.75">
      <c r="A366" s="373"/>
      <c r="B366" s="372"/>
      <c r="C366" s="155"/>
      <c r="D366" s="155"/>
      <c r="E366" s="372"/>
      <c r="F366" s="372"/>
      <c r="G366" s="363"/>
      <c r="H366" s="155"/>
      <c r="I366" s="152"/>
      <c r="J366" s="370"/>
      <c r="K366" s="155"/>
      <c r="L366" s="411">
        <v>0</v>
      </c>
      <c r="M366" s="141"/>
    </row>
    <row r="367" spans="1:13" ht="15.75">
      <c r="A367" s="373"/>
      <c r="B367" s="372"/>
      <c r="C367" s="155"/>
      <c r="D367" s="155"/>
      <c r="E367" s="372"/>
      <c r="F367" s="372"/>
      <c r="G367" s="363"/>
      <c r="H367" s="155"/>
      <c r="I367" s="152"/>
      <c r="J367" s="370"/>
      <c r="K367" s="155"/>
      <c r="L367" s="411">
        <v>0</v>
      </c>
      <c r="M367" s="141"/>
    </row>
    <row r="368" spans="1:13" ht="15.75">
      <c r="A368" s="373"/>
      <c r="B368" s="372"/>
      <c r="C368" s="155"/>
      <c r="D368" s="155"/>
      <c r="E368" s="372"/>
      <c r="F368" s="372"/>
      <c r="G368" s="363"/>
      <c r="H368" s="155"/>
      <c r="I368" s="152"/>
      <c r="J368" s="370"/>
      <c r="K368" s="155"/>
      <c r="L368" s="411">
        <v>0</v>
      </c>
      <c r="M368" s="141"/>
    </row>
    <row r="369" spans="1:13" ht="15.75">
      <c r="A369" s="373"/>
      <c r="B369" s="372"/>
      <c r="C369" s="155"/>
      <c r="D369" s="155"/>
      <c r="E369" s="372"/>
      <c r="F369" s="372"/>
      <c r="G369" s="363"/>
      <c r="H369" s="155"/>
      <c r="I369" s="152"/>
      <c r="J369" s="370"/>
      <c r="K369" s="155"/>
      <c r="L369" s="411">
        <v>0</v>
      </c>
      <c r="M369" s="141"/>
    </row>
    <row r="370" spans="1:13" ht="15.75">
      <c r="A370" s="373"/>
      <c r="B370" s="372"/>
      <c r="C370" s="155"/>
      <c r="D370" s="155"/>
      <c r="E370" s="372"/>
      <c r="F370" s="372"/>
      <c r="G370" s="363"/>
      <c r="H370" s="155"/>
      <c r="I370" s="152"/>
      <c r="J370" s="370"/>
      <c r="K370" s="155"/>
      <c r="L370" s="411">
        <v>0</v>
      </c>
      <c r="M370" s="141"/>
    </row>
    <row r="371" spans="1:13" ht="15.75">
      <c r="A371" s="373"/>
      <c r="B371" s="372"/>
      <c r="C371" s="155"/>
      <c r="D371" s="155"/>
      <c r="E371" s="372"/>
      <c r="F371" s="372"/>
      <c r="G371" s="363"/>
      <c r="H371" s="155"/>
      <c r="I371" s="152"/>
      <c r="J371" s="370"/>
      <c r="K371" s="155"/>
      <c r="L371" s="411">
        <v>0</v>
      </c>
      <c r="M371" s="141"/>
    </row>
    <row r="372" spans="1:13" ht="15.75">
      <c r="A372" s="373"/>
      <c r="B372" s="372"/>
      <c r="C372" s="155"/>
      <c r="D372" s="155"/>
      <c r="E372" s="372"/>
      <c r="F372" s="372"/>
      <c r="G372" s="363"/>
      <c r="H372" s="155"/>
      <c r="I372" s="152"/>
      <c r="J372" s="370"/>
      <c r="K372" s="155"/>
      <c r="L372" s="411">
        <v>0</v>
      </c>
      <c r="M372" s="141"/>
    </row>
    <row r="373" spans="1:13" ht="15.75">
      <c r="A373" s="373"/>
      <c r="B373" s="372"/>
      <c r="C373" s="155"/>
      <c r="D373" s="155"/>
      <c r="E373" s="372"/>
      <c r="F373" s="372"/>
      <c r="G373" s="363"/>
      <c r="H373" s="155"/>
      <c r="I373" s="152"/>
      <c r="J373" s="370"/>
      <c r="K373" s="155"/>
      <c r="L373" s="411">
        <v>0</v>
      </c>
      <c r="M373" s="141"/>
    </row>
    <row r="374" spans="1:13" ht="15.75">
      <c r="A374" s="373"/>
      <c r="B374" s="372"/>
      <c r="C374" s="155"/>
      <c r="D374" s="155"/>
      <c r="E374" s="372"/>
      <c r="F374" s="372"/>
      <c r="G374" s="363"/>
      <c r="H374" s="155"/>
      <c r="I374" s="152"/>
      <c r="J374" s="370"/>
      <c r="K374" s="155"/>
      <c r="L374" s="411">
        <v>0</v>
      </c>
      <c r="M374" s="141"/>
    </row>
    <row r="375" spans="1:13" ht="15.75">
      <c r="A375" s="373"/>
      <c r="B375" s="372"/>
      <c r="C375" s="155"/>
      <c r="D375" s="155"/>
      <c r="E375" s="372"/>
      <c r="F375" s="372"/>
      <c r="G375" s="363"/>
      <c r="H375" s="155"/>
      <c r="I375" s="152"/>
      <c r="J375" s="370"/>
      <c r="K375" s="155"/>
      <c r="L375" s="411">
        <v>0</v>
      </c>
      <c r="M375" s="141"/>
    </row>
    <row r="376" spans="1:13" ht="15.75">
      <c r="A376" s="373"/>
      <c r="B376" s="372"/>
      <c r="C376" s="155"/>
      <c r="D376" s="155"/>
      <c r="E376" s="372"/>
      <c r="F376" s="372"/>
      <c r="G376" s="363"/>
      <c r="H376" s="155"/>
      <c r="I376" s="152"/>
      <c r="J376" s="370"/>
      <c r="K376" s="155"/>
      <c r="L376" s="411">
        <v>0</v>
      </c>
      <c r="M376" s="141"/>
    </row>
    <row r="377" spans="1:13" ht="15.75">
      <c r="A377" s="373"/>
      <c r="B377" s="372"/>
      <c r="C377" s="155"/>
      <c r="D377" s="155"/>
      <c r="E377" s="372"/>
      <c r="F377" s="372"/>
      <c r="G377" s="363"/>
      <c r="H377" s="155"/>
      <c r="I377" s="152"/>
      <c r="J377" s="370"/>
      <c r="K377" s="155"/>
      <c r="L377" s="411">
        <v>0</v>
      </c>
      <c r="M377" s="141"/>
    </row>
    <row r="378" spans="1:13" ht="15.75">
      <c r="A378" s="373"/>
      <c r="B378" s="372"/>
      <c r="C378" s="155"/>
      <c r="D378" s="155"/>
      <c r="E378" s="372"/>
      <c r="F378" s="372"/>
      <c r="G378" s="363"/>
      <c r="H378" s="155"/>
      <c r="I378" s="152"/>
      <c r="J378" s="370"/>
      <c r="K378" s="155"/>
      <c r="L378" s="411">
        <v>0</v>
      </c>
      <c r="M378" s="141"/>
    </row>
    <row r="379" spans="1:13" ht="15.75">
      <c r="A379" s="373"/>
      <c r="B379" s="372"/>
      <c r="C379" s="155"/>
      <c r="D379" s="155"/>
      <c r="E379" s="372"/>
      <c r="F379" s="372"/>
      <c r="G379" s="363"/>
      <c r="H379" s="155"/>
      <c r="I379" s="152"/>
      <c r="J379" s="370"/>
      <c r="K379" s="155"/>
      <c r="L379" s="411">
        <v>0</v>
      </c>
      <c r="M379" s="141"/>
    </row>
    <row r="380" spans="1:13" ht="15.75">
      <c r="A380" s="373"/>
      <c r="B380" s="372"/>
      <c r="C380" s="155"/>
      <c r="D380" s="155"/>
      <c r="E380" s="372"/>
      <c r="F380" s="372"/>
      <c r="G380" s="363"/>
      <c r="H380" s="155"/>
      <c r="I380" s="152"/>
      <c r="J380" s="370"/>
      <c r="K380" s="155"/>
      <c r="L380" s="411">
        <v>0</v>
      </c>
      <c r="M380" s="141"/>
    </row>
    <row r="381" spans="1:13" ht="15.75">
      <c r="A381" s="373"/>
      <c r="B381" s="372"/>
      <c r="C381" s="155"/>
      <c r="D381" s="155"/>
      <c r="E381" s="372"/>
      <c r="F381" s="372"/>
      <c r="G381" s="363"/>
      <c r="H381" s="155"/>
      <c r="I381" s="152"/>
      <c r="J381" s="370"/>
      <c r="K381" s="155"/>
      <c r="L381" s="411">
        <v>0</v>
      </c>
      <c r="M381" s="141"/>
    </row>
    <row r="382" spans="1:13" ht="15.75">
      <c r="A382" s="373"/>
      <c r="B382" s="372"/>
      <c r="C382" s="155"/>
      <c r="D382" s="155"/>
      <c r="E382" s="372"/>
      <c r="F382" s="372"/>
      <c r="G382" s="363"/>
      <c r="H382" s="155"/>
      <c r="I382" s="152"/>
      <c r="J382" s="370"/>
      <c r="K382" s="155"/>
      <c r="L382" s="411">
        <v>0</v>
      </c>
      <c r="M382" s="141"/>
    </row>
    <row r="383" spans="1:13" ht="15.75">
      <c r="A383" s="373"/>
      <c r="B383" s="372"/>
      <c r="C383" s="155"/>
      <c r="D383" s="155"/>
      <c r="E383" s="372"/>
      <c r="F383" s="372"/>
      <c r="G383" s="363"/>
      <c r="H383" s="155"/>
      <c r="I383" s="152"/>
      <c r="J383" s="370"/>
      <c r="K383" s="155"/>
      <c r="L383" s="411">
        <v>0</v>
      </c>
      <c r="M383" s="141"/>
    </row>
    <row r="384" spans="1:13" ht="15.75">
      <c r="A384" s="373"/>
      <c r="B384" s="372"/>
      <c r="C384" s="155"/>
      <c r="D384" s="155"/>
      <c r="E384" s="372"/>
      <c r="F384" s="372"/>
      <c r="G384" s="363"/>
      <c r="H384" s="155"/>
      <c r="I384" s="152"/>
      <c r="J384" s="370"/>
      <c r="K384" s="155"/>
      <c r="L384" s="411">
        <v>0</v>
      </c>
      <c r="M384" s="141"/>
    </row>
    <row r="385" spans="1:13" ht="15.75">
      <c r="A385" s="373"/>
      <c r="B385" s="372"/>
      <c r="C385" s="155"/>
      <c r="D385" s="155"/>
      <c r="E385" s="372"/>
      <c r="F385" s="372"/>
      <c r="G385" s="363"/>
      <c r="H385" s="155"/>
      <c r="I385" s="152"/>
      <c r="J385" s="370"/>
      <c r="K385" s="155"/>
      <c r="L385" s="411">
        <v>0</v>
      </c>
      <c r="M385" s="141"/>
    </row>
    <row r="386" spans="1:13" ht="15.75">
      <c r="A386" s="373"/>
      <c r="B386" s="372"/>
      <c r="C386" s="155"/>
      <c r="D386" s="155"/>
      <c r="E386" s="372"/>
      <c r="F386" s="372"/>
      <c r="G386" s="363"/>
      <c r="H386" s="155"/>
      <c r="I386" s="152"/>
      <c r="J386" s="370"/>
      <c r="K386" s="155"/>
      <c r="L386" s="411">
        <v>0</v>
      </c>
      <c r="M386" s="141"/>
    </row>
    <row r="387" spans="1:13" ht="15.75">
      <c r="A387" s="373"/>
      <c r="B387" s="372"/>
      <c r="C387" s="155"/>
      <c r="D387" s="155"/>
      <c r="E387" s="372"/>
      <c r="F387" s="372"/>
      <c r="G387" s="363"/>
      <c r="H387" s="155"/>
      <c r="I387" s="152"/>
      <c r="J387" s="370"/>
      <c r="K387" s="155"/>
      <c r="L387" s="411">
        <v>0</v>
      </c>
      <c r="M387" s="141"/>
    </row>
    <row r="388" spans="1:13" ht="15.75">
      <c r="A388" s="373"/>
      <c r="B388" s="372"/>
      <c r="C388" s="155"/>
      <c r="D388" s="155"/>
      <c r="E388" s="372"/>
      <c r="F388" s="372"/>
      <c r="G388" s="363"/>
      <c r="H388" s="155"/>
      <c r="I388" s="152"/>
      <c r="J388" s="370"/>
      <c r="K388" s="155"/>
      <c r="L388" s="411">
        <v>0</v>
      </c>
      <c r="M388" s="141"/>
    </row>
    <row r="389" spans="1:13" ht="15.75">
      <c r="A389" s="373"/>
      <c r="B389" s="372"/>
      <c r="C389" s="155"/>
      <c r="D389" s="155"/>
      <c r="E389" s="372"/>
      <c r="F389" s="372"/>
      <c r="G389" s="363"/>
      <c r="H389" s="155"/>
      <c r="I389" s="152"/>
      <c r="J389" s="370"/>
      <c r="K389" s="155"/>
      <c r="L389" s="411">
        <v>0</v>
      </c>
      <c r="M389" s="141"/>
    </row>
    <row r="390" spans="1:13" ht="15.75">
      <c r="A390" s="373"/>
      <c r="B390" s="372"/>
      <c r="C390" s="155"/>
      <c r="D390" s="155"/>
      <c r="E390" s="372"/>
      <c r="F390" s="372"/>
      <c r="G390" s="363"/>
      <c r="H390" s="155"/>
      <c r="I390" s="152"/>
      <c r="J390" s="370"/>
      <c r="K390" s="155"/>
      <c r="L390" s="411">
        <v>0</v>
      </c>
      <c r="M390" s="141"/>
    </row>
    <row r="391" spans="1:13" ht="15.75">
      <c r="A391" s="373"/>
      <c r="B391" s="372"/>
      <c r="C391" s="155"/>
      <c r="D391" s="155"/>
      <c r="E391" s="372"/>
      <c r="F391" s="372"/>
      <c r="G391" s="363"/>
      <c r="H391" s="155"/>
      <c r="I391" s="152"/>
      <c r="J391" s="370"/>
      <c r="K391" s="155"/>
      <c r="L391" s="411">
        <v>0</v>
      </c>
      <c r="M391" s="141"/>
    </row>
    <row r="392" spans="1:13" ht="15.75">
      <c r="A392" s="373"/>
      <c r="B392" s="372"/>
      <c r="C392" s="155"/>
      <c r="D392" s="155"/>
      <c r="E392" s="372"/>
      <c r="F392" s="372"/>
      <c r="G392" s="363"/>
      <c r="H392" s="155"/>
      <c r="I392" s="152"/>
      <c r="J392" s="370"/>
      <c r="K392" s="155"/>
      <c r="L392" s="411">
        <v>0</v>
      </c>
      <c r="M392" s="141"/>
    </row>
    <row r="393" spans="1:13" ht="15.75">
      <c r="A393" s="373"/>
      <c r="B393" s="372"/>
      <c r="C393" s="155"/>
      <c r="D393" s="155"/>
      <c r="E393" s="372"/>
      <c r="F393" s="372"/>
      <c r="G393" s="363"/>
      <c r="H393" s="155"/>
      <c r="I393" s="152"/>
      <c r="J393" s="370"/>
      <c r="K393" s="155"/>
      <c r="L393" s="411">
        <v>0</v>
      </c>
      <c r="M393" s="141"/>
    </row>
    <row r="394" spans="1:13" ht="15.75">
      <c r="A394" s="373"/>
      <c r="B394" s="372"/>
      <c r="C394" s="155"/>
      <c r="D394" s="155"/>
      <c r="E394" s="372"/>
      <c r="F394" s="372"/>
      <c r="G394" s="363"/>
      <c r="H394" s="155"/>
      <c r="I394" s="152"/>
      <c r="J394" s="370"/>
      <c r="K394" s="155"/>
      <c r="L394" s="411">
        <v>0</v>
      </c>
      <c r="M394" s="141"/>
    </row>
    <row r="395" spans="1:13" ht="15.75">
      <c r="A395" s="373"/>
      <c r="B395" s="372"/>
      <c r="C395" s="155"/>
      <c r="D395" s="155"/>
      <c r="E395" s="372"/>
      <c r="F395" s="372"/>
      <c r="G395" s="363"/>
      <c r="H395" s="155"/>
      <c r="I395" s="152"/>
      <c r="J395" s="370"/>
      <c r="K395" s="155"/>
      <c r="L395" s="411">
        <v>0</v>
      </c>
      <c r="M395" s="141"/>
    </row>
    <row r="396" spans="1:13" ht="15.75">
      <c r="A396" s="373"/>
      <c r="B396" s="372"/>
      <c r="C396" s="155"/>
      <c r="D396" s="155"/>
      <c r="E396" s="372"/>
      <c r="F396" s="372"/>
      <c r="G396" s="363"/>
      <c r="H396" s="155"/>
      <c r="I396" s="152"/>
      <c r="J396" s="370"/>
      <c r="K396" s="155"/>
      <c r="L396" s="411">
        <v>0</v>
      </c>
      <c r="M396" s="141"/>
    </row>
    <row r="397" spans="1:13" ht="15.75">
      <c r="A397" s="373"/>
      <c r="B397" s="372"/>
      <c r="C397" s="155"/>
      <c r="D397" s="155"/>
      <c r="E397" s="372"/>
      <c r="F397" s="372"/>
      <c r="G397" s="363"/>
      <c r="H397" s="155"/>
      <c r="I397" s="152"/>
      <c r="J397" s="370"/>
      <c r="K397" s="155"/>
      <c r="L397" s="411">
        <v>0</v>
      </c>
      <c r="M397" s="141"/>
    </row>
    <row r="398" spans="1:13" ht="15.75">
      <c r="A398" s="373"/>
      <c r="B398" s="372"/>
      <c r="C398" s="155"/>
      <c r="D398" s="155"/>
      <c r="E398" s="372"/>
      <c r="F398" s="372"/>
      <c r="G398" s="363"/>
      <c r="H398" s="155"/>
      <c r="I398" s="152"/>
      <c r="J398" s="370"/>
      <c r="K398" s="155"/>
      <c r="L398" s="411">
        <v>0</v>
      </c>
      <c r="M398" s="141"/>
    </row>
    <row r="399" spans="1:13" ht="15.75">
      <c r="A399" s="373"/>
      <c r="B399" s="372"/>
      <c r="C399" s="155"/>
      <c r="D399" s="155"/>
      <c r="E399" s="372"/>
      <c r="F399" s="372"/>
      <c r="G399" s="363"/>
      <c r="H399" s="155"/>
      <c r="I399" s="152"/>
      <c r="J399" s="370"/>
      <c r="K399" s="155"/>
      <c r="L399" s="411">
        <v>0</v>
      </c>
      <c r="M399" s="141"/>
    </row>
    <row r="400" spans="1:13" ht="15.75">
      <c r="A400" s="373"/>
      <c r="B400" s="372"/>
      <c r="C400" s="155"/>
      <c r="D400" s="155"/>
      <c r="E400" s="372"/>
      <c r="F400" s="372"/>
      <c r="G400" s="363"/>
      <c r="H400" s="155"/>
      <c r="I400" s="152"/>
      <c r="J400" s="370"/>
      <c r="K400" s="155"/>
      <c r="L400" s="411">
        <v>0</v>
      </c>
      <c r="M400" s="141"/>
    </row>
    <row r="401" spans="1:13" ht="15.75">
      <c r="A401" s="373"/>
      <c r="B401" s="372"/>
      <c r="C401" s="155"/>
      <c r="D401" s="155"/>
      <c r="E401" s="372"/>
      <c r="F401" s="372"/>
      <c r="G401" s="363"/>
      <c r="H401" s="155"/>
      <c r="I401" s="152"/>
      <c r="J401" s="370"/>
      <c r="K401" s="155"/>
      <c r="L401" s="411">
        <v>0</v>
      </c>
      <c r="M401" s="141"/>
    </row>
    <row r="402" spans="1:13" ht="15.75">
      <c r="A402" s="373"/>
      <c r="B402" s="372"/>
      <c r="C402" s="155"/>
      <c r="D402" s="155"/>
      <c r="E402" s="372"/>
      <c r="F402" s="372"/>
      <c r="G402" s="363"/>
      <c r="H402" s="155"/>
      <c r="I402" s="152"/>
      <c r="J402" s="370"/>
      <c r="K402" s="155"/>
      <c r="L402" s="411">
        <v>0</v>
      </c>
      <c r="M402" s="141"/>
    </row>
    <row r="403" spans="1:13" ht="15.75">
      <c r="A403" s="373"/>
      <c r="B403" s="372"/>
      <c r="C403" s="155"/>
      <c r="D403" s="155"/>
      <c r="E403" s="372"/>
      <c r="F403" s="372"/>
      <c r="G403" s="363"/>
      <c r="H403" s="155"/>
      <c r="I403" s="152"/>
      <c r="J403" s="370"/>
      <c r="K403" s="155"/>
      <c r="L403" s="411">
        <v>0</v>
      </c>
      <c r="M403" s="141"/>
    </row>
    <row r="404" spans="1:13" ht="15.75">
      <c r="A404" s="373"/>
      <c r="B404" s="372"/>
      <c r="C404" s="155"/>
      <c r="D404" s="155"/>
      <c r="E404" s="372"/>
      <c r="F404" s="372"/>
      <c r="G404" s="363"/>
      <c r="H404" s="155"/>
      <c r="I404" s="152"/>
      <c r="J404" s="370"/>
      <c r="K404" s="155"/>
      <c r="L404" s="411">
        <v>0</v>
      </c>
      <c r="M404" s="141"/>
    </row>
    <row r="405" spans="1:13" ht="15.75">
      <c r="A405" s="373"/>
      <c r="B405" s="372"/>
      <c r="C405" s="155"/>
      <c r="D405" s="155"/>
      <c r="E405" s="372"/>
      <c r="F405" s="372"/>
      <c r="G405" s="363"/>
      <c r="H405" s="155"/>
      <c r="I405" s="152"/>
      <c r="J405" s="370"/>
      <c r="K405" s="155"/>
      <c r="L405" s="411">
        <v>0</v>
      </c>
      <c r="M405" s="141"/>
    </row>
    <row r="406" spans="1:13" ht="15.75">
      <c r="A406" s="373"/>
      <c r="B406" s="372"/>
      <c r="C406" s="155"/>
      <c r="D406" s="155"/>
      <c r="E406" s="372"/>
      <c r="F406" s="372"/>
      <c r="G406" s="363"/>
      <c r="H406" s="155"/>
      <c r="I406" s="152"/>
      <c r="J406" s="370"/>
      <c r="K406" s="155"/>
      <c r="L406" s="411">
        <v>0</v>
      </c>
      <c r="M406" s="141"/>
    </row>
    <row r="407" spans="1:13" ht="15.75">
      <c r="A407" s="373"/>
      <c r="B407" s="372"/>
      <c r="C407" s="155"/>
      <c r="D407" s="155"/>
      <c r="E407" s="372"/>
      <c r="F407" s="372"/>
      <c r="G407" s="363"/>
      <c r="H407" s="155"/>
      <c r="I407" s="152"/>
      <c r="J407" s="370"/>
      <c r="K407" s="155"/>
      <c r="L407" s="411">
        <v>0</v>
      </c>
      <c r="M407" s="141"/>
    </row>
    <row r="408" spans="1:13" ht="15.75">
      <c r="A408" s="373"/>
      <c r="B408" s="372"/>
      <c r="C408" s="155"/>
      <c r="D408" s="155"/>
      <c r="E408" s="372"/>
      <c r="F408" s="372"/>
      <c r="G408" s="363"/>
      <c r="H408" s="155"/>
      <c r="I408" s="152"/>
      <c r="J408" s="370"/>
      <c r="K408" s="155"/>
      <c r="L408" s="411">
        <v>0</v>
      </c>
      <c r="M408" s="141"/>
    </row>
    <row r="409" spans="1:13" ht="15.75">
      <c r="A409" s="373"/>
      <c r="B409" s="372"/>
      <c r="C409" s="155"/>
      <c r="D409" s="155"/>
      <c r="E409" s="372"/>
      <c r="F409" s="372"/>
      <c r="G409" s="363"/>
      <c r="H409" s="155"/>
      <c r="I409" s="152"/>
      <c r="J409" s="370"/>
      <c r="K409" s="155"/>
      <c r="L409" s="411">
        <v>0</v>
      </c>
      <c r="M409" s="141"/>
    </row>
    <row r="410" spans="1:13" ht="15.75">
      <c r="A410" s="373"/>
      <c r="B410" s="372"/>
      <c r="C410" s="155"/>
      <c r="D410" s="155"/>
      <c r="E410" s="372"/>
      <c r="F410" s="372"/>
      <c r="G410" s="363"/>
      <c r="H410" s="155"/>
      <c r="I410" s="152"/>
      <c r="J410" s="370"/>
      <c r="K410" s="155"/>
      <c r="L410" s="411">
        <v>0</v>
      </c>
      <c r="M410" s="141"/>
    </row>
    <row r="411" spans="1:13" ht="15.75">
      <c r="A411" s="373"/>
      <c r="B411" s="372"/>
      <c r="C411" s="155"/>
      <c r="D411" s="155"/>
      <c r="E411" s="372"/>
      <c r="F411" s="372"/>
      <c r="G411" s="363"/>
      <c r="H411" s="155"/>
      <c r="I411" s="152"/>
      <c r="J411" s="370"/>
      <c r="K411" s="155"/>
      <c r="L411" s="411">
        <v>0</v>
      </c>
      <c r="M411" s="141"/>
    </row>
    <row r="412" spans="1:13" ht="15.75">
      <c r="A412" s="373"/>
      <c r="B412" s="372"/>
      <c r="C412" s="155"/>
      <c r="D412" s="155"/>
      <c r="E412" s="372"/>
      <c r="F412" s="372"/>
      <c r="G412" s="363"/>
      <c r="H412" s="155"/>
      <c r="I412" s="152"/>
      <c r="J412" s="370"/>
      <c r="K412" s="155"/>
      <c r="L412" s="411">
        <v>0</v>
      </c>
      <c r="M412" s="141"/>
    </row>
    <row r="413" spans="1:13" ht="15.75">
      <c r="A413" s="373"/>
      <c r="B413" s="372"/>
      <c r="C413" s="155"/>
      <c r="D413" s="155"/>
      <c r="E413" s="372"/>
      <c r="F413" s="372"/>
      <c r="G413" s="363"/>
      <c r="H413" s="155"/>
      <c r="I413" s="152"/>
      <c r="J413" s="370"/>
      <c r="K413" s="155"/>
      <c r="L413" s="411">
        <v>0</v>
      </c>
      <c r="M413" s="141"/>
    </row>
    <row r="414" spans="1:13" ht="15.75">
      <c r="A414" s="373"/>
      <c r="B414" s="372"/>
      <c r="C414" s="155"/>
      <c r="D414" s="155"/>
      <c r="E414" s="372"/>
      <c r="F414" s="372"/>
      <c r="G414" s="363"/>
      <c r="H414" s="155"/>
      <c r="I414" s="152"/>
      <c r="J414" s="370"/>
      <c r="K414" s="155"/>
      <c r="L414" s="411">
        <v>0</v>
      </c>
      <c r="M414" s="141"/>
    </row>
    <row r="415" spans="1:13" ht="15.75">
      <c r="A415" s="373"/>
      <c r="B415" s="372"/>
      <c r="C415" s="155"/>
      <c r="D415" s="155"/>
      <c r="E415" s="372"/>
      <c r="F415" s="372"/>
      <c r="G415" s="363"/>
      <c r="H415" s="155"/>
      <c r="I415" s="152"/>
      <c r="J415" s="370"/>
      <c r="K415" s="155"/>
      <c r="L415" s="411">
        <v>0</v>
      </c>
      <c r="M415" s="141"/>
    </row>
    <row r="416" spans="1:13" ht="15.75">
      <c r="A416" s="373"/>
      <c r="B416" s="372"/>
      <c r="C416" s="155"/>
      <c r="D416" s="155"/>
      <c r="E416" s="372"/>
      <c r="F416" s="372"/>
      <c r="G416" s="363"/>
      <c r="H416" s="155"/>
      <c r="I416" s="152"/>
      <c r="J416" s="370"/>
      <c r="K416" s="155"/>
      <c r="L416" s="411">
        <v>0</v>
      </c>
      <c r="M416" s="141"/>
    </row>
    <row r="417" spans="1:13" ht="15.75">
      <c r="A417" s="373"/>
      <c r="B417" s="372"/>
      <c r="C417" s="155"/>
      <c r="D417" s="155"/>
      <c r="E417" s="372"/>
      <c r="F417" s="372"/>
      <c r="G417" s="363"/>
      <c r="H417" s="155"/>
      <c r="I417" s="152"/>
      <c r="J417" s="370"/>
      <c r="K417" s="155"/>
      <c r="L417" s="411">
        <v>0</v>
      </c>
      <c r="M417" s="141"/>
    </row>
    <row r="418" spans="1:13" ht="15.75">
      <c r="A418" s="373"/>
      <c r="B418" s="372"/>
      <c r="C418" s="155"/>
      <c r="D418" s="155"/>
      <c r="E418" s="372"/>
      <c r="F418" s="372"/>
      <c r="G418" s="363"/>
      <c r="H418" s="155"/>
      <c r="I418" s="152"/>
      <c r="J418" s="370"/>
      <c r="K418" s="155"/>
      <c r="L418" s="411">
        <v>0</v>
      </c>
      <c r="M418" s="141"/>
    </row>
    <row r="419" spans="1:13" ht="15.75">
      <c r="A419" s="373"/>
      <c r="B419" s="372"/>
      <c r="C419" s="155"/>
      <c r="D419" s="155"/>
      <c r="E419" s="372"/>
      <c r="F419" s="372"/>
      <c r="G419" s="363"/>
      <c r="H419" s="155"/>
      <c r="I419" s="152"/>
      <c r="J419" s="370"/>
      <c r="K419" s="155"/>
      <c r="L419" s="411">
        <v>0</v>
      </c>
      <c r="M419" s="141"/>
    </row>
    <row r="420" spans="1:13" ht="15.75">
      <c r="A420" s="373"/>
      <c r="B420" s="372"/>
      <c r="C420" s="155"/>
      <c r="D420" s="155"/>
      <c r="E420" s="372"/>
      <c r="F420" s="372"/>
      <c r="G420" s="363"/>
      <c r="H420" s="155"/>
      <c r="I420" s="152"/>
      <c r="J420" s="370"/>
      <c r="K420" s="155"/>
      <c r="L420" s="411">
        <v>0</v>
      </c>
      <c r="M420" s="141"/>
    </row>
    <row r="421" spans="1:13" ht="15.75">
      <c r="A421" s="373"/>
      <c r="B421" s="372"/>
      <c r="C421" s="155"/>
      <c r="D421" s="155"/>
      <c r="E421" s="372"/>
      <c r="F421" s="372"/>
      <c r="G421" s="363"/>
      <c r="H421" s="155"/>
      <c r="I421" s="152"/>
      <c r="J421" s="370"/>
      <c r="K421" s="155"/>
      <c r="L421" s="411">
        <v>0</v>
      </c>
      <c r="M421" s="141"/>
    </row>
    <row r="422" spans="1:13" ht="15.75">
      <c r="A422" s="373"/>
      <c r="B422" s="372"/>
      <c r="C422" s="155"/>
      <c r="D422" s="155"/>
      <c r="E422" s="372"/>
      <c r="F422" s="372"/>
      <c r="G422" s="363"/>
      <c r="H422" s="155"/>
      <c r="I422" s="152"/>
      <c r="J422" s="370"/>
      <c r="K422" s="155"/>
      <c r="L422" s="411">
        <v>0</v>
      </c>
      <c r="M422" s="141"/>
    </row>
    <row r="423" spans="1:13" ht="15.75">
      <c r="A423" s="373"/>
      <c r="B423" s="372"/>
      <c r="C423" s="155"/>
      <c r="D423" s="155"/>
      <c r="E423" s="372"/>
      <c r="F423" s="372"/>
      <c r="G423" s="363"/>
      <c r="H423" s="155"/>
      <c r="I423" s="152"/>
      <c r="J423" s="370"/>
      <c r="K423" s="155"/>
      <c r="L423" s="411">
        <v>0</v>
      </c>
      <c r="M423" s="141"/>
    </row>
    <row r="424" spans="1:13" ht="15.75">
      <c r="A424" s="373"/>
      <c r="B424" s="372"/>
      <c r="C424" s="155"/>
      <c r="D424" s="155"/>
      <c r="E424" s="372"/>
      <c r="F424" s="372"/>
      <c r="G424" s="363"/>
      <c r="H424" s="155"/>
      <c r="I424" s="152"/>
      <c r="J424" s="370"/>
      <c r="K424" s="155"/>
      <c r="L424" s="411">
        <v>0</v>
      </c>
      <c r="M424" s="141"/>
    </row>
    <row r="425" spans="1:13" ht="15.75">
      <c r="A425" s="373"/>
      <c r="B425" s="372"/>
      <c r="C425" s="155"/>
      <c r="D425" s="155"/>
      <c r="E425" s="372"/>
      <c r="F425" s="372"/>
      <c r="G425" s="363"/>
      <c r="H425" s="155"/>
      <c r="I425" s="152"/>
      <c r="J425" s="370"/>
      <c r="K425" s="155"/>
      <c r="L425" s="411">
        <v>0</v>
      </c>
      <c r="M425" s="141"/>
    </row>
    <row r="426" spans="1:13" ht="15.75">
      <c r="A426" s="373"/>
      <c r="B426" s="372"/>
      <c r="C426" s="155"/>
      <c r="D426" s="155"/>
      <c r="E426" s="372"/>
      <c r="F426" s="372"/>
      <c r="G426" s="363"/>
      <c r="H426" s="155"/>
      <c r="I426" s="152"/>
      <c r="J426" s="370"/>
      <c r="K426" s="155"/>
      <c r="L426" s="411">
        <v>0</v>
      </c>
      <c r="M426" s="141"/>
    </row>
    <row r="427" spans="1:13" ht="15.75">
      <c r="A427" s="373"/>
      <c r="B427" s="372"/>
      <c r="C427" s="155"/>
      <c r="D427" s="155"/>
      <c r="E427" s="372"/>
      <c r="F427" s="372"/>
      <c r="G427" s="363"/>
      <c r="H427" s="155"/>
      <c r="I427" s="152"/>
      <c r="J427" s="370"/>
      <c r="K427" s="155"/>
      <c r="L427" s="411">
        <v>0</v>
      </c>
      <c r="M427" s="141"/>
    </row>
    <row r="428" spans="1:13" ht="15.75">
      <c r="A428" s="373"/>
      <c r="B428" s="372"/>
      <c r="C428" s="155"/>
      <c r="D428" s="155"/>
      <c r="E428" s="372"/>
      <c r="F428" s="372"/>
      <c r="G428" s="363"/>
      <c r="H428" s="155"/>
      <c r="I428" s="152"/>
      <c r="J428" s="370"/>
      <c r="K428" s="155"/>
      <c r="L428" s="411">
        <v>0</v>
      </c>
      <c r="M428" s="141"/>
    </row>
    <row r="429" spans="1:13" ht="15.75">
      <c r="A429" s="373"/>
      <c r="B429" s="372"/>
      <c r="C429" s="155"/>
      <c r="D429" s="155"/>
      <c r="E429" s="372"/>
      <c r="F429" s="372"/>
      <c r="G429" s="363"/>
      <c r="H429" s="155"/>
      <c r="I429" s="152"/>
      <c r="J429" s="370"/>
      <c r="K429" s="155"/>
      <c r="L429" s="411">
        <v>0</v>
      </c>
      <c r="M429" s="141"/>
    </row>
    <row r="430" spans="1:13" ht="15.75">
      <c r="A430" s="373"/>
      <c r="B430" s="372"/>
      <c r="C430" s="155"/>
      <c r="D430" s="155"/>
      <c r="E430" s="372"/>
      <c r="F430" s="372"/>
      <c r="G430" s="363"/>
      <c r="H430" s="155"/>
      <c r="I430" s="152"/>
      <c r="J430" s="370"/>
      <c r="K430" s="155"/>
      <c r="L430" s="411">
        <v>0</v>
      </c>
      <c r="M430" s="141"/>
    </row>
    <row r="431" spans="1:13" ht="15.75">
      <c r="A431" s="373"/>
      <c r="B431" s="372"/>
      <c r="C431" s="155"/>
      <c r="D431" s="155"/>
      <c r="E431" s="372"/>
      <c r="F431" s="372"/>
      <c r="G431" s="363"/>
      <c r="H431" s="155"/>
      <c r="I431" s="152"/>
      <c r="J431" s="370"/>
      <c r="K431" s="155"/>
      <c r="L431" s="411">
        <v>0</v>
      </c>
      <c r="M431" s="141"/>
    </row>
    <row r="432" spans="1:13" ht="15.75">
      <c r="A432" s="373"/>
      <c r="B432" s="372"/>
      <c r="C432" s="155"/>
      <c r="D432" s="155"/>
      <c r="E432" s="372"/>
      <c r="F432" s="372"/>
      <c r="G432" s="363"/>
      <c r="H432" s="155"/>
      <c r="I432" s="152"/>
      <c r="J432" s="370"/>
      <c r="K432" s="155"/>
      <c r="L432" s="411">
        <v>0</v>
      </c>
      <c r="M432" s="141"/>
    </row>
    <row r="433" spans="1:13" ht="15.75">
      <c r="A433" s="373"/>
      <c r="B433" s="372"/>
      <c r="C433" s="155"/>
      <c r="D433" s="155"/>
      <c r="E433" s="372"/>
      <c r="F433" s="372"/>
      <c r="G433" s="363"/>
      <c r="H433" s="155"/>
      <c r="I433" s="152"/>
      <c r="J433" s="370"/>
      <c r="K433" s="155"/>
      <c r="L433" s="411">
        <v>0</v>
      </c>
      <c r="M433" s="141"/>
    </row>
    <row r="434" spans="1:13" ht="15.75">
      <c r="A434" s="373"/>
      <c r="B434" s="372"/>
      <c r="C434" s="155"/>
      <c r="D434" s="155"/>
      <c r="E434" s="372"/>
      <c r="F434" s="372"/>
      <c r="G434" s="363"/>
      <c r="H434" s="155"/>
      <c r="I434" s="152"/>
      <c r="J434" s="370"/>
      <c r="K434" s="155"/>
      <c r="L434" s="411">
        <v>0</v>
      </c>
      <c r="M434" s="141"/>
    </row>
    <row r="435" spans="1:13" ht="15.75">
      <c r="A435" s="373"/>
      <c r="B435" s="372"/>
      <c r="C435" s="155"/>
      <c r="D435" s="155"/>
      <c r="E435" s="372"/>
      <c r="F435" s="372"/>
      <c r="G435" s="363"/>
      <c r="H435" s="155"/>
      <c r="I435" s="152"/>
      <c r="J435" s="370"/>
      <c r="K435" s="155"/>
      <c r="L435" s="411">
        <v>0</v>
      </c>
      <c r="M435" s="141"/>
    </row>
    <row r="436" spans="1:13" ht="15.75">
      <c r="A436" s="373"/>
      <c r="B436" s="372"/>
      <c r="C436" s="155"/>
      <c r="D436" s="155"/>
      <c r="E436" s="372"/>
      <c r="F436" s="372"/>
      <c r="G436" s="363"/>
      <c r="H436" s="155"/>
      <c r="I436" s="152"/>
      <c r="J436" s="370"/>
      <c r="K436" s="155"/>
      <c r="L436" s="411">
        <v>0</v>
      </c>
      <c r="M436" s="141"/>
    </row>
    <row r="437" spans="1:13" ht="15.75">
      <c r="A437" s="373"/>
      <c r="B437" s="372"/>
      <c r="C437" s="155"/>
      <c r="D437" s="155"/>
      <c r="E437" s="372"/>
      <c r="F437" s="372"/>
      <c r="G437" s="363"/>
      <c r="H437" s="155"/>
      <c r="I437" s="152"/>
      <c r="J437" s="370"/>
      <c r="K437" s="155"/>
      <c r="L437" s="411">
        <v>0</v>
      </c>
      <c r="M437" s="141"/>
    </row>
    <row r="438" spans="1:13" ht="15.75">
      <c r="A438" s="373"/>
      <c r="B438" s="372"/>
      <c r="C438" s="155"/>
      <c r="D438" s="155"/>
      <c r="E438" s="372"/>
      <c r="F438" s="372"/>
      <c r="G438" s="363"/>
      <c r="H438" s="155"/>
      <c r="I438" s="152"/>
      <c r="J438" s="370"/>
      <c r="K438" s="155"/>
      <c r="L438" s="411">
        <v>0</v>
      </c>
      <c r="M438" s="141"/>
    </row>
    <row r="439" spans="1:13" ht="15.75">
      <c r="A439" s="373"/>
      <c r="B439" s="372"/>
      <c r="C439" s="155"/>
      <c r="D439" s="155"/>
      <c r="E439" s="372"/>
      <c r="F439" s="372"/>
      <c r="G439" s="363"/>
      <c r="H439" s="155"/>
      <c r="I439" s="152"/>
      <c r="J439" s="370"/>
      <c r="K439" s="155"/>
      <c r="L439" s="411">
        <v>0</v>
      </c>
      <c r="M439" s="141"/>
    </row>
    <row r="440" spans="1:13" ht="15.75">
      <c r="A440" s="373"/>
      <c r="B440" s="372"/>
      <c r="C440" s="155"/>
      <c r="D440" s="155"/>
      <c r="E440" s="372"/>
      <c r="F440" s="372"/>
      <c r="G440" s="363"/>
      <c r="H440" s="155"/>
      <c r="I440" s="152"/>
      <c r="J440" s="370"/>
      <c r="K440" s="155"/>
      <c r="L440" s="411">
        <v>0</v>
      </c>
      <c r="M440" s="141"/>
    </row>
    <row r="441" spans="1:13" ht="15.75">
      <c r="A441" s="373"/>
      <c r="B441" s="372"/>
      <c r="C441" s="155"/>
      <c r="D441" s="155"/>
      <c r="E441" s="372"/>
      <c r="F441" s="372"/>
      <c r="G441" s="363"/>
      <c r="H441" s="155"/>
      <c r="I441" s="152"/>
      <c r="J441" s="370"/>
      <c r="K441" s="155"/>
      <c r="L441" s="411">
        <v>0</v>
      </c>
      <c r="M441" s="141"/>
    </row>
    <row r="442" spans="1:13" ht="15.75">
      <c r="A442" s="373"/>
      <c r="B442" s="372"/>
      <c r="C442" s="155"/>
      <c r="D442" s="155"/>
      <c r="E442" s="372"/>
      <c r="F442" s="372"/>
      <c r="G442" s="363"/>
      <c r="H442" s="155"/>
      <c r="I442" s="152"/>
      <c r="J442" s="370"/>
      <c r="K442" s="155"/>
      <c r="L442" s="411">
        <v>0</v>
      </c>
      <c r="M442" s="141"/>
    </row>
    <row r="443" spans="1:13" ht="15.75">
      <c r="A443" s="373"/>
      <c r="B443" s="372"/>
      <c r="C443" s="155"/>
      <c r="D443" s="155"/>
      <c r="E443" s="372"/>
      <c r="F443" s="372"/>
      <c r="G443" s="363"/>
      <c r="H443" s="155"/>
      <c r="I443" s="152"/>
      <c r="J443" s="370"/>
      <c r="K443" s="155"/>
      <c r="L443" s="411">
        <v>0</v>
      </c>
      <c r="M443" s="141"/>
    </row>
    <row r="444" spans="1:13" ht="15.75">
      <c r="A444" s="373"/>
      <c r="B444" s="372"/>
      <c r="C444" s="155"/>
      <c r="D444" s="155"/>
      <c r="E444" s="372"/>
      <c r="F444" s="372"/>
      <c r="G444" s="363"/>
      <c r="H444" s="155"/>
      <c r="I444" s="152"/>
      <c r="J444" s="370"/>
      <c r="K444" s="155"/>
      <c r="L444" s="411">
        <v>0</v>
      </c>
      <c r="M444" s="141"/>
    </row>
    <row r="445" spans="1:13" ht="15.75">
      <c r="A445" s="373"/>
      <c r="B445" s="372"/>
      <c r="C445" s="155"/>
      <c r="D445" s="155"/>
      <c r="E445" s="372"/>
      <c r="F445" s="372"/>
      <c r="G445" s="363"/>
      <c r="H445" s="155"/>
      <c r="I445" s="152"/>
      <c r="J445" s="370"/>
      <c r="K445" s="155"/>
      <c r="L445" s="411">
        <v>0</v>
      </c>
      <c r="M445" s="141"/>
    </row>
    <row r="446" spans="1:13" ht="15.75">
      <c r="A446" s="373"/>
      <c r="B446" s="372"/>
      <c r="C446" s="155"/>
      <c r="D446" s="155"/>
      <c r="E446" s="372"/>
      <c r="F446" s="372"/>
      <c r="G446" s="363"/>
      <c r="H446" s="155"/>
      <c r="I446" s="152"/>
      <c r="J446" s="370"/>
      <c r="K446" s="155"/>
      <c r="L446" s="411">
        <v>0</v>
      </c>
      <c r="M446" s="141"/>
    </row>
    <row r="447" spans="1:13" ht="15.75">
      <c r="A447" s="373"/>
      <c r="B447" s="372"/>
      <c r="C447" s="155"/>
      <c r="D447" s="155"/>
      <c r="E447" s="372"/>
      <c r="F447" s="372"/>
      <c r="G447" s="363"/>
      <c r="H447" s="155"/>
      <c r="I447" s="152"/>
      <c r="J447" s="370"/>
      <c r="K447" s="155"/>
      <c r="L447" s="411">
        <v>0</v>
      </c>
      <c r="M447" s="141"/>
    </row>
    <row r="448" spans="1:13" ht="15.75">
      <c r="A448" s="373"/>
      <c r="B448" s="372"/>
      <c r="C448" s="155"/>
      <c r="D448" s="155"/>
      <c r="E448" s="372"/>
      <c r="F448" s="372"/>
      <c r="G448" s="363"/>
      <c r="H448" s="155"/>
      <c r="I448" s="152"/>
      <c r="J448" s="370"/>
      <c r="K448" s="155"/>
      <c r="L448" s="411">
        <v>0</v>
      </c>
      <c r="M448" s="141"/>
    </row>
    <row r="449" spans="1:13" ht="15.75">
      <c r="A449" s="373"/>
      <c r="B449" s="372"/>
      <c r="C449" s="155"/>
      <c r="D449" s="155"/>
      <c r="E449" s="372"/>
      <c r="F449" s="372"/>
      <c r="G449" s="363"/>
      <c r="H449" s="155"/>
      <c r="I449" s="152"/>
      <c r="J449" s="370"/>
      <c r="K449" s="155"/>
      <c r="L449" s="411">
        <v>0</v>
      </c>
      <c r="M449" s="141"/>
    </row>
    <row r="450" spans="1:13" ht="15.75">
      <c r="A450" s="373"/>
      <c r="B450" s="372"/>
      <c r="C450" s="155"/>
      <c r="D450" s="155"/>
      <c r="E450" s="372"/>
      <c r="F450" s="372"/>
      <c r="G450" s="363"/>
      <c r="H450" s="155"/>
      <c r="I450" s="152"/>
      <c r="J450" s="370"/>
      <c r="K450" s="155"/>
      <c r="L450" s="411">
        <v>0</v>
      </c>
      <c r="M450" s="141"/>
    </row>
    <row r="451" spans="1:13" ht="15.75">
      <c r="A451" s="373"/>
      <c r="B451" s="372"/>
      <c r="C451" s="155"/>
      <c r="D451" s="155"/>
      <c r="E451" s="372"/>
      <c r="F451" s="372"/>
      <c r="G451" s="363"/>
      <c r="H451" s="155"/>
      <c r="I451" s="152"/>
      <c r="J451" s="370"/>
      <c r="K451" s="155"/>
      <c r="L451" s="411">
        <v>0</v>
      </c>
      <c r="M451" s="141"/>
    </row>
    <row r="452" spans="1:13" ht="15.75">
      <c r="A452" s="373"/>
      <c r="B452" s="372"/>
      <c r="C452" s="155"/>
      <c r="D452" s="155"/>
      <c r="E452" s="372"/>
      <c r="F452" s="372"/>
      <c r="G452" s="363"/>
      <c r="H452" s="155"/>
      <c r="I452" s="152"/>
      <c r="J452" s="370"/>
      <c r="K452" s="155"/>
      <c r="L452" s="411">
        <v>0</v>
      </c>
      <c r="M452" s="141"/>
    </row>
    <row r="453" spans="1:13" ht="15.75">
      <c r="A453" s="373"/>
      <c r="B453" s="372"/>
      <c r="C453" s="155"/>
      <c r="D453" s="155"/>
      <c r="E453" s="372"/>
      <c r="F453" s="372"/>
      <c r="G453" s="363"/>
      <c r="H453" s="155"/>
      <c r="I453" s="152"/>
      <c r="J453" s="370"/>
      <c r="K453" s="155"/>
      <c r="L453" s="411">
        <v>0</v>
      </c>
      <c r="M453" s="141"/>
    </row>
    <row r="454" spans="1:13" ht="15.75">
      <c r="A454" s="373"/>
      <c r="B454" s="372"/>
      <c r="C454" s="155"/>
      <c r="D454" s="155"/>
      <c r="E454" s="372"/>
      <c r="F454" s="372"/>
      <c r="G454" s="363"/>
      <c r="H454" s="155"/>
      <c r="I454" s="152"/>
      <c r="J454" s="370"/>
      <c r="K454" s="155"/>
      <c r="L454" s="411">
        <v>0</v>
      </c>
      <c r="M454" s="141"/>
    </row>
    <row r="455" spans="1:13" ht="15.75">
      <c r="A455" s="373"/>
      <c r="B455" s="372"/>
      <c r="C455" s="155"/>
      <c r="D455" s="155"/>
      <c r="E455" s="372"/>
      <c r="F455" s="372"/>
      <c r="G455" s="363"/>
      <c r="H455" s="155"/>
      <c r="I455" s="152"/>
      <c r="J455" s="370"/>
      <c r="K455" s="155"/>
      <c r="L455" s="411">
        <v>0</v>
      </c>
      <c r="M455" s="141"/>
    </row>
    <row r="456" spans="1:13" ht="15.75">
      <c r="A456" s="373"/>
      <c r="B456" s="372"/>
      <c r="C456" s="155"/>
      <c r="D456" s="155"/>
      <c r="E456" s="372"/>
      <c r="F456" s="372"/>
      <c r="G456" s="363"/>
      <c r="H456" s="155"/>
      <c r="I456" s="152"/>
      <c r="J456" s="370"/>
      <c r="K456" s="155"/>
      <c r="L456" s="411">
        <v>0</v>
      </c>
      <c r="M456" s="141"/>
    </row>
    <row r="457" spans="1:13" ht="15.75">
      <c r="A457" s="373"/>
      <c r="B457" s="372"/>
      <c r="C457" s="155"/>
      <c r="D457" s="155"/>
      <c r="E457" s="372"/>
      <c r="F457" s="372"/>
      <c r="G457" s="363"/>
      <c r="H457" s="155"/>
      <c r="I457" s="152"/>
      <c r="J457" s="370"/>
      <c r="K457" s="155"/>
      <c r="L457" s="411">
        <v>0</v>
      </c>
      <c r="M457" s="141"/>
    </row>
    <row r="458" spans="1:13" ht="15.75">
      <c r="A458" s="373"/>
      <c r="B458" s="372"/>
      <c r="C458" s="155"/>
      <c r="D458" s="155"/>
      <c r="E458" s="372"/>
      <c r="F458" s="372"/>
      <c r="G458" s="363"/>
      <c r="H458" s="155"/>
      <c r="I458" s="152"/>
      <c r="J458" s="370"/>
      <c r="K458" s="155"/>
      <c r="L458" s="411">
        <v>0</v>
      </c>
      <c r="M458" s="141"/>
    </row>
    <row r="459" spans="1:13" ht="15.75">
      <c r="A459" s="373"/>
      <c r="B459" s="372"/>
      <c r="C459" s="155"/>
      <c r="D459" s="155"/>
      <c r="E459" s="372"/>
      <c r="F459" s="372"/>
      <c r="G459" s="363"/>
      <c r="H459" s="155"/>
      <c r="I459" s="152"/>
      <c r="J459" s="370"/>
      <c r="K459" s="155"/>
      <c r="L459" s="411">
        <v>0</v>
      </c>
      <c r="M459" s="141"/>
    </row>
    <row r="460" spans="1:13" ht="15.75">
      <c r="A460" s="373"/>
      <c r="B460" s="372"/>
      <c r="C460" s="155"/>
      <c r="D460" s="155"/>
      <c r="E460" s="372"/>
      <c r="F460" s="372"/>
      <c r="G460" s="363"/>
      <c r="H460" s="155"/>
      <c r="I460" s="152"/>
      <c r="J460" s="370"/>
      <c r="K460" s="155"/>
      <c r="L460" s="411">
        <v>0</v>
      </c>
      <c r="M460" s="141"/>
    </row>
    <row r="461" spans="1:13" ht="15.75">
      <c r="A461" s="373"/>
      <c r="B461" s="372"/>
      <c r="C461" s="155"/>
      <c r="D461" s="155"/>
      <c r="E461" s="372"/>
      <c r="F461" s="372"/>
      <c r="G461" s="363"/>
      <c r="H461" s="155"/>
      <c r="I461" s="152"/>
      <c r="J461" s="370"/>
      <c r="K461" s="155"/>
      <c r="L461" s="411">
        <v>0</v>
      </c>
      <c r="M461" s="141"/>
    </row>
    <row r="462" spans="1:13" ht="15.75">
      <c r="A462" s="373"/>
      <c r="B462" s="372"/>
      <c r="C462" s="155"/>
      <c r="D462" s="155"/>
      <c r="E462" s="372"/>
      <c r="F462" s="372"/>
      <c r="G462" s="363"/>
      <c r="H462" s="155"/>
      <c r="I462" s="152"/>
      <c r="J462" s="370"/>
      <c r="K462" s="155"/>
      <c r="L462" s="411">
        <v>0</v>
      </c>
      <c r="M462" s="141"/>
    </row>
    <row r="463" spans="1:13" ht="15.75">
      <c r="A463" s="373"/>
      <c r="B463" s="372"/>
      <c r="C463" s="155"/>
      <c r="D463" s="155"/>
      <c r="E463" s="372"/>
      <c r="F463" s="372"/>
      <c r="G463" s="363"/>
      <c r="H463" s="155"/>
      <c r="I463" s="152"/>
      <c r="J463" s="370"/>
      <c r="K463" s="155"/>
      <c r="L463" s="411">
        <v>0</v>
      </c>
      <c r="M463" s="141"/>
    </row>
    <row r="464" spans="1:13" ht="15.75">
      <c r="A464" s="373"/>
      <c r="B464" s="372"/>
      <c r="C464" s="155"/>
      <c r="D464" s="155"/>
      <c r="E464" s="372"/>
      <c r="F464" s="372"/>
      <c r="G464" s="363"/>
      <c r="H464" s="155"/>
      <c r="I464" s="152"/>
      <c r="J464" s="370"/>
      <c r="K464" s="155"/>
      <c r="L464" s="411">
        <v>0</v>
      </c>
      <c r="M464" s="141"/>
    </row>
    <row r="465" spans="1:13" ht="15.75">
      <c r="A465" s="373"/>
      <c r="B465" s="372"/>
      <c r="C465" s="155"/>
      <c r="D465" s="155"/>
      <c r="E465" s="372"/>
      <c r="F465" s="372"/>
      <c r="G465" s="363"/>
      <c r="H465" s="155"/>
      <c r="I465" s="152"/>
      <c r="J465" s="370"/>
      <c r="K465" s="155"/>
      <c r="L465" s="411">
        <v>0</v>
      </c>
      <c r="M465" s="141"/>
    </row>
    <row r="466" spans="1:13" ht="15.75">
      <c r="A466" s="373"/>
      <c r="B466" s="372"/>
      <c r="C466" s="155"/>
      <c r="D466" s="155"/>
      <c r="E466" s="372"/>
      <c r="F466" s="372"/>
      <c r="G466" s="363"/>
      <c r="H466" s="155"/>
      <c r="I466" s="152"/>
      <c r="J466" s="370"/>
      <c r="K466" s="155"/>
      <c r="L466" s="411">
        <v>0</v>
      </c>
      <c r="M466" s="141"/>
    </row>
    <row r="467" spans="1:13" ht="15.75">
      <c r="A467" s="373"/>
      <c r="B467" s="372"/>
      <c r="C467" s="155"/>
      <c r="D467" s="155"/>
      <c r="E467" s="372"/>
      <c r="F467" s="372"/>
      <c r="G467" s="363"/>
      <c r="H467" s="155"/>
      <c r="I467" s="152"/>
      <c r="J467" s="370"/>
      <c r="K467" s="155"/>
      <c r="L467" s="411">
        <v>0</v>
      </c>
      <c r="M467" s="141"/>
    </row>
    <row r="468" spans="1:13" ht="15.75">
      <c r="A468" s="373"/>
      <c r="B468" s="372"/>
      <c r="C468" s="155"/>
      <c r="D468" s="155"/>
      <c r="E468" s="372"/>
      <c r="F468" s="372"/>
      <c r="G468" s="363"/>
      <c r="H468" s="155"/>
      <c r="I468" s="152"/>
      <c r="J468" s="370"/>
      <c r="K468" s="155"/>
      <c r="L468" s="411">
        <v>0</v>
      </c>
      <c r="M468" s="141"/>
    </row>
    <row r="469" spans="1:13" ht="15.75">
      <c r="A469" s="373"/>
      <c r="B469" s="372"/>
      <c r="C469" s="155"/>
      <c r="D469" s="155"/>
      <c r="E469" s="372"/>
      <c r="F469" s="372"/>
      <c r="G469" s="363"/>
      <c r="H469" s="155"/>
      <c r="I469" s="152"/>
      <c r="J469" s="370"/>
      <c r="K469" s="155"/>
      <c r="L469" s="411">
        <v>0</v>
      </c>
      <c r="M469" s="141"/>
    </row>
    <row r="470" spans="1:13" ht="15.75">
      <c r="A470" s="373"/>
      <c r="B470" s="372"/>
      <c r="C470" s="155"/>
      <c r="D470" s="155"/>
      <c r="E470" s="372"/>
      <c r="F470" s="372"/>
      <c r="G470" s="363"/>
      <c r="H470" s="155"/>
      <c r="I470" s="152"/>
      <c r="J470" s="370"/>
      <c r="K470" s="155"/>
      <c r="L470" s="411">
        <v>0</v>
      </c>
      <c r="M470" s="141"/>
    </row>
    <row r="471" spans="1:13" ht="15.75">
      <c r="A471" s="373"/>
      <c r="B471" s="372"/>
      <c r="C471" s="155"/>
      <c r="D471" s="155"/>
      <c r="E471" s="372"/>
      <c r="F471" s="372"/>
      <c r="G471" s="363"/>
      <c r="H471" s="155"/>
      <c r="I471" s="152"/>
      <c r="J471" s="370"/>
      <c r="K471" s="155"/>
      <c r="L471" s="411">
        <v>0</v>
      </c>
      <c r="M471" s="141"/>
    </row>
    <row r="472" spans="1:13" ht="15.75">
      <c r="A472" s="373"/>
      <c r="B472" s="372"/>
      <c r="C472" s="155"/>
      <c r="D472" s="155"/>
      <c r="E472" s="372"/>
      <c r="F472" s="372"/>
      <c r="G472" s="363"/>
      <c r="H472" s="155"/>
      <c r="I472" s="152"/>
      <c r="J472" s="370"/>
      <c r="K472" s="155"/>
      <c r="L472" s="411">
        <v>0</v>
      </c>
      <c r="M472" s="141"/>
    </row>
    <row r="473" spans="1:13" ht="15.75">
      <c r="A473" s="373"/>
      <c r="B473" s="372"/>
      <c r="C473" s="155"/>
      <c r="D473" s="155"/>
      <c r="E473" s="372"/>
      <c r="F473" s="372"/>
      <c r="G473" s="363"/>
      <c r="H473" s="155"/>
      <c r="I473" s="152"/>
      <c r="J473" s="370"/>
      <c r="K473" s="155"/>
      <c r="L473" s="411">
        <v>0</v>
      </c>
      <c r="M473" s="141"/>
    </row>
    <row r="474" spans="1:13" ht="15.75">
      <c r="A474" s="373"/>
      <c r="B474" s="372"/>
      <c r="C474" s="155"/>
      <c r="D474" s="155"/>
      <c r="E474" s="372"/>
      <c r="F474" s="372"/>
      <c r="G474" s="363"/>
      <c r="H474" s="155"/>
      <c r="I474" s="152"/>
      <c r="J474" s="370"/>
      <c r="K474" s="155"/>
      <c r="L474" s="411">
        <v>0</v>
      </c>
      <c r="M474" s="141"/>
    </row>
    <row r="475" spans="1:13" ht="15.75">
      <c r="A475" s="373"/>
      <c r="B475" s="372"/>
      <c r="C475" s="155"/>
      <c r="D475" s="155"/>
      <c r="E475" s="372"/>
      <c r="F475" s="372"/>
      <c r="G475" s="363"/>
      <c r="H475" s="155"/>
      <c r="I475" s="152"/>
      <c r="J475" s="370"/>
      <c r="K475" s="155"/>
      <c r="L475" s="411">
        <v>0</v>
      </c>
      <c r="M475" s="141"/>
    </row>
    <row r="476" spans="1:13" ht="15.75">
      <c r="A476" s="373"/>
      <c r="B476" s="372"/>
      <c r="C476" s="155"/>
      <c r="D476" s="155"/>
      <c r="E476" s="372"/>
      <c r="F476" s="372"/>
      <c r="G476" s="363"/>
      <c r="H476" s="155"/>
      <c r="I476" s="152"/>
      <c r="J476" s="370"/>
      <c r="K476" s="155"/>
      <c r="L476" s="411">
        <v>0</v>
      </c>
      <c r="M476" s="141"/>
    </row>
    <row r="477" spans="1:13" ht="15.75">
      <c r="A477" s="373"/>
      <c r="B477" s="372"/>
      <c r="C477" s="155"/>
      <c r="D477" s="155"/>
      <c r="E477" s="372"/>
      <c r="F477" s="372"/>
      <c r="G477" s="363"/>
      <c r="H477" s="155"/>
      <c r="I477" s="152"/>
      <c r="J477" s="370"/>
      <c r="K477" s="155"/>
      <c r="L477" s="411">
        <v>0</v>
      </c>
      <c r="M477" s="141"/>
    </row>
    <row r="478" spans="1:13" ht="15.75">
      <c r="A478" s="373"/>
      <c r="B478" s="372"/>
      <c r="C478" s="155"/>
      <c r="D478" s="155"/>
      <c r="E478" s="372"/>
      <c r="F478" s="372"/>
      <c r="G478" s="363"/>
      <c r="H478" s="155"/>
      <c r="I478" s="152"/>
      <c r="J478" s="370"/>
      <c r="K478" s="155"/>
      <c r="L478" s="411">
        <v>0</v>
      </c>
      <c r="M478" s="141"/>
    </row>
    <row r="479" spans="1:13" ht="15.75">
      <c r="A479" s="373"/>
      <c r="B479" s="372"/>
      <c r="C479" s="155"/>
      <c r="D479" s="155"/>
      <c r="E479" s="372"/>
      <c r="F479" s="372"/>
      <c r="G479" s="363"/>
      <c r="H479" s="155"/>
      <c r="I479" s="152"/>
      <c r="J479" s="370"/>
      <c r="K479" s="155"/>
      <c r="L479" s="411">
        <v>0</v>
      </c>
      <c r="M479" s="141"/>
    </row>
    <row r="480" spans="1:13" ht="15.75">
      <c r="A480" s="373"/>
      <c r="B480" s="372"/>
      <c r="C480" s="155"/>
      <c r="D480" s="155"/>
      <c r="E480" s="372"/>
      <c r="F480" s="372"/>
      <c r="G480" s="363"/>
      <c r="H480" s="155"/>
      <c r="I480" s="152"/>
      <c r="J480" s="370"/>
      <c r="K480" s="155"/>
      <c r="L480" s="411">
        <v>0</v>
      </c>
      <c r="M480" s="141"/>
    </row>
    <row r="481" spans="1:13" ht="15.75">
      <c r="A481" s="373"/>
      <c r="B481" s="372"/>
      <c r="C481" s="155"/>
      <c r="D481" s="155"/>
      <c r="E481" s="372"/>
      <c r="F481" s="372"/>
      <c r="G481" s="363"/>
      <c r="H481" s="155"/>
      <c r="I481" s="152"/>
      <c r="J481" s="370"/>
      <c r="K481" s="155"/>
      <c r="L481" s="411">
        <v>0</v>
      </c>
      <c r="M481" s="141"/>
    </row>
    <row r="482" spans="1:13" ht="15.75">
      <c r="A482" s="373"/>
      <c r="B482" s="372"/>
      <c r="C482" s="155"/>
      <c r="D482" s="155"/>
      <c r="E482" s="372"/>
      <c r="F482" s="372"/>
      <c r="G482" s="363"/>
      <c r="H482" s="155"/>
      <c r="I482" s="152"/>
      <c r="J482" s="370"/>
      <c r="K482" s="155"/>
      <c r="L482" s="411">
        <v>0</v>
      </c>
      <c r="M482" s="141"/>
    </row>
    <row r="483" spans="1:13" ht="15.75">
      <c r="A483" s="373"/>
      <c r="B483" s="372"/>
      <c r="C483" s="155"/>
      <c r="D483" s="155"/>
      <c r="E483" s="372"/>
      <c r="F483" s="372"/>
      <c r="G483" s="363"/>
      <c r="H483" s="155"/>
      <c r="I483" s="152"/>
      <c r="J483" s="370"/>
      <c r="K483" s="155"/>
      <c r="L483" s="411">
        <v>0</v>
      </c>
      <c r="M483" s="141"/>
    </row>
    <row r="484" spans="1:13" ht="15.75">
      <c r="A484" s="373"/>
      <c r="B484" s="372"/>
      <c r="C484" s="155"/>
      <c r="D484" s="155"/>
      <c r="E484" s="372"/>
      <c r="F484" s="372"/>
      <c r="G484" s="363"/>
      <c r="H484" s="155"/>
      <c r="I484" s="152"/>
      <c r="J484" s="370"/>
      <c r="K484" s="155"/>
      <c r="L484" s="411">
        <v>0</v>
      </c>
      <c r="M484" s="141"/>
    </row>
    <row r="485" spans="1:13" ht="15.75">
      <c r="A485" s="373"/>
      <c r="B485" s="372"/>
      <c r="C485" s="155"/>
      <c r="D485" s="155"/>
      <c r="E485" s="372"/>
      <c r="F485" s="372"/>
      <c r="G485" s="363"/>
      <c r="H485" s="155"/>
      <c r="I485" s="152"/>
      <c r="J485" s="370"/>
      <c r="K485" s="155"/>
      <c r="L485" s="411">
        <v>0</v>
      </c>
      <c r="M485" s="141"/>
    </row>
    <row r="486" spans="1:13" ht="15.75">
      <c r="A486" s="373"/>
      <c r="B486" s="372"/>
      <c r="C486" s="155"/>
      <c r="D486" s="155"/>
      <c r="E486" s="372"/>
      <c r="F486" s="372"/>
      <c r="G486" s="363"/>
      <c r="H486" s="155"/>
      <c r="I486" s="152"/>
      <c r="J486" s="370"/>
      <c r="K486" s="155"/>
      <c r="L486" s="411">
        <v>0</v>
      </c>
      <c r="M486" s="141"/>
    </row>
    <row r="487" spans="1:13" ht="15.75">
      <c r="A487" s="373"/>
      <c r="B487" s="372"/>
      <c r="C487" s="155"/>
      <c r="D487" s="155"/>
      <c r="E487" s="372"/>
      <c r="F487" s="372"/>
      <c r="G487" s="363"/>
      <c r="H487" s="155"/>
      <c r="I487" s="152"/>
      <c r="J487" s="370"/>
      <c r="K487" s="155"/>
      <c r="L487" s="411">
        <v>0</v>
      </c>
      <c r="M487" s="141"/>
    </row>
    <row r="488" spans="1:13" ht="15.75">
      <c r="A488" s="373"/>
      <c r="B488" s="372"/>
      <c r="C488" s="155"/>
      <c r="D488" s="155"/>
      <c r="E488" s="372"/>
      <c r="F488" s="372"/>
      <c r="G488" s="363"/>
      <c r="H488" s="155"/>
      <c r="I488" s="152"/>
      <c r="J488" s="370"/>
      <c r="K488" s="155"/>
      <c r="L488" s="411">
        <v>0</v>
      </c>
      <c r="M488" s="141"/>
    </row>
    <row r="489" spans="1:13" ht="15.75">
      <c r="A489" s="373"/>
      <c r="B489" s="372"/>
      <c r="C489" s="155"/>
      <c r="D489" s="155"/>
      <c r="E489" s="372"/>
      <c r="F489" s="372"/>
      <c r="G489" s="363"/>
      <c r="H489" s="155"/>
      <c r="I489" s="152"/>
      <c r="J489" s="370"/>
      <c r="K489" s="155"/>
      <c r="L489" s="411">
        <v>0</v>
      </c>
      <c r="M489" s="141"/>
    </row>
    <row r="490" spans="1:13" ht="15.75">
      <c r="A490" s="373"/>
      <c r="B490" s="372"/>
      <c r="C490" s="155"/>
      <c r="D490" s="155"/>
      <c r="E490" s="372"/>
      <c r="F490" s="372"/>
      <c r="G490" s="363"/>
      <c r="H490" s="155"/>
      <c r="I490" s="152"/>
      <c r="J490" s="370"/>
      <c r="K490" s="155"/>
      <c r="L490" s="411">
        <v>0</v>
      </c>
      <c r="M490" s="141"/>
    </row>
    <row r="491" spans="1:13" ht="15.75">
      <c r="A491" s="373"/>
      <c r="B491" s="372"/>
      <c r="C491" s="155"/>
      <c r="D491" s="155"/>
      <c r="E491" s="372"/>
      <c r="F491" s="372"/>
      <c r="G491" s="363"/>
      <c r="H491" s="155"/>
      <c r="I491" s="152"/>
      <c r="J491" s="370"/>
      <c r="K491" s="155"/>
      <c r="L491" s="411">
        <v>0</v>
      </c>
      <c r="M491" s="141"/>
    </row>
    <row r="492" spans="1:13" ht="15.75">
      <c r="A492" s="373"/>
      <c r="B492" s="372"/>
      <c r="C492" s="155"/>
      <c r="D492" s="155"/>
      <c r="E492" s="372"/>
      <c r="F492" s="372"/>
      <c r="G492" s="363"/>
      <c r="H492" s="155"/>
      <c r="I492" s="152"/>
      <c r="J492" s="370"/>
      <c r="K492" s="155"/>
      <c r="L492" s="411">
        <v>0</v>
      </c>
      <c r="M492" s="141"/>
    </row>
    <row r="493" spans="1:13" ht="15.75">
      <c r="A493" s="373"/>
      <c r="B493" s="372"/>
      <c r="C493" s="155"/>
      <c r="D493" s="155"/>
      <c r="E493" s="372"/>
      <c r="F493" s="372"/>
      <c r="G493" s="363"/>
      <c r="H493" s="155"/>
      <c r="I493" s="152"/>
      <c r="J493" s="370"/>
      <c r="K493" s="155"/>
      <c r="L493" s="411">
        <v>0</v>
      </c>
      <c r="M493" s="141"/>
    </row>
    <row r="494" spans="1:13" ht="15.75">
      <c r="A494" s="373"/>
      <c r="B494" s="372"/>
      <c r="C494" s="155"/>
      <c r="D494" s="155"/>
      <c r="E494" s="372"/>
      <c r="F494" s="372"/>
      <c r="G494" s="363"/>
      <c r="H494" s="155"/>
      <c r="I494" s="152"/>
      <c r="J494" s="370"/>
      <c r="K494" s="155"/>
      <c r="L494" s="411">
        <v>0</v>
      </c>
      <c r="M494" s="141"/>
    </row>
    <row r="495" spans="1:13" ht="15.75">
      <c r="A495" s="373"/>
      <c r="B495" s="372"/>
      <c r="C495" s="155"/>
      <c r="D495" s="155"/>
      <c r="E495" s="372"/>
      <c r="F495" s="372"/>
      <c r="G495" s="363"/>
      <c r="H495" s="155"/>
      <c r="I495" s="152"/>
      <c r="J495" s="370"/>
      <c r="K495" s="155"/>
      <c r="L495" s="411">
        <v>0</v>
      </c>
      <c r="M495" s="141"/>
    </row>
    <row r="496" spans="1:13" ht="15.75">
      <c r="A496" s="373"/>
      <c r="B496" s="372"/>
      <c r="C496" s="155"/>
      <c r="D496" s="155"/>
      <c r="E496" s="372"/>
      <c r="F496" s="372"/>
      <c r="G496" s="363"/>
      <c r="H496" s="155"/>
      <c r="I496" s="152"/>
      <c r="J496" s="370"/>
      <c r="K496" s="155"/>
      <c r="L496" s="411">
        <v>0</v>
      </c>
      <c r="M496" s="141"/>
    </row>
    <row r="497" spans="1:13" ht="15.75">
      <c r="A497" s="373"/>
      <c r="B497" s="372"/>
      <c r="C497" s="155"/>
      <c r="D497" s="155"/>
      <c r="E497" s="372"/>
      <c r="F497" s="372"/>
      <c r="G497" s="363"/>
      <c r="H497" s="155"/>
      <c r="I497" s="152"/>
      <c r="J497" s="370"/>
      <c r="K497" s="155"/>
      <c r="L497" s="411">
        <v>0</v>
      </c>
      <c r="M497" s="141"/>
    </row>
    <row r="498" spans="1:13" ht="15.75">
      <c r="A498" s="373"/>
      <c r="B498" s="372"/>
      <c r="C498" s="155"/>
      <c r="D498" s="155"/>
      <c r="E498" s="372"/>
      <c r="F498" s="372"/>
      <c r="G498" s="363"/>
      <c r="H498" s="155"/>
      <c r="I498" s="152"/>
      <c r="J498" s="370"/>
      <c r="K498" s="155"/>
      <c r="L498" s="411">
        <v>0</v>
      </c>
      <c r="M498" s="141"/>
    </row>
    <row r="499" spans="1:13" ht="15.75">
      <c r="A499" s="373"/>
      <c r="B499" s="372"/>
      <c r="C499" s="155"/>
      <c r="D499" s="155"/>
      <c r="E499" s="372"/>
      <c r="F499" s="372"/>
      <c r="G499" s="363"/>
      <c r="H499" s="155"/>
      <c r="I499" s="152"/>
      <c r="J499" s="370"/>
      <c r="K499" s="155"/>
      <c r="L499" s="411">
        <v>0</v>
      </c>
      <c r="M499" s="141"/>
    </row>
    <row r="500" spans="1:13" ht="15.75">
      <c r="A500" s="373"/>
      <c r="B500" s="372"/>
      <c r="C500" s="155"/>
      <c r="D500" s="155"/>
      <c r="E500" s="372"/>
      <c r="F500" s="372"/>
      <c r="G500" s="363"/>
      <c r="H500" s="155"/>
      <c r="I500" s="152"/>
      <c r="J500" s="370"/>
      <c r="K500" s="155"/>
      <c r="L500" s="411">
        <v>0</v>
      </c>
      <c r="M500" s="141"/>
    </row>
    <row r="501" spans="1:13" ht="15.75">
      <c r="A501" s="373"/>
      <c r="B501" s="372"/>
      <c r="C501" s="155"/>
      <c r="D501" s="155"/>
      <c r="E501" s="372"/>
      <c r="F501" s="372"/>
      <c r="G501" s="363"/>
      <c r="H501" s="155"/>
      <c r="I501" s="152"/>
      <c r="J501" s="370"/>
      <c r="K501" s="155"/>
      <c r="L501" s="411">
        <v>0</v>
      </c>
      <c r="M501" s="141"/>
    </row>
    <row r="502" spans="1:13" ht="15.75">
      <c r="A502" s="373"/>
      <c r="B502" s="372"/>
      <c r="C502" s="155"/>
      <c r="D502" s="155"/>
      <c r="E502" s="372"/>
      <c r="F502" s="372"/>
      <c r="G502" s="363"/>
      <c r="H502" s="155"/>
      <c r="I502" s="152"/>
      <c r="J502" s="370"/>
      <c r="K502" s="155"/>
      <c r="L502" s="411">
        <v>0</v>
      </c>
      <c r="M502" s="141"/>
    </row>
    <row r="503" spans="1:13" ht="15.75">
      <c r="A503" s="373"/>
      <c r="B503" s="372"/>
      <c r="C503" s="155"/>
      <c r="D503" s="155"/>
      <c r="E503" s="372"/>
      <c r="F503" s="372"/>
      <c r="G503" s="363"/>
      <c r="H503" s="155"/>
      <c r="I503" s="152"/>
      <c r="J503" s="370"/>
      <c r="K503" s="155"/>
      <c r="L503" s="411">
        <v>0</v>
      </c>
      <c r="M503" s="141"/>
    </row>
    <row r="504" spans="1:13" ht="15.75">
      <c r="A504" s="373"/>
      <c r="B504" s="372"/>
      <c r="C504" s="155"/>
      <c r="D504" s="155"/>
      <c r="E504" s="372"/>
      <c r="F504" s="372"/>
      <c r="G504" s="363"/>
      <c r="H504" s="155"/>
      <c r="I504" s="152"/>
      <c r="J504" s="370"/>
      <c r="K504" s="155"/>
      <c r="L504" s="411">
        <v>0</v>
      </c>
      <c r="M504" s="141"/>
    </row>
    <row r="505" spans="1:13" ht="15.75">
      <c r="A505" s="373"/>
      <c r="B505" s="372"/>
      <c r="C505" s="155"/>
      <c r="D505" s="155"/>
      <c r="E505" s="372"/>
      <c r="F505" s="372"/>
      <c r="G505" s="363"/>
      <c r="H505" s="155"/>
      <c r="I505" s="152"/>
      <c r="J505" s="370"/>
      <c r="K505" s="155"/>
      <c r="L505" s="411">
        <v>0</v>
      </c>
      <c r="M505" s="141"/>
    </row>
    <row r="506" spans="1:13" ht="15.75">
      <c r="A506" s="373"/>
      <c r="B506" s="372"/>
      <c r="C506" s="155"/>
      <c r="D506" s="155"/>
      <c r="E506" s="372"/>
      <c r="F506" s="372"/>
      <c r="G506" s="363"/>
      <c r="H506" s="155"/>
      <c r="I506" s="152"/>
      <c r="J506" s="370"/>
      <c r="K506" s="155"/>
      <c r="L506" s="411">
        <v>0</v>
      </c>
      <c r="M506" s="141"/>
    </row>
    <row r="507" spans="1:13" ht="15.75">
      <c r="A507" s="373"/>
      <c r="B507" s="372"/>
      <c r="C507" s="155"/>
      <c r="D507" s="155"/>
      <c r="E507" s="372"/>
      <c r="F507" s="372"/>
      <c r="G507" s="363"/>
      <c r="H507" s="155"/>
      <c r="I507" s="152"/>
      <c r="J507" s="370"/>
      <c r="K507" s="155"/>
      <c r="L507" s="411">
        <v>0</v>
      </c>
      <c r="M507" s="141"/>
    </row>
    <row r="508" spans="1:13" ht="15.75">
      <c r="A508" s="373"/>
      <c r="B508" s="372"/>
      <c r="C508" s="155"/>
      <c r="D508" s="155"/>
      <c r="E508" s="372"/>
      <c r="F508" s="372"/>
      <c r="G508" s="363"/>
      <c r="H508" s="155"/>
      <c r="I508" s="152"/>
      <c r="J508" s="370"/>
      <c r="K508" s="155"/>
      <c r="L508" s="411">
        <v>0</v>
      </c>
    </row>
    <row r="509" spans="1:13" ht="15.75">
      <c r="C509" s="155"/>
      <c r="D509" s="155"/>
      <c r="E509" s="372"/>
      <c r="F509" s="372"/>
      <c r="G509" s="363"/>
      <c r="H509" s="155"/>
      <c r="I509" s="152"/>
      <c r="J509" s="370"/>
      <c r="K509" s="155"/>
      <c r="L509" s="411">
        <v>0</v>
      </c>
    </row>
    <row r="510" spans="1:13" ht="15.75">
      <c r="C510" s="155"/>
      <c r="D510" s="155"/>
      <c r="E510" s="372"/>
      <c r="F510" s="372"/>
      <c r="G510" s="363"/>
      <c r="H510" s="155"/>
      <c r="I510" s="152"/>
      <c r="J510" s="370"/>
      <c r="K510" s="155"/>
      <c r="L510" s="411">
        <v>0</v>
      </c>
    </row>
    <row r="511" spans="1:13">
      <c r="D511" s="375"/>
    </row>
    <row r="512" spans="1:13">
      <c r="D512" s="375"/>
    </row>
    <row r="513" spans="1:13">
      <c r="D513" s="375"/>
      <c r="M513" s="141"/>
    </row>
    <row r="514" spans="1:13">
      <c r="A514" s="377"/>
      <c r="B514" s="141"/>
      <c r="D514" s="375"/>
      <c r="M514" s="141"/>
    </row>
    <row r="515" spans="1:13">
      <c r="A515" s="377"/>
      <c r="B515" s="141"/>
      <c r="D515" s="375"/>
      <c r="M515" s="141"/>
    </row>
    <row r="516" spans="1:13">
      <c r="A516" s="377"/>
      <c r="B516" s="141"/>
      <c r="C516" s="141"/>
      <c r="D516" s="375"/>
      <c r="E516" s="143"/>
      <c r="F516" s="141"/>
      <c r="G516" s="141"/>
      <c r="H516" s="143"/>
      <c r="I516" s="141"/>
      <c r="J516" s="141"/>
      <c r="K516" s="146"/>
      <c r="L516" s="566"/>
      <c r="M516" s="141"/>
    </row>
    <row r="517" spans="1:13">
      <c r="A517" s="377"/>
      <c r="B517" s="141"/>
      <c r="C517" s="141"/>
      <c r="D517" s="375"/>
      <c r="E517" s="143"/>
      <c r="F517" s="141"/>
      <c r="G517" s="141"/>
      <c r="H517" s="143"/>
      <c r="I517" s="141"/>
      <c r="J517" s="141"/>
      <c r="K517" s="146"/>
      <c r="L517" s="566"/>
      <c r="M517" s="141"/>
    </row>
    <row r="518" spans="1:13">
      <c r="A518" s="377"/>
      <c r="B518" s="141"/>
      <c r="C518" s="141"/>
      <c r="D518" s="375"/>
      <c r="E518" s="143"/>
      <c r="F518" s="141"/>
      <c r="G518" s="141"/>
      <c r="H518" s="143"/>
      <c r="I518" s="141"/>
      <c r="J518" s="141"/>
      <c r="K518" s="146"/>
      <c r="L518" s="566"/>
      <c r="M518" s="141"/>
    </row>
    <row r="519" spans="1:13">
      <c r="A519" s="377"/>
      <c r="B519" s="141"/>
      <c r="C519" s="141"/>
      <c r="D519" s="375"/>
      <c r="E519" s="143"/>
      <c r="F519" s="141"/>
      <c r="G519" s="141"/>
      <c r="H519" s="143"/>
      <c r="I519" s="141"/>
      <c r="J519" s="141"/>
      <c r="K519" s="146"/>
      <c r="L519" s="566"/>
      <c r="M519" s="141"/>
    </row>
    <row r="520" spans="1:13">
      <c r="A520" s="377"/>
      <c r="B520" s="141"/>
      <c r="C520" s="141"/>
      <c r="D520" s="375"/>
      <c r="E520" s="143"/>
      <c r="F520" s="141"/>
      <c r="G520" s="141"/>
      <c r="H520" s="143"/>
      <c r="I520" s="141"/>
      <c r="J520" s="141"/>
      <c r="K520" s="146"/>
      <c r="L520" s="566"/>
      <c r="M520" s="141"/>
    </row>
    <row r="521" spans="1:13">
      <c r="A521" s="377"/>
      <c r="B521" s="141"/>
      <c r="C521" s="141"/>
      <c r="D521" s="375"/>
      <c r="E521" s="143"/>
      <c r="F521" s="141"/>
      <c r="G521" s="141"/>
      <c r="H521" s="143"/>
      <c r="I521" s="141"/>
      <c r="J521" s="141"/>
      <c r="K521" s="146"/>
      <c r="L521" s="566"/>
      <c r="M521" s="141"/>
    </row>
    <row r="522" spans="1:13">
      <c r="A522" s="377"/>
      <c r="B522" s="141"/>
      <c r="C522" s="141"/>
      <c r="D522" s="375"/>
      <c r="E522" s="143"/>
      <c r="F522" s="141"/>
      <c r="G522" s="141"/>
      <c r="H522" s="143"/>
      <c r="I522" s="141"/>
      <c r="J522" s="141"/>
      <c r="K522" s="146"/>
      <c r="L522" s="566"/>
      <c r="M522" s="141"/>
    </row>
    <row r="523" spans="1:13">
      <c r="A523" s="377"/>
      <c r="B523" s="141"/>
      <c r="C523" s="141"/>
      <c r="D523" s="375"/>
      <c r="E523" s="143"/>
      <c r="F523" s="141"/>
      <c r="G523" s="141"/>
      <c r="H523" s="143"/>
      <c r="I523" s="141"/>
      <c r="J523" s="141"/>
      <c r="K523" s="146"/>
      <c r="L523" s="566"/>
      <c r="M523" s="141"/>
    </row>
    <row r="524" spans="1:13">
      <c r="A524" s="377"/>
      <c r="B524" s="141"/>
      <c r="C524" s="141"/>
      <c r="D524" s="375"/>
      <c r="E524" s="143"/>
      <c r="F524" s="141"/>
      <c r="G524" s="141"/>
      <c r="H524" s="143"/>
      <c r="I524" s="141"/>
      <c r="J524" s="141"/>
      <c r="K524" s="146"/>
      <c r="L524" s="566"/>
      <c r="M524" s="141"/>
    </row>
    <row r="525" spans="1:13">
      <c r="A525" s="377"/>
      <c r="B525" s="141"/>
      <c r="C525" s="141"/>
      <c r="D525" s="375"/>
      <c r="E525" s="143"/>
      <c r="F525" s="141"/>
      <c r="G525" s="141"/>
      <c r="H525" s="143"/>
      <c r="I525" s="141"/>
      <c r="J525" s="141"/>
      <c r="K525" s="146"/>
      <c r="L525" s="566"/>
      <c r="M525" s="141"/>
    </row>
    <row r="526" spans="1:13">
      <c r="A526" s="377"/>
      <c r="B526" s="141"/>
      <c r="C526" s="141"/>
      <c r="D526" s="375"/>
      <c r="E526" s="143"/>
      <c r="F526" s="141"/>
      <c r="G526" s="141"/>
      <c r="H526" s="143"/>
      <c r="I526" s="141"/>
      <c r="J526" s="141"/>
      <c r="K526" s="146"/>
      <c r="L526" s="566"/>
      <c r="M526" s="141"/>
    </row>
    <row r="527" spans="1:13">
      <c r="A527" s="377"/>
      <c r="B527" s="141"/>
      <c r="C527" s="141"/>
      <c r="D527" s="375"/>
      <c r="E527" s="143"/>
      <c r="F527" s="141"/>
      <c r="G527" s="141"/>
      <c r="H527" s="143"/>
      <c r="I527" s="141"/>
      <c r="J527" s="141"/>
      <c r="K527" s="146"/>
      <c r="L527" s="566"/>
      <c r="M527" s="141"/>
    </row>
    <row r="528" spans="1:13">
      <c r="A528" s="377"/>
      <c r="B528" s="141"/>
      <c r="C528" s="141"/>
      <c r="D528" s="375"/>
      <c r="E528" s="143"/>
      <c r="F528" s="141"/>
      <c r="G528" s="141"/>
      <c r="H528" s="143"/>
      <c r="I528" s="141"/>
      <c r="J528" s="141"/>
      <c r="K528" s="146"/>
      <c r="L528" s="566"/>
      <c r="M528" s="141"/>
    </row>
    <row r="529" spans="1:13">
      <c r="A529" s="377"/>
      <c r="B529" s="141"/>
      <c r="C529" s="141"/>
      <c r="D529" s="375"/>
      <c r="E529" s="143"/>
      <c r="F529" s="141"/>
      <c r="G529" s="141"/>
      <c r="H529" s="143"/>
      <c r="I529" s="141"/>
      <c r="J529" s="141"/>
      <c r="K529" s="146"/>
      <c r="L529" s="566"/>
      <c r="M529" s="141"/>
    </row>
    <row r="530" spans="1:13">
      <c r="A530" s="377"/>
      <c r="B530" s="141"/>
      <c r="C530" s="141"/>
      <c r="D530" s="375"/>
      <c r="E530" s="143"/>
      <c r="F530" s="141"/>
      <c r="G530" s="141"/>
      <c r="H530" s="143"/>
      <c r="I530" s="141"/>
      <c r="J530" s="141"/>
      <c r="K530" s="146"/>
      <c r="L530" s="566"/>
      <c r="M530" s="141"/>
    </row>
    <row r="531" spans="1:13">
      <c r="A531" s="377"/>
      <c r="B531" s="141"/>
      <c r="C531" s="141"/>
      <c r="D531" s="375"/>
      <c r="E531" s="143"/>
      <c r="F531" s="141"/>
      <c r="G531" s="141"/>
      <c r="H531" s="143"/>
      <c r="I531" s="141"/>
      <c r="J531" s="141"/>
      <c r="K531" s="146"/>
      <c r="L531" s="566"/>
      <c r="M531" s="141"/>
    </row>
    <row r="532" spans="1:13">
      <c r="A532" s="377"/>
      <c r="B532" s="141"/>
      <c r="C532" s="141"/>
      <c r="D532" s="375"/>
      <c r="E532" s="143"/>
      <c r="F532" s="141"/>
      <c r="G532" s="141"/>
      <c r="H532" s="143"/>
      <c r="I532" s="141"/>
      <c r="J532" s="141"/>
      <c r="K532" s="146"/>
      <c r="L532" s="566"/>
      <c r="M532" s="141"/>
    </row>
    <row r="533" spans="1:13">
      <c r="A533" s="377"/>
      <c r="B533" s="141"/>
      <c r="C533" s="141"/>
      <c r="D533" s="375"/>
      <c r="E533" s="143"/>
      <c r="F533" s="141"/>
      <c r="G533" s="141"/>
      <c r="H533" s="143"/>
      <c r="I533" s="141"/>
      <c r="J533" s="141"/>
      <c r="K533" s="146"/>
      <c r="L533" s="566"/>
      <c r="M533" s="141"/>
    </row>
    <row r="534" spans="1:13">
      <c r="A534" s="377"/>
      <c r="B534" s="141"/>
      <c r="C534" s="141"/>
      <c r="D534" s="375"/>
      <c r="E534" s="143"/>
      <c r="F534" s="141"/>
      <c r="G534" s="141"/>
      <c r="H534" s="143"/>
      <c r="I534" s="141"/>
      <c r="J534" s="141"/>
      <c r="K534" s="146"/>
      <c r="L534" s="566"/>
      <c r="M534" s="141"/>
    </row>
    <row r="535" spans="1:13">
      <c r="A535" s="377"/>
      <c r="B535" s="141"/>
      <c r="C535" s="141"/>
      <c r="D535" s="375"/>
      <c r="E535" s="143"/>
      <c r="F535" s="141"/>
      <c r="G535" s="141"/>
      <c r="H535" s="143"/>
      <c r="I535" s="141"/>
      <c r="J535" s="141"/>
      <c r="K535" s="146"/>
      <c r="L535" s="566"/>
      <c r="M535" s="141"/>
    </row>
    <row r="536" spans="1:13">
      <c r="A536" s="377"/>
      <c r="B536" s="141"/>
      <c r="C536" s="141"/>
      <c r="D536" s="375"/>
      <c r="E536" s="143"/>
      <c r="F536" s="141"/>
      <c r="G536" s="141"/>
      <c r="H536" s="143"/>
      <c r="I536" s="141"/>
      <c r="J536" s="141"/>
      <c r="K536" s="146"/>
      <c r="L536" s="566"/>
      <c r="M536" s="141"/>
    </row>
    <row r="537" spans="1:13">
      <c r="A537" s="377"/>
      <c r="B537" s="141"/>
      <c r="C537" s="141"/>
      <c r="D537" s="375"/>
      <c r="E537" s="143"/>
      <c r="F537" s="141"/>
      <c r="G537" s="141"/>
      <c r="H537" s="143"/>
      <c r="I537" s="141"/>
      <c r="J537" s="141"/>
      <c r="K537" s="146"/>
      <c r="L537" s="566"/>
      <c r="M537" s="141"/>
    </row>
    <row r="538" spans="1:13">
      <c r="A538" s="377"/>
      <c r="B538" s="141"/>
      <c r="C538" s="141"/>
      <c r="D538" s="375"/>
      <c r="E538" s="143"/>
      <c r="F538" s="141"/>
      <c r="G538" s="141"/>
      <c r="H538" s="143"/>
      <c r="I538" s="141"/>
      <c r="J538" s="141"/>
      <c r="K538" s="146"/>
      <c r="L538" s="566"/>
      <c r="M538" s="141"/>
    </row>
    <row r="539" spans="1:13">
      <c r="A539" s="377"/>
      <c r="B539" s="141"/>
      <c r="C539" s="141"/>
      <c r="D539" s="375"/>
      <c r="E539" s="143"/>
      <c r="F539" s="141"/>
      <c r="G539" s="141"/>
      <c r="H539" s="143"/>
      <c r="I539" s="141"/>
      <c r="J539" s="141"/>
      <c r="K539" s="146"/>
      <c r="L539" s="566"/>
      <c r="M539" s="141"/>
    </row>
    <row r="540" spans="1:13">
      <c r="A540" s="377"/>
      <c r="B540" s="141"/>
      <c r="C540" s="141"/>
      <c r="D540" s="375"/>
      <c r="E540" s="143"/>
      <c r="F540" s="141"/>
      <c r="G540" s="141"/>
      <c r="H540" s="143"/>
      <c r="I540" s="141"/>
      <c r="J540" s="141"/>
      <c r="K540" s="146"/>
      <c r="L540" s="566"/>
      <c r="M540" s="141"/>
    </row>
    <row r="541" spans="1:13">
      <c r="A541" s="377"/>
      <c r="B541" s="141"/>
      <c r="C541" s="141"/>
      <c r="D541" s="375"/>
      <c r="E541" s="143"/>
      <c r="F541" s="141"/>
      <c r="G541" s="141"/>
      <c r="H541" s="143"/>
      <c r="I541" s="141"/>
      <c r="J541" s="141"/>
      <c r="K541" s="146"/>
      <c r="L541" s="566"/>
      <c r="M541" s="141"/>
    </row>
    <row r="542" spans="1:13">
      <c r="A542" s="377"/>
      <c r="B542" s="141"/>
      <c r="C542" s="141"/>
      <c r="D542" s="375"/>
      <c r="E542" s="143"/>
      <c r="F542" s="141"/>
      <c r="G542" s="141"/>
      <c r="H542" s="143"/>
      <c r="I542" s="141"/>
      <c r="J542" s="141"/>
      <c r="K542" s="146"/>
      <c r="L542" s="566"/>
      <c r="M542" s="141"/>
    </row>
    <row r="543" spans="1:13">
      <c r="A543" s="377"/>
      <c r="B543" s="141"/>
      <c r="C543" s="141"/>
      <c r="D543" s="375"/>
      <c r="E543" s="143"/>
      <c r="F543" s="141"/>
      <c r="G543" s="141"/>
      <c r="H543" s="143"/>
      <c r="I543" s="141"/>
      <c r="J543" s="141"/>
      <c r="K543" s="146"/>
      <c r="L543" s="566"/>
      <c r="M543" s="141"/>
    </row>
    <row r="544" spans="1:13">
      <c r="A544" s="377"/>
      <c r="B544" s="141"/>
      <c r="C544" s="141"/>
      <c r="D544" s="375"/>
      <c r="E544" s="143"/>
      <c r="F544" s="141"/>
      <c r="G544" s="141"/>
      <c r="H544" s="143"/>
      <c r="I544" s="141"/>
      <c r="J544" s="141"/>
      <c r="K544" s="146"/>
      <c r="L544" s="566"/>
      <c r="M544" s="141"/>
    </row>
    <row r="545" spans="1:13">
      <c r="A545" s="377"/>
      <c r="B545" s="141"/>
      <c r="C545" s="141"/>
      <c r="D545" s="375"/>
      <c r="E545" s="143"/>
      <c r="F545" s="141"/>
      <c r="G545" s="141"/>
      <c r="H545" s="143"/>
      <c r="I545" s="141"/>
      <c r="J545" s="141"/>
      <c r="K545" s="146"/>
      <c r="L545" s="566"/>
      <c r="M545" s="141"/>
    </row>
    <row r="546" spans="1:13">
      <c r="A546" s="377"/>
      <c r="B546" s="141"/>
      <c r="C546" s="141"/>
      <c r="E546" s="143"/>
      <c r="F546" s="141"/>
      <c r="G546" s="141"/>
      <c r="H546" s="143"/>
      <c r="I546" s="141"/>
      <c r="J546" s="141"/>
      <c r="K546" s="146"/>
      <c r="L546" s="566"/>
      <c r="M546" s="141"/>
    </row>
    <row r="547" spans="1:13">
      <c r="A547" s="377"/>
      <c r="B547" s="141"/>
      <c r="C547" s="141"/>
      <c r="E547" s="143"/>
      <c r="F547" s="141"/>
      <c r="G547" s="141"/>
      <c r="H547" s="143"/>
      <c r="I547" s="141"/>
      <c r="J547" s="141"/>
      <c r="K547" s="146"/>
      <c r="L547" s="566"/>
      <c r="M547" s="141"/>
    </row>
    <row r="548" spans="1:13">
      <c r="A548" s="377"/>
      <c r="B548" s="141"/>
      <c r="C548" s="141"/>
      <c r="D548" s="141"/>
      <c r="E548" s="143"/>
      <c r="F548" s="141"/>
      <c r="G548" s="141"/>
      <c r="H548" s="143"/>
      <c r="I548" s="141"/>
      <c r="J548" s="141"/>
      <c r="K548" s="146"/>
      <c r="L548" s="566"/>
      <c r="M548" s="141"/>
    </row>
    <row r="549" spans="1:13">
      <c r="A549" s="377"/>
      <c r="B549" s="141"/>
      <c r="C549" s="141"/>
      <c r="D549" s="141"/>
      <c r="E549" s="143"/>
      <c r="F549" s="141"/>
      <c r="G549" s="141"/>
      <c r="H549" s="143"/>
      <c r="I549" s="141"/>
      <c r="J549" s="141"/>
      <c r="K549" s="146"/>
      <c r="L549" s="566"/>
      <c r="M549" s="141"/>
    </row>
    <row r="550" spans="1:13">
      <c r="A550" s="377"/>
      <c r="B550" s="141"/>
      <c r="C550" s="141"/>
      <c r="D550" s="141"/>
      <c r="E550" s="143"/>
      <c r="F550" s="141"/>
      <c r="G550" s="141"/>
      <c r="H550" s="143"/>
      <c r="I550" s="141"/>
      <c r="J550" s="141"/>
      <c r="K550" s="146"/>
      <c r="L550" s="566"/>
      <c r="M550" s="141"/>
    </row>
    <row r="551" spans="1:13">
      <c r="A551" s="377"/>
      <c r="B551" s="141"/>
      <c r="C551" s="141"/>
      <c r="D551" s="141"/>
      <c r="E551" s="143"/>
      <c r="F551" s="141"/>
      <c r="G551" s="141"/>
      <c r="H551" s="143"/>
      <c r="I551" s="141"/>
      <c r="J551" s="141"/>
      <c r="K551" s="146"/>
      <c r="L551" s="566"/>
      <c r="M551" s="141"/>
    </row>
    <row r="552" spans="1:13">
      <c r="A552" s="377"/>
      <c r="B552" s="141"/>
      <c r="C552" s="141"/>
      <c r="D552" s="141"/>
      <c r="E552" s="143"/>
      <c r="F552" s="141"/>
      <c r="G552" s="141"/>
      <c r="H552" s="143"/>
      <c r="I552" s="141"/>
      <c r="J552" s="141"/>
      <c r="K552" s="146"/>
      <c r="L552" s="566"/>
      <c r="M552" s="141"/>
    </row>
    <row r="553" spans="1:13">
      <c r="A553" s="377"/>
      <c r="B553" s="141"/>
      <c r="C553" s="141"/>
      <c r="D553" s="141"/>
      <c r="E553" s="143"/>
      <c r="F553" s="141"/>
      <c r="G553" s="141"/>
      <c r="H553" s="143"/>
      <c r="I553" s="141"/>
      <c r="J553" s="141"/>
      <c r="K553" s="146"/>
      <c r="L553" s="566"/>
      <c r="M553" s="141"/>
    </row>
    <row r="554" spans="1:13">
      <c r="A554" s="377"/>
      <c r="B554" s="141"/>
      <c r="C554" s="141"/>
      <c r="D554" s="141"/>
      <c r="E554" s="143"/>
      <c r="F554" s="141"/>
      <c r="G554" s="141"/>
      <c r="H554" s="143"/>
      <c r="I554" s="141"/>
      <c r="J554" s="141"/>
      <c r="K554" s="146"/>
      <c r="L554" s="566"/>
      <c r="M554" s="141"/>
    </row>
    <row r="555" spans="1:13">
      <c r="A555" s="377"/>
      <c r="B555" s="141"/>
      <c r="C555" s="141"/>
      <c r="D555" s="141"/>
      <c r="E555" s="143"/>
      <c r="F555" s="141"/>
      <c r="G555" s="141"/>
      <c r="H555" s="143"/>
      <c r="I555" s="141"/>
      <c r="J555" s="141"/>
      <c r="K555" s="146"/>
      <c r="L555" s="566"/>
      <c r="M555" s="141"/>
    </row>
    <row r="556" spans="1:13">
      <c r="A556" s="377"/>
      <c r="B556" s="141"/>
      <c r="C556" s="141"/>
      <c r="D556" s="141"/>
      <c r="E556" s="143"/>
      <c r="F556" s="141"/>
      <c r="G556" s="141"/>
      <c r="H556" s="143"/>
      <c r="I556" s="141"/>
      <c r="J556" s="141"/>
      <c r="K556" s="146"/>
      <c r="L556" s="566"/>
      <c r="M556" s="141"/>
    </row>
    <row r="557" spans="1:13">
      <c r="A557" s="377"/>
      <c r="B557" s="141"/>
      <c r="C557" s="141"/>
      <c r="D557" s="141"/>
      <c r="E557" s="143"/>
      <c r="F557" s="141"/>
      <c r="G557" s="141"/>
      <c r="H557" s="143"/>
      <c r="I557" s="141"/>
      <c r="J557" s="141"/>
      <c r="K557" s="146"/>
      <c r="L557" s="566"/>
      <c r="M557" s="141"/>
    </row>
    <row r="558" spans="1:13">
      <c r="A558" s="377"/>
      <c r="B558" s="141"/>
      <c r="C558" s="141"/>
      <c r="D558" s="141"/>
      <c r="E558" s="143"/>
      <c r="F558" s="141"/>
      <c r="G558" s="141"/>
      <c r="H558" s="143"/>
      <c r="I558" s="141"/>
      <c r="J558" s="141"/>
      <c r="K558" s="146"/>
      <c r="L558" s="566"/>
      <c r="M558" s="141"/>
    </row>
    <row r="559" spans="1:13">
      <c r="A559" s="377"/>
      <c r="B559" s="141"/>
      <c r="C559" s="141"/>
      <c r="D559" s="141"/>
      <c r="E559" s="143"/>
      <c r="F559" s="141"/>
      <c r="G559" s="141"/>
      <c r="H559" s="143"/>
      <c r="I559" s="141"/>
      <c r="J559" s="141"/>
      <c r="K559" s="146"/>
      <c r="L559" s="566"/>
      <c r="M559" s="141"/>
    </row>
    <row r="560" spans="1:13">
      <c r="A560" s="377"/>
      <c r="B560" s="141"/>
      <c r="C560" s="141"/>
      <c r="D560" s="141"/>
      <c r="E560" s="143"/>
      <c r="F560" s="141"/>
      <c r="G560" s="141"/>
      <c r="H560" s="143"/>
      <c r="I560" s="141"/>
      <c r="J560" s="141"/>
      <c r="K560" s="146"/>
      <c r="L560" s="566"/>
      <c r="M560" s="141"/>
    </row>
    <row r="561" spans="1:13">
      <c r="A561" s="377"/>
      <c r="B561" s="141"/>
      <c r="C561" s="141"/>
      <c r="D561" s="141"/>
      <c r="E561" s="143"/>
      <c r="F561" s="141"/>
      <c r="G561" s="141"/>
      <c r="H561" s="143"/>
      <c r="I561" s="141"/>
      <c r="J561" s="141"/>
      <c r="K561" s="146"/>
      <c r="L561" s="566"/>
      <c r="M561" s="141"/>
    </row>
    <row r="562" spans="1:13">
      <c r="A562" s="377"/>
      <c r="B562" s="141"/>
      <c r="C562" s="141"/>
      <c r="D562" s="141"/>
      <c r="E562" s="143"/>
      <c r="F562" s="141"/>
      <c r="G562" s="141"/>
      <c r="H562" s="143"/>
      <c r="I562" s="141"/>
      <c r="J562" s="141"/>
      <c r="K562" s="146"/>
      <c r="L562" s="566"/>
      <c r="M562" s="141"/>
    </row>
    <row r="563" spans="1:13">
      <c r="A563" s="377"/>
      <c r="B563" s="141"/>
      <c r="C563" s="141"/>
      <c r="D563" s="141"/>
      <c r="E563" s="143"/>
      <c r="F563" s="141"/>
      <c r="G563" s="141"/>
      <c r="H563" s="143"/>
      <c r="I563" s="141"/>
      <c r="J563" s="141"/>
      <c r="K563" s="146"/>
      <c r="L563" s="566"/>
      <c r="M563" s="141"/>
    </row>
    <row r="564" spans="1:13">
      <c r="A564" s="377"/>
      <c r="B564" s="141"/>
      <c r="C564" s="141"/>
      <c r="D564" s="141"/>
      <c r="E564" s="143"/>
      <c r="F564" s="141"/>
      <c r="G564" s="141"/>
      <c r="H564" s="143"/>
      <c r="I564" s="141"/>
      <c r="J564" s="141"/>
      <c r="K564" s="146"/>
      <c r="L564" s="566"/>
      <c r="M564" s="141"/>
    </row>
    <row r="565" spans="1:13">
      <c r="A565" s="377"/>
      <c r="B565" s="141"/>
      <c r="C565" s="141"/>
      <c r="D565" s="141"/>
      <c r="E565" s="143"/>
      <c r="F565" s="141"/>
      <c r="G565" s="141"/>
      <c r="H565" s="143"/>
      <c r="I565" s="141"/>
      <c r="J565" s="141"/>
      <c r="K565" s="146"/>
      <c r="L565" s="566"/>
    </row>
    <row r="566" spans="1:13">
      <c r="C566" s="141"/>
      <c r="D566" s="141"/>
      <c r="E566" s="143"/>
      <c r="F566" s="141"/>
      <c r="G566" s="141"/>
      <c r="H566" s="143"/>
      <c r="I566" s="141"/>
      <c r="J566" s="141"/>
      <c r="K566" s="146"/>
      <c r="L566" s="566"/>
    </row>
    <row r="567" spans="1:13">
      <c r="C567" s="141"/>
      <c r="D567" s="141"/>
      <c r="E567" s="143"/>
      <c r="F567" s="141"/>
      <c r="G567" s="141"/>
      <c r="H567" s="143"/>
      <c r="I567" s="141"/>
      <c r="J567" s="141"/>
      <c r="K567" s="146"/>
      <c r="L567" s="566"/>
    </row>
    <row r="568" spans="1:13" ht="15.75" customHeight="1"/>
    <row r="569" spans="1:13" ht="15.75" customHeight="1"/>
    <row r="570" spans="1:13" ht="15.75" customHeight="1"/>
    <row r="571" spans="1:13" ht="15.75" customHeight="1"/>
    <row r="572" spans="1:13" ht="15.75" customHeight="1"/>
    <row r="573" spans="1:13" ht="15.75" customHeight="1"/>
    <row r="574" spans="1:13" ht="15.75" customHeight="1"/>
    <row r="575" spans="1:13" ht="15.75" customHeight="1"/>
    <row r="576" spans="1:13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protectedRanges>
    <protectedRange sqref="B24:B134" name="Intervalo2_1_1_1_1"/>
    <protectedRange sqref="D14 D5:D8" name="Intervalo2_1_1_1_1_1_1"/>
    <protectedRange sqref="B2:B23" name="Intervalo2_1_1_1_1_2_1_1"/>
    <protectedRange sqref="D4" name="Intervalo2_1_1_1_1_1_2"/>
  </protectedRanges>
  <autoFilter ref="A1:L566"/>
  <phoneticPr fontId="178" type="noConversion"/>
  <printOptions horizontalCentered="1" verticalCentered="1"/>
  <pageMargins left="0.25" right="0.25" top="0.75" bottom="0.75" header="0.3" footer="0.3"/>
  <pageSetup paperSize="9" scale="35" fitToHeight="0" orientation="landscape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Z1000"/>
  <sheetViews>
    <sheetView topLeftCell="C1" workbookViewId="0">
      <selection activeCell="D5" sqref="D5"/>
    </sheetView>
  </sheetViews>
  <sheetFormatPr defaultColWidth="14.42578125" defaultRowHeight="15" customHeight="1"/>
  <cols>
    <col min="1" max="1" width="35.5703125" customWidth="1"/>
    <col min="2" max="2" width="62.7109375" customWidth="1"/>
    <col min="3" max="3" width="26" customWidth="1"/>
    <col min="4" max="4" width="19" customWidth="1"/>
    <col min="5" max="5" width="28" customWidth="1"/>
    <col min="6" max="6" width="35" customWidth="1"/>
    <col min="7" max="7" width="23.42578125" customWidth="1"/>
    <col min="8" max="8" width="31.140625" customWidth="1"/>
    <col min="9" max="26" width="9" customWidth="1"/>
  </cols>
  <sheetData>
    <row r="1" spans="1:26" ht="26.25" customHeight="1">
      <c r="A1" s="45" t="s">
        <v>389</v>
      </c>
      <c r="B1" s="45" t="s">
        <v>390</v>
      </c>
      <c r="C1" s="115" t="s">
        <v>712</v>
      </c>
      <c r="D1" s="115" t="s">
        <v>713</v>
      </c>
      <c r="E1" s="115" t="s">
        <v>714</v>
      </c>
      <c r="F1" s="115" t="s">
        <v>715</v>
      </c>
      <c r="G1" s="115" t="s">
        <v>716</v>
      </c>
      <c r="H1" s="115" t="s">
        <v>717</v>
      </c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</row>
    <row r="2" spans="1:26">
      <c r="A2" s="116" t="s">
        <v>405</v>
      </c>
      <c r="B2" s="111" t="s">
        <v>406</v>
      </c>
      <c r="C2" s="66" t="s">
        <v>1072</v>
      </c>
      <c r="D2" s="114" t="s">
        <v>1073</v>
      </c>
      <c r="E2" s="117">
        <v>992456.73</v>
      </c>
      <c r="F2" s="118" t="s">
        <v>650</v>
      </c>
      <c r="G2" s="391" t="s">
        <v>1076</v>
      </c>
      <c r="H2" s="117">
        <v>992456.73</v>
      </c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</row>
    <row r="3" spans="1:26" ht="15.75" customHeight="1">
      <c r="A3" s="116" t="s">
        <v>405</v>
      </c>
      <c r="B3" s="111" t="s">
        <v>406</v>
      </c>
      <c r="C3" s="66" t="s">
        <v>1074</v>
      </c>
      <c r="D3" s="114" t="s">
        <v>1073</v>
      </c>
      <c r="E3" s="117">
        <v>170000</v>
      </c>
      <c r="F3" s="118" t="s">
        <v>650</v>
      </c>
      <c r="G3" s="391" t="s">
        <v>1075</v>
      </c>
      <c r="H3" s="117">
        <v>170000</v>
      </c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</row>
    <row r="4" spans="1:26">
      <c r="A4" s="2"/>
      <c r="B4" s="2"/>
      <c r="C4" s="119"/>
      <c r="D4" s="119"/>
      <c r="E4" s="2"/>
      <c r="F4" s="119"/>
      <c r="G4" s="119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2"/>
      <c r="B5" s="2"/>
      <c r="C5" s="119"/>
      <c r="D5" s="119"/>
      <c r="E5" s="2"/>
      <c r="F5" s="119"/>
      <c r="G5" s="119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2"/>
      <c r="B6" s="2"/>
      <c r="C6" s="119"/>
      <c r="D6" s="119"/>
      <c r="E6" s="2"/>
      <c r="F6" s="119"/>
      <c r="G6" s="119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2"/>
      <c r="B7" s="2"/>
      <c r="C7" s="119"/>
      <c r="D7" s="119"/>
      <c r="E7" s="2"/>
      <c r="F7" s="119"/>
      <c r="G7" s="119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>
      <c r="A8" s="2"/>
      <c r="B8" s="2"/>
      <c r="C8" s="119"/>
      <c r="D8" s="119"/>
      <c r="E8" s="2"/>
      <c r="F8" s="119"/>
      <c r="G8" s="119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2"/>
      <c r="B9" s="2"/>
      <c r="C9" s="119"/>
      <c r="D9" s="119"/>
      <c r="E9" s="2"/>
      <c r="F9" s="119"/>
      <c r="G9" s="119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>
      <c r="A10" s="2"/>
      <c r="B10" s="2"/>
      <c r="C10" s="119"/>
      <c r="D10" s="119"/>
      <c r="E10" s="2"/>
      <c r="F10" s="119"/>
      <c r="G10" s="119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2"/>
      <c r="B11" s="2"/>
      <c r="C11" s="119"/>
      <c r="D11" s="119"/>
      <c r="E11" s="2"/>
      <c r="F11" s="119"/>
      <c r="G11" s="119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2"/>
      <c r="B12" s="2"/>
      <c r="C12" s="119"/>
      <c r="D12" s="119"/>
      <c r="E12" s="2"/>
      <c r="F12" s="119"/>
      <c r="G12" s="119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2"/>
      <c r="B13" s="2"/>
      <c r="C13" s="119"/>
      <c r="D13" s="119"/>
      <c r="E13" s="2"/>
      <c r="F13" s="119"/>
      <c r="G13" s="119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2"/>
      <c r="B14" s="2"/>
      <c r="C14" s="119"/>
      <c r="D14" s="119"/>
      <c r="E14" s="2"/>
      <c r="F14" s="119"/>
      <c r="G14" s="119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2"/>
      <c r="B15" s="2"/>
      <c r="C15" s="119"/>
      <c r="D15" s="119"/>
      <c r="E15" s="2"/>
      <c r="F15" s="119"/>
      <c r="G15" s="119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2"/>
      <c r="B16" s="2"/>
      <c r="C16" s="119"/>
      <c r="D16" s="119"/>
      <c r="E16" s="2"/>
      <c r="F16" s="119"/>
      <c r="G16" s="119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2"/>
      <c r="B17" s="2"/>
      <c r="C17" s="119"/>
      <c r="D17" s="119"/>
      <c r="E17" s="2"/>
      <c r="F17" s="119"/>
      <c r="G17" s="119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2"/>
      <c r="B18" s="2"/>
      <c r="C18" s="119"/>
      <c r="D18" s="119"/>
      <c r="E18" s="2"/>
      <c r="F18" s="119"/>
      <c r="G18" s="119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2"/>
      <c r="B19" s="2"/>
      <c r="C19" s="119"/>
      <c r="D19" s="119"/>
      <c r="E19" s="2"/>
      <c r="F19" s="119"/>
      <c r="G19" s="119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2"/>
      <c r="B20" s="2"/>
      <c r="C20" s="119"/>
      <c r="D20" s="119"/>
      <c r="E20" s="2"/>
      <c r="F20" s="119"/>
      <c r="G20" s="119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2"/>
      <c r="B21" s="2"/>
      <c r="C21" s="119"/>
      <c r="D21" s="119"/>
      <c r="E21" s="2"/>
      <c r="F21" s="119"/>
      <c r="G21" s="119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2"/>
      <c r="B22" s="2"/>
      <c r="C22" s="119"/>
      <c r="D22" s="119"/>
      <c r="E22" s="2"/>
      <c r="F22" s="119"/>
      <c r="G22" s="119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2"/>
      <c r="B23" s="2"/>
      <c r="C23" s="119"/>
      <c r="D23" s="119"/>
      <c r="E23" s="2"/>
      <c r="F23" s="119"/>
      <c r="G23" s="119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2"/>
      <c r="B24" s="2"/>
      <c r="C24" s="119"/>
      <c r="D24" s="119"/>
      <c r="E24" s="2"/>
      <c r="F24" s="119"/>
      <c r="G24" s="119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"/>
      <c r="B25" s="2"/>
      <c r="C25" s="119"/>
      <c r="D25" s="119"/>
      <c r="E25" s="2"/>
      <c r="F25" s="119"/>
      <c r="G25" s="119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2"/>
      <c r="B26" s="2"/>
      <c r="C26" s="119"/>
      <c r="D26" s="119"/>
      <c r="E26" s="2"/>
      <c r="F26" s="119"/>
      <c r="G26" s="119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2"/>
      <c r="C27" s="119"/>
      <c r="D27" s="119"/>
      <c r="E27" s="2"/>
      <c r="F27" s="119"/>
      <c r="G27" s="119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2"/>
      <c r="C28" s="119"/>
      <c r="D28" s="119"/>
      <c r="E28" s="2"/>
      <c r="F28" s="119"/>
      <c r="G28" s="119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2"/>
      <c r="C29" s="119"/>
      <c r="D29" s="119"/>
      <c r="E29" s="2"/>
      <c r="F29" s="119"/>
      <c r="G29" s="119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113"/>
      <c r="B114" s="113"/>
      <c r="C114" s="113"/>
      <c r="D114" s="113"/>
      <c r="E114" s="113"/>
      <c r="F114" s="113"/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spans="1:26" ht="15.75" customHeight="1">
      <c r="A115" s="113"/>
      <c r="B115" s="113"/>
      <c r="C115" s="113"/>
      <c r="D115" s="113"/>
      <c r="E115" s="113"/>
      <c r="F115" s="113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spans="1:26" ht="15.75" customHeight="1">
      <c r="A116" s="113"/>
      <c r="B116" s="113"/>
      <c r="C116" s="113"/>
      <c r="D116" s="113"/>
      <c r="E116" s="113"/>
      <c r="F116" s="113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spans="1:26" ht="15.75" customHeight="1">
      <c r="A117" s="113"/>
      <c r="B117" s="113"/>
      <c r="C117" s="113"/>
      <c r="D117" s="113"/>
      <c r="E117" s="113"/>
      <c r="F117" s="113"/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spans="1:26" ht="15.75" customHeight="1">
      <c r="A118" s="113"/>
      <c r="B118" s="113"/>
      <c r="C118" s="113"/>
      <c r="D118" s="113"/>
      <c r="E118" s="113"/>
      <c r="F118" s="113"/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spans="1:26" ht="15.75" customHeight="1">
      <c r="A119" s="113"/>
      <c r="B119" s="113"/>
      <c r="C119" s="113"/>
      <c r="D119" s="113"/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spans="1:26" ht="15.75" customHeight="1">
      <c r="A120" s="113"/>
      <c r="B120" s="113"/>
      <c r="C120" s="113"/>
      <c r="D120" s="113"/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spans="1:26" ht="15.75" customHeight="1">
      <c r="A121" s="113"/>
      <c r="B121" s="113"/>
      <c r="C121" s="113"/>
      <c r="D121" s="113"/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spans="1:26" ht="15.75" customHeight="1">
      <c r="A122" s="113"/>
      <c r="B122" s="113"/>
      <c r="C122" s="113"/>
      <c r="D122" s="113"/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spans="1:26" ht="15.75" customHeight="1">
      <c r="A123" s="113"/>
      <c r="B123" s="113"/>
      <c r="C123" s="113"/>
      <c r="D123" s="113"/>
      <c r="E123" s="113"/>
      <c r="F123" s="113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spans="1:26" ht="15.75" customHeight="1">
      <c r="A124" s="113"/>
      <c r="B124" s="113"/>
      <c r="C124" s="113"/>
      <c r="D124" s="113"/>
      <c r="E124" s="113"/>
      <c r="F124" s="113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spans="1:26" ht="15.75" customHeight="1">
      <c r="A125" s="113"/>
      <c r="B125" s="113"/>
      <c r="C125" s="113"/>
      <c r="D125" s="113"/>
      <c r="E125" s="113"/>
      <c r="F125" s="113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spans="1:26" ht="15.75" customHeight="1">
      <c r="A126" s="113"/>
      <c r="B126" s="113"/>
      <c r="C126" s="113"/>
      <c r="D126" s="113"/>
      <c r="E126" s="113"/>
      <c r="F126" s="113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spans="1:26" ht="15.75" customHeight="1">
      <c r="A127" s="113"/>
      <c r="B127" s="113"/>
      <c r="C127" s="113"/>
      <c r="D127" s="113"/>
      <c r="E127" s="113"/>
      <c r="F127" s="113"/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spans="1:26" ht="15.75" customHeight="1">
      <c r="A128" s="113"/>
      <c r="B128" s="113"/>
      <c r="C128" s="113"/>
      <c r="D128" s="113"/>
      <c r="E128" s="113"/>
      <c r="F128" s="113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spans="1:26" ht="15.75" customHeight="1">
      <c r="A129" s="113"/>
      <c r="B129" s="113"/>
      <c r="C129" s="113"/>
      <c r="D129" s="113"/>
      <c r="E129" s="113"/>
      <c r="F129" s="113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spans="1:26" ht="15.75" customHeight="1">
      <c r="A130" s="113"/>
      <c r="B130" s="113"/>
      <c r="C130" s="113"/>
      <c r="D130" s="113"/>
      <c r="E130" s="113"/>
      <c r="F130" s="113"/>
      <c r="G130" s="113"/>
      <c r="H130" s="113"/>
      <c r="I130" s="113"/>
      <c r="J130" s="113"/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spans="1:26" ht="15.75" customHeight="1">
      <c r="A131" s="113"/>
      <c r="B131" s="113"/>
      <c r="C131" s="113"/>
      <c r="D131" s="113"/>
      <c r="E131" s="113"/>
      <c r="F131" s="113"/>
      <c r="G131" s="113"/>
      <c r="H131" s="113"/>
      <c r="I131" s="113"/>
      <c r="J131" s="113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spans="1:26" ht="15.75" customHeight="1">
      <c r="A132" s="113"/>
      <c r="B132" s="113"/>
      <c r="C132" s="113"/>
      <c r="D132" s="113"/>
      <c r="E132" s="113"/>
      <c r="F132" s="113"/>
      <c r="G132" s="113"/>
      <c r="H132" s="113"/>
      <c r="I132" s="113"/>
      <c r="J132" s="113"/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spans="1:26" ht="15.75" customHeight="1">
      <c r="A133" s="113"/>
      <c r="B133" s="113"/>
      <c r="C133" s="113"/>
      <c r="D133" s="113"/>
      <c r="E133" s="113"/>
      <c r="F133" s="113"/>
      <c r="G133" s="113"/>
      <c r="H133" s="113"/>
      <c r="I133" s="113"/>
      <c r="J133" s="113"/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spans="1:26" ht="15.75" customHeight="1">
      <c r="A134" s="113"/>
      <c r="B134" s="113"/>
      <c r="C134" s="113"/>
      <c r="D134" s="113"/>
      <c r="E134" s="113"/>
      <c r="F134" s="113"/>
      <c r="G134" s="113"/>
      <c r="H134" s="113"/>
      <c r="I134" s="113"/>
      <c r="J134" s="113"/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spans="1:26" ht="15.75" customHeight="1">
      <c r="A135" s="113"/>
      <c r="B135" s="113"/>
      <c r="C135" s="113"/>
      <c r="D135" s="113"/>
      <c r="E135" s="113"/>
      <c r="F135" s="113"/>
      <c r="G135" s="113"/>
      <c r="H135" s="113"/>
      <c r="I135" s="113"/>
      <c r="J135" s="113"/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spans="1:26" ht="15.75" customHeight="1">
      <c r="A136" s="113"/>
      <c r="B136" s="113"/>
      <c r="C136" s="113"/>
      <c r="D136" s="113"/>
      <c r="E136" s="113"/>
      <c r="F136" s="113"/>
      <c r="G136" s="113"/>
      <c r="H136" s="113"/>
      <c r="I136" s="113"/>
      <c r="J136" s="113"/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spans="1:26" ht="15.75" customHeight="1">
      <c r="A137" s="113"/>
      <c r="B137" s="113"/>
      <c r="C137" s="113"/>
      <c r="D137" s="113"/>
      <c r="E137" s="113"/>
      <c r="F137" s="113"/>
      <c r="G137" s="113"/>
      <c r="H137" s="113"/>
      <c r="I137" s="113"/>
      <c r="J137" s="113"/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spans="1:26" ht="15.75" customHeight="1">
      <c r="A138" s="113"/>
      <c r="B138" s="113"/>
      <c r="C138" s="113"/>
      <c r="D138" s="113"/>
      <c r="E138" s="113"/>
      <c r="F138" s="113"/>
      <c r="G138" s="113"/>
      <c r="H138" s="113"/>
      <c r="I138" s="113"/>
      <c r="J138" s="113"/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spans="1:26" ht="15.75" customHeight="1">
      <c r="A139" s="113"/>
      <c r="B139" s="113"/>
      <c r="C139" s="113"/>
      <c r="D139" s="113"/>
      <c r="E139" s="113"/>
      <c r="F139" s="113"/>
      <c r="G139" s="113"/>
      <c r="H139" s="113"/>
      <c r="I139" s="113"/>
      <c r="J139" s="113"/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spans="1:26" ht="15.75" customHeight="1">
      <c r="A140" s="113"/>
      <c r="B140" s="113"/>
      <c r="C140" s="113"/>
      <c r="D140" s="113"/>
      <c r="E140" s="113"/>
      <c r="F140" s="113"/>
      <c r="G140" s="113"/>
      <c r="H140" s="113"/>
      <c r="I140" s="113"/>
      <c r="J140" s="113"/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spans="1:26" ht="15.75" customHeight="1">
      <c r="A141" s="113"/>
      <c r="B141" s="113"/>
      <c r="C141" s="113"/>
      <c r="D141" s="113"/>
      <c r="E141" s="113"/>
      <c r="F141" s="113"/>
      <c r="G141" s="113"/>
      <c r="H141" s="113"/>
      <c r="I141" s="113"/>
      <c r="J141" s="113"/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spans="1:26" ht="15.75" customHeight="1">
      <c r="A142" s="113"/>
      <c r="B142" s="113"/>
      <c r="C142" s="113"/>
      <c r="D142" s="113"/>
      <c r="E142" s="113"/>
      <c r="F142" s="113"/>
      <c r="G142" s="113"/>
      <c r="H142" s="113"/>
      <c r="I142" s="113"/>
      <c r="J142" s="113"/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spans="1:26" ht="15.75" customHeight="1">
      <c r="A143" s="113"/>
      <c r="B143" s="113"/>
      <c r="C143" s="113"/>
      <c r="D143" s="113"/>
      <c r="E143" s="113"/>
      <c r="F143" s="113"/>
      <c r="G143" s="113"/>
      <c r="H143" s="113"/>
      <c r="I143" s="113"/>
      <c r="J143" s="113"/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spans="1:26" ht="15.75" customHeight="1">
      <c r="A144" s="113"/>
      <c r="B144" s="113"/>
      <c r="C144" s="113"/>
      <c r="D144" s="113"/>
      <c r="E144" s="113"/>
      <c r="F144" s="113"/>
      <c r="G144" s="113"/>
      <c r="H144" s="113"/>
      <c r="I144" s="113"/>
      <c r="J144" s="113"/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spans="1:26" ht="15.75" customHeight="1">
      <c r="A145" s="113"/>
      <c r="B145" s="113"/>
      <c r="C145" s="113"/>
      <c r="D145" s="113"/>
      <c r="E145" s="113"/>
      <c r="F145" s="113"/>
      <c r="G145" s="113"/>
      <c r="H145" s="113"/>
      <c r="I145" s="113"/>
      <c r="J145" s="113"/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spans="1:26" ht="15.75" customHeight="1">
      <c r="A146" s="113"/>
      <c r="B146" s="113"/>
      <c r="C146" s="113"/>
      <c r="D146" s="113"/>
      <c r="E146" s="113"/>
      <c r="F146" s="113"/>
      <c r="G146" s="113"/>
      <c r="H146" s="113"/>
      <c r="I146" s="113"/>
      <c r="J146" s="113"/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spans="1:26" ht="15.75" customHeight="1">
      <c r="A147" s="113"/>
      <c r="B147" s="113"/>
      <c r="C147" s="113"/>
      <c r="D147" s="113"/>
      <c r="E147" s="113"/>
      <c r="F147" s="113"/>
      <c r="G147" s="113"/>
      <c r="H147" s="113"/>
      <c r="I147" s="113"/>
      <c r="J147" s="113"/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spans="1:26" ht="15.75" customHeight="1">
      <c r="A148" s="113"/>
      <c r="B148" s="113"/>
      <c r="C148" s="113"/>
      <c r="D148" s="113"/>
      <c r="E148" s="113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spans="1:26" ht="15.75" customHeight="1">
      <c r="A149" s="113"/>
      <c r="B149" s="113"/>
      <c r="C149" s="113"/>
      <c r="D149" s="113"/>
      <c r="E149" s="113"/>
      <c r="F149" s="113"/>
      <c r="G149" s="113"/>
      <c r="H149" s="113"/>
      <c r="I149" s="113"/>
      <c r="J149" s="113"/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spans="1:26" ht="15.75" customHeight="1">
      <c r="A150" s="113"/>
      <c r="B150" s="113"/>
      <c r="C150" s="113"/>
      <c r="D150" s="113"/>
      <c r="E150" s="113"/>
      <c r="F150" s="113"/>
      <c r="G150" s="113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spans="1:26" ht="15.75" customHeight="1">
      <c r="A151" s="113"/>
      <c r="B151" s="113"/>
      <c r="C151" s="113"/>
      <c r="D151" s="113"/>
      <c r="E151" s="113"/>
      <c r="F151" s="113"/>
      <c r="G151" s="113"/>
      <c r="H151" s="113"/>
      <c r="I151" s="113"/>
      <c r="J151" s="113"/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spans="1:26" ht="15.75" customHeight="1">
      <c r="A152" s="113"/>
      <c r="B152" s="113"/>
      <c r="C152" s="113"/>
      <c r="D152" s="113"/>
      <c r="E152" s="113"/>
      <c r="F152" s="113"/>
      <c r="G152" s="113"/>
      <c r="H152" s="113"/>
      <c r="I152" s="113"/>
      <c r="J152" s="113"/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spans="1:26" ht="15.75" customHeight="1">
      <c r="A153" s="113"/>
      <c r="B153" s="113"/>
      <c r="C153" s="113"/>
      <c r="D153" s="113"/>
      <c r="E153" s="113"/>
      <c r="F153" s="113"/>
      <c r="G153" s="113"/>
      <c r="H153" s="113"/>
      <c r="I153" s="113"/>
      <c r="J153" s="113"/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spans="1:26" ht="15.75" customHeight="1">
      <c r="A154" s="113"/>
      <c r="B154" s="113"/>
      <c r="C154" s="113"/>
      <c r="D154" s="113"/>
      <c r="E154" s="113"/>
      <c r="F154" s="113"/>
      <c r="G154" s="113"/>
      <c r="H154" s="113"/>
      <c r="I154" s="113"/>
      <c r="J154" s="113"/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spans="1:26" ht="15.75" customHeight="1">
      <c r="A155" s="113"/>
      <c r="B155" s="113"/>
      <c r="C155" s="113"/>
      <c r="D155" s="113"/>
      <c r="E155" s="113"/>
      <c r="F155" s="113"/>
      <c r="G155" s="113"/>
      <c r="H155" s="113"/>
      <c r="I155" s="113"/>
      <c r="J155" s="113"/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spans="1:26" ht="15.75" customHeight="1">
      <c r="A156" s="113"/>
      <c r="B156" s="113"/>
      <c r="C156" s="113"/>
      <c r="D156" s="113"/>
      <c r="E156" s="113"/>
      <c r="F156" s="113"/>
      <c r="G156" s="113"/>
      <c r="H156" s="113"/>
      <c r="I156" s="113"/>
      <c r="J156" s="113"/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spans="1:26" ht="15.75" customHeight="1">
      <c r="A157" s="113"/>
      <c r="B157" s="113"/>
      <c r="C157" s="113"/>
      <c r="D157" s="113"/>
      <c r="E157" s="113"/>
      <c r="F157" s="113"/>
      <c r="G157" s="113"/>
      <c r="H157" s="113"/>
      <c r="I157" s="113"/>
      <c r="J157" s="113"/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spans="1:26" ht="15.75" customHeight="1">
      <c r="A158" s="113"/>
      <c r="B158" s="113"/>
      <c r="C158" s="113"/>
      <c r="D158" s="113"/>
      <c r="E158" s="113"/>
      <c r="F158" s="113"/>
      <c r="G158" s="113"/>
      <c r="H158" s="113"/>
      <c r="I158" s="113"/>
      <c r="J158" s="113"/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spans="1:26" ht="15.75" customHeight="1">
      <c r="A159" s="113"/>
      <c r="B159" s="113"/>
      <c r="C159" s="113"/>
      <c r="D159" s="113"/>
      <c r="E159" s="113"/>
      <c r="F159" s="113"/>
      <c r="G159" s="113"/>
      <c r="H159" s="113"/>
      <c r="I159" s="113"/>
      <c r="J159" s="113"/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spans="1:26" ht="15.75" customHeight="1">
      <c r="A160" s="113"/>
      <c r="B160" s="113"/>
      <c r="C160" s="113"/>
      <c r="D160" s="113"/>
      <c r="E160" s="113"/>
      <c r="F160" s="113"/>
      <c r="G160" s="113"/>
      <c r="H160" s="113"/>
      <c r="I160" s="113"/>
      <c r="J160" s="113"/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spans="1:26" ht="15.75" customHeight="1">
      <c r="A161" s="113"/>
      <c r="B161" s="113"/>
      <c r="C161" s="113"/>
      <c r="D161" s="113"/>
      <c r="E161" s="113"/>
      <c r="F161" s="113"/>
      <c r="G161" s="113"/>
      <c r="H161" s="113"/>
      <c r="I161" s="113"/>
      <c r="J161" s="113"/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spans="1:26" ht="15.75" customHeight="1">
      <c r="A162" s="113"/>
      <c r="B162" s="113"/>
      <c r="C162" s="113"/>
      <c r="D162" s="113"/>
      <c r="E162" s="113"/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spans="1:26" ht="15.75" customHeight="1">
      <c r="A163" s="113"/>
      <c r="B163" s="113"/>
      <c r="C163" s="113"/>
      <c r="D163" s="113"/>
      <c r="E163" s="113"/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spans="1:26" ht="15.75" customHeight="1">
      <c r="A164" s="113"/>
      <c r="B164" s="113"/>
      <c r="C164" s="113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spans="1:26" ht="15.75" customHeight="1">
      <c r="A165" s="113"/>
      <c r="B165" s="113"/>
      <c r="C165" s="113"/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spans="1:26" ht="15.75" customHeight="1">
      <c r="A166" s="113"/>
      <c r="B166" s="113"/>
      <c r="C166" s="113"/>
      <c r="D166" s="113"/>
      <c r="E166" s="113"/>
      <c r="F166" s="113"/>
      <c r="G166" s="113"/>
      <c r="H166" s="113"/>
      <c r="I166" s="113"/>
      <c r="J166" s="113"/>
      <c r="K166" s="113"/>
      <c r="L166" s="113"/>
      <c r="M166" s="113"/>
      <c r="N166" s="113"/>
      <c r="O166" s="113"/>
      <c r="P166" s="113"/>
      <c r="Q166" s="113"/>
      <c r="R166" s="113"/>
      <c r="S166" s="113"/>
      <c r="T166" s="113"/>
      <c r="U166" s="113"/>
      <c r="V166" s="113"/>
      <c r="W166" s="113"/>
      <c r="X166" s="113"/>
      <c r="Y166" s="113"/>
      <c r="Z166" s="113"/>
    </row>
    <row r="167" spans="1:26" ht="15.75" customHeight="1">
      <c r="A167" s="113"/>
      <c r="B167" s="113"/>
      <c r="C167" s="113"/>
      <c r="D167" s="113"/>
      <c r="E167" s="113"/>
      <c r="F167" s="113"/>
      <c r="G167" s="113"/>
      <c r="H167" s="113"/>
      <c r="I167" s="113"/>
      <c r="J167" s="113"/>
      <c r="K167" s="113"/>
      <c r="L167" s="113"/>
      <c r="M167" s="113"/>
      <c r="N167" s="113"/>
      <c r="O167" s="113"/>
      <c r="P167" s="113"/>
      <c r="Q167" s="113"/>
      <c r="R167" s="113"/>
      <c r="S167" s="113"/>
      <c r="T167" s="113"/>
      <c r="U167" s="113"/>
      <c r="V167" s="113"/>
      <c r="W167" s="113"/>
      <c r="X167" s="113"/>
      <c r="Y167" s="113"/>
      <c r="Z167" s="113"/>
    </row>
    <row r="168" spans="1:26" ht="15.75" customHeight="1">
      <c r="A168" s="113"/>
      <c r="B168" s="113"/>
      <c r="C168" s="113"/>
      <c r="D168" s="113"/>
      <c r="E168" s="113"/>
      <c r="F168" s="113"/>
      <c r="G168" s="113"/>
      <c r="H168" s="113"/>
      <c r="I168" s="113"/>
      <c r="J168" s="113"/>
      <c r="K168" s="113"/>
      <c r="L168" s="113"/>
      <c r="M168" s="113"/>
      <c r="N168" s="113"/>
      <c r="O168" s="113"/>
      <c r="P168" s="113"/>
      <c r="Q168" s="113"/>
      <c r="R168" s="113"/>
      <c r="S168" s="113"/>
      <c r="T168" s="113"/>
      <c r="U168" s="113"/>
      <c r="V168" s="113"/>
      <c r="W168" s="113"/>
      <c r="X168" s="113"/>
      <c r="Y168" s="113"/>
      <c r="Z168" s="113"/>
    </row>
    <row r="169" spans="1:26" ht="15.75" customHeight="1">
      <c r="A169" s="113"/>
      <c r="B169" s="113"/>
      <c r="C169" s="113"/>
      <c r="D169" s="113"/>
      <c r="E169" s="113"/>
      <c r="F169" s="113"/>
      <c r="G169" s="113"/>
      <c r="H169" s="113"/>
      <c r="I169" s="113"/>
      <c r="J169" s="113"/>
      <c r="K169" s="113"/>
      <c r="L169" s="113"/>
      <c r="M169" s="113"/>
      <c r="N169" s="113"/>
      <c r="O169" s="113"/>
      <c r="P169" s="113"/>
      <c r="Q169" s="113"/>
      <c r="R169" s="113"/>
      <c r="S169" s="113"/>
      <c r="T169" s="113"/>
      <c r="U169" s="113"/>
      <c r="V169" s="113"/>
      <c r="W169" s="113"/>
      <c r="X169" s="113"/>
      <c r="Y169" s="113"/>
      <c r="Z169" s="113"/>
    </row>
    <row r="170" spans="1:26" ht="15.75" customHeight="1">
      <c r="A170" s="113"/>
      <c r="B170" s="113"/>
      <c r="C170" s="113"/>
      <c r="D170" s="113"/>
      <c r="E170" s="113"/>
      <c r="F170" s="113"/>
      <c r="G170" s="113"/>
      <c r="H170" s="113"/>
      <c r="I170" s="113"/>
      <c r="J170" s="113"/>
      <c r="K170" s="113"/>
      <c r="L170" s="113"/>
      <c r="M170" s="113"/>
      <c r="N170" s="113"/>
      <c r="O170" s="113"/>
      <c r="P170" s="113"/>
      <c r="Q170" s="113"/>
      <c r="R170" s="113"/>
      <c r="S170" s="113"/>
      <c r="T170" s="113"/>
      <c r="U170" s="113"/>
      <c r="V170" s="113"/>
      <c r="W170" s="113"/>
      <c r="X170" s="113"/>
      <c r="Y170" s="113"/>
      <c r="Z170" s="113"/>
    </row>
    <row r="171" spans="1:26" ht="15.75" customHeight="1">
      <c r="A171" s="113"/>
      <c r="B171" s="113"/>
      <c r="C171" s="113"/>
      <c r="D171" s="113"/>
      <c r="E171" s="113"/>
      <c r="F171" s="113"/>
      <c r="G171" s="113"/>
      <c r="H171" s="113"/>
      <c r="I171" s="113"/>
      <c r="J171" s="113"/>
      <c r="K171" s="113"/>
      <c r="L171" s="113"/>
      <c r="M171" s="113"/>
      <c r="N171" s="113"/>
      <c r="O171" s="113"/>
      <c r="P171" s="113"/>
      <c r="Q171" s="113"/>
      <c r="R171" s="113"/>
      <c r="S171" s="113"/>
      <c r="T171" s="113"/>
      <c r="U171" s="113"/>
      <c r="V171" s="113"/>
      <c r="W171" s="113"/>
      <c r="X171" s="113"/>
      <c r="Y171" s="113"/>
      <c r="Z171" s="113"/>
    </row>
    <row r="172" spans="1:26" ht="15.75" customHeight="1">
      <c r="A172" s="113"/>
      <c r="B172" s="113"/>
      <c r="C172" s="113"/>
      <c r="D172" s="113"/>
      <c r="E172" s="113"/>
      <c r="F172" s="113"/>
      <c r="G172" s="113"/>
      <c r="H172" s="113"/>
      <c r="I172" s="113"/>
      <c r="J172" s="113"/>
      <c r="K172" s="113"/>
      <c r="L172" s="113"/>
      <c r="M172" s="113"/>
      <c r="N172" s="113"/>
      <c r="O172" s="113"/>
      <c r="P172" s="113"/>
      <c r="Q172" s="113"/>
      <c r="R172" s="113"/>
      <c r="S172" s="113"/>
      <c r="T172" s="113"/>
      <c r="U172" s="113"/>
      <c r="V172" s="113"/>
      <c r="W172" s="113"/>
      <c r="X172" s="113"/>
      <c r="Y172" s="113"/>
      <c r="Z172" s="113"/>
    </row>
    <row r="173" spans="1:26" ht="15.75" customHeight="1">
      <c r="A173" s="113"/>
      <c r="B173" s="113"/>
      <c r="C173" s="113"/>
      <c r="D173" s="113"/>
      <c r="E173" s="113"/>
      <c r="F173" s="113"/>
      <c r="G173" s="113"/>
      <c r="H173" s="113"/>
      <c r="I173" s="113"/>
      <c r="J173" s="113"/>
      <c r="K173" s="113"/>
      <c r="L173" s="113"/>
      <c r="M173" s="113"/>
      <c r="N173" s="113"/>
      <c r="O173" s="113"/>
      <c r="P173" s="113"/>
      <c r="Q173" s="113"/>
      <c r="R173" s="113"/>
      <c r="S173" s="113"/>
      <c r="T173" s="113"/>
      <c r="U173" s="113"/>
      <c r="V173" s="113"/>
      <c r="W173" s="113"/>
      <c r="X173" s="113"/>
      <c r="Y173" s="113"/>
      <c r="Z173" s="113"/>
    </row>
    <row r="174" spans="1:26" ht="15.75" customHeight="1">
      <c r="A174" s="113"/>
      <c r="B174" s="113"/>
      <c r="C174" s="113"/>
      <c r="D174" s="113"/>
      <c r="E174" s="113"/>
      <c r="F174" s="113"/>
      <c r="G174" s="113"/>
      <c r="H174" s="113"/>
      <c r="I174" s="113"/>
      <c r="J174" s="113"/>
      <c r="K174" s="113"/>
      <c r="L174" s="113"/>
      <c r="M174" s="113"/>
      <c r="N174" s="113"/>
      <c r="O174" s="113"/>
      <c r="P174" s="113"/>
      <c r="Q174" s="113"/>
      <c r="R174" s="113"/>
      <c r="S174" s="113"/>
      <c r="T174" s="113"/>
      <c r="U174" s="113"/>
      <c r="V174" s="113"/>
      <c r="W174" s="113"/>
      <c r="X174" s="113"/>
      <c r="Y174" s="113"/>
      <c r="Z174" s="113"/>
    </row>
    <row r="175" spans="1:26" ht="15.75" customHeight="1">
      <c r="A175" s="113"/>
      <c r="B175" s="113"/>
      <c r="C175" s="113"/>
      <c r="D175" s="113"/>
      <c r="E175" s="113"/>
      <c r="F175" s="113"/>
      <c r="G175" s="113"/>
      <c r="H175" s="113"/>
      <c r="I175" s="113"/>
      <c r="J175" s="113"/>
      <c r="K175" s="113"/>
      <c r="L175" s="113"/>
      <c r="M175" s="113"/>
      <c r="N175" s="113"/>
      <c r="O175" s="113"/>
      <c r="P175" s="113"/>
      <c r="Q175" s="113"/>
      <c r="R175" s="113"/>
      <c r="S175" s="113"/>
      <c r="T175" s="113"/>
      <c r="U175" s="113"/>
      <c r="V175" s="113"/>
      <c r="W175" s="113"/>
      <c r="X175" s="113"/>
      <c r="Y175" s="113"/>
      <c r="Z175" s="113"/>
    </row>
    <row r="176" spans="1:26" ht="15.75" customHeight="1">
      <c r="A176" s="113"/>
      <c r="B176" s="113"/>
      <c r="C176" s="113"/>
      <c r="D176" s="113"/>
      <c r="E176" s="113"/>
      <c r="F176" s="113"/>
      <c r="G176" s="113"/>
      <c r="H176" s="113"/>
      <c r="I176" s="113"/>
      <c r="J176" s="113"/>
      <c r="K176" s="113"/>
      <c r="L176" s="113"/>
      <c r="M176" s="113"/>
      <c r="N176" s="113"/>
      <c r="O176" s="113"/>
      <c r="P176" s="113"/>
      <c r="Q176" s="113"/>
      <c r="R176" s="113"/>
      <c r="S176" s="113"/>
      <c r="T176" s="113"/>
      <c r="U176" s="113"/>
      <c r="V176" s="113"/>
      <c r="W176" s="113"/>
      <c r="X176" s="113"/>
      <c r="Y176" s="113"/>
      <c r="Z176" s="113"/>
    </row>
    <row r="177" spans="1:26" ht="15.75" customHeight="1">
      <c r="A177" s="113"/>
      <c r="B177" s="113"/>
      <c r="C177" s="113"/>
      <c r="D177" s="113"/>
      <c r="E177" s="113"/>
      <c r="F177" s="113"/>
      <c r="G177" s="113"/>
      <c r="H177" s="113"/>
      <c r="I177" s="113"/>
      <c r="J177" s="113"/>
      <c r="K177" s="113"/>
      <c r="L177" s="113"/>
      <c r="M177" s="113"/>
      <c r="N177" s="113"/>
      <c r="O177" s="113"/>
      <c r="P177" s="113"/>
      <c r="Q177" s="113"/>
      <c r="R177" s="113"/>
      <c r="S177" s="113"/>
      <c r="T177" s="113"/>
      <c r="U177" s="113"/>
      <c r="V177" s="113"/>
      <c r="W177" s="113"/>
      <c r="X177" s="113"/>
      <c r="Y177" s="113"/>
      <c r="Z177" s="113"/>
    </row>
    <row r="178" spans="1:26" ht="15.75" customHeight="1">
      <c r="A178" s="113"/>
      <c r="B178" s="113"/>
      <c r="C178" s="113"/>
      <c r="D178" s="113"/>
      <c r="E178" s="113"/>
      <c r="F178" s="113"/>
      <c r="G178" s="113"/>
      <c r="H178" s="113"/>
      <c r="I178" s="113"/>
      <c r="J178" s="113"/>
      <c r="K178" s="113"/>
      <c r="L178" s="113"/>
      <c r="M178" s="113"/>
      <c r="N178" s="113"/>
      <c r="O178" s="113"/>
      <c r="P178" s="113"/>
      <c r="Q178" s="113"/>
      <c r="R178" s="113"/>
      <c r="S178" s="113"/>
      <c r="T178" s="113"/>
      <c r="U178" s="113"/>
      <c r="V178" s="113"/>
      <c r="W178" s="113"/>
      <c r="X178" s="113"/>
      <c r="Y178" s="113"/>
      <c r="Z178" s="113"/>
    </row>
    <row r="179" spans="1:26" ht="15.75" customHeight="1">
      <c r="A179" s="113"/>
      <c r="B179" s="113"/>
      <c r="C179" s="113"/>
      <c r="D179" s="113"/>
      <c r="E179" s="113"/>
      <c r="F179" s="113"/>
      <c r="G179" s="113"/>
      <c r="H179" s="113"/>
      <c r="I179" s="113"/>
      <c r="J179" s="113"/>
      <c r="K179" s="113"/>
      <c r="L179" s="113"/>
      <c r="M179" s="113"/>
      <c r="N179" s="113"/>
      <c r="O179" s="113"/>
      <c r="P179" s="113"/>
      <c r="Q179" s="113"/>
      <c r="R179" s="113"/>
      <c r="S179" s="113"/>
      <c r="T179" s="113"/>
      <c r="U179" s="113"/>
      <c r="V179" s="113"/>
      <c r="W179" s="113"/>
      <c r="X179" s="113"/>
      <c r="Y179" s="113"/>
      <c r="Z179" s="113"/>
    </row>
    <row r="180" spans="1:26" ht="15.75" customHeight="1">
      <c r="A180" s="113"/>
      <c r="B180" s="113"/>
      <c r="C180" s="113"/>
      <c r="D180" s="113"/>
      <c r="E180" s="113"/>
      <c r="F180" s="113"/>
      <c r="G180" s="113"/>
      <c r="H180" s="113"/>
      <c r="I180" s="113"/>
      <c r="J180" s="113"/>
      <c r="K180" s="113"/>
      <c r="L180" s="113"/>
      <c r="M180" s="113"/>
      <c r="N180" s="113"/>
      <c r="O180" s="113"/>
      <c r="P180" s="113"/>
      <c r="Q180" s="113"/>
      <c r="R180" s="113"/>
      <c r="S180" s="113"/>
      <c r="T180" s="113"/>
      <c r="U180" s="113"/>
      <c r="V180" s="113"/>
      <c r="W180" s="113"/>
      <c r="X180" s="113"/>
      <c r="Y180" s="113"/>
      <c r="Z180" s="113"/>
    </row>
    <row r="181" spans="1:26" ht="15.75" customHeight="1">
      <c r="A181" s="113"/>
      <c r="B181" s="113"/>
      <c r="C181" s="113"/>
      <c r="D181" s="113"/>
      <c r="E181" s="113"/>
      <c r="F181" s="113"/>
      <c r="G181" s="113"/>
      <c r="H181" s="113"/>
      <c r="I181" s="113"/>
      <c r="J181" s="113"/>
      <c r="K181" s="113"/>
      <c r="L181" s="113"/>
      <c r="M181" s="113"/>
      <c r="N181" s="113"/>
      <c r="O181" s="113"/>
      <c r="P181" s="113"/>
      <c r="Q181" s="113"/>
      <c r="R181" s="113"/>
      <c r="S181" s="113"/>
      <c r="T181" s="113"/>
      <c r="U181" s="113"/>
      <c r="V181" s="113"/>
      <c r="W181" s="113"/>
      <c r="X181" s="113"/>
      <c r="Y181" s="113"/>
      <c r="Z181" s="113"/>
    </row>
    <row r="182" spans="1:26" ht="15.75" customHeight="1">
      <c r="A182" s="113"/>
      <c r="B182" s="113"/>
      <c r="C182" s="113"/>
      <c r="D182" s="113"/>
      <c r="E182" s="113"/>
      <c r="F182" s="113"/>
      <c r="G182" s="113"/>
      <c r="H182" s="113"/>
      <c r="I182" s="113"/>
      <c r="J182" s="113"/>
      <c r="K182" s="113"/>
      <c r="L182" s="113"/>
      <c r="M182" s="113"/>
      <c r="N182" s="113"/>
      <c r="O182" s="113"/>
      <c r="P182" s="113"/>
      <c r="Q182" s="113"/>
      <c r="R182" s="113"/>
      <c r="S182" s="113"/>
      <c r="T182" s="113"/>
      <c r="U182" s="113"/>
      <c r="V182" s="113"/>
      <c r="W182" s="113"/>
      <c r="X182" s="113"/>
      <c r="Y182" s="113"/>
      <c r="Z182" s="113"/>
    </row>
    <row r="183" spans="1:26" ht="15.75" customHeight="1">
      <c r="A183" s="113"/>
      <c r="B183" s="113"/>
      <c r="C183" s="113"/>
      <c r="D183" s="113"/>
      <c r="E183" s="113"/>
      <c r="F183" s="113"/>
      <c r="G183" s="113"/>
      <c r="H183" s="113"/>
      <c r="I183" s="113"/>
      <c r="J183" s="113"/>
      <c r="K183" s="113"/>
      <c r="L183" s="113"/>
      <c r="M183" s="113"/>
      <c r="N183" s="113"/>
      <c r="O183" s="113"/>
      <c r="P183" s="113"/>
      <c r="Q183" s="113"/>
      <c r="R183" s="113"/>
      <c r="S183" s="113"/>
      <c r="T183" s="113"/>
      <c r="U183" s="113"/>
      <c r="V183" s="113"/>
      <c r="W183" s="113"/>
      <c r="X183" s="113"/>
      <c r="Y183" s="113"/>
      <c r="Z183" s="113"/>
    </row>
    <row r="184" spans="1:26" ht="15.75" customHeight="1">
      <c r="A184" s="113"/>
      <c r="B184" s="113"/>
      <c r="C184" s="113"/>
      <c r="D184" s="113"/>
      <c r="E184" s="113"/>
      <c r="F184" s="113"/>
      <c r="G184" s="113"/>
      <c r="H184" s="113"/>
      <c r="I184" s="113"/>
      <c r="J184" s="113"/>
      <c r="K184" s="113"/>
      <c r="L184" s="113"/>
      <c r="M184" s="113"/>
      <c r="N184" s="113"/>
      <c r="O184" s="113"/>
      <c r="P184" s="113"/>
      <c r="Q184" s="113"/>
      <c r="R184" s="113"/>
      <c r="S184" s="113"/>
      <c r="T184" s="113"/>
      <c r="U184" s="113"/>
      <c r="V184" s="113"/>
      <c r="W184" s="113"/>
      <c r="X184" s="113"/>
      <c r="Y184" s="113"/>
      <c r="Z184" s="113"/>
    </row>
    <row r="185" spans="1:26" ht="15.75" customHeight="1">
      <c r="A185" s="113"/>
      <c r="B185" s="113"/>
      <c r="C185" s="113"/>
      <c r="D185" s="113"/>
      <c r="E185" s="113"/>
      <c r="F185" s="113"/>
      <c r="G185" s="113"/>
      <c r="H185" s="113"/>
      <c r="I185" s="113"/>
      <c r="J185" s="113"/>
      <c r="K185" s="113"/>
      <c r="L185" s="113"/>
      <c r="M185" s="113"/>
      <c r="N185" s="113"/>
      <c r="O185" s="113"/>
      <c r="P185" s="113"/>
      <c r="Q185" s="113"/>
      <c r="R185" s="113"/>
      <c r="S185" s="113"/>
      <c r="T185" s="113"/>
      <c r="U185" s="113"/>
      <c r="V185" s="113"/>
      <c r="W185" s="113"/>
      <c r="X185" s="113"/>
      <c r="Y185" s="113"/>
      <c r="Z185" s="113"/>
    </row>
    <row r="186" spans="1:26" ht="15.75" customHeight="1">
      <c r="A186" s="113"/>
      <c r="B186" s="113"/>
      <c r="C186" s="113"/>
      <c r="D186" s="113"/>
      <c r="E186" s="113"/>
      <c r="F186" s="113"/>
      <c r="G186" s="113"/>
      <c r="H186" s="113"/>
      <c r="I186" s="113"/>
      <c r="J186" s="113"/>
      <c r="K186" s="113"/>
      <c r="L186" s="113"/>
      <c r="M186" s="113"/>
      <c r="N186" s="113"/>
      <c r="O186" s="113"/>
      <c r="P186" s="113"/>
      <c r="Q186" s="113"/>
      <c r="R186" s="113"/>
      <c r="S186" s="113"/>
      <c r="T186" s="113"/>
      <c r="U186" s="113"/>
      <c r="V186" s="113"/>
      <c r="W186" s="113"/>
      <c r="X186" s="113"/>
      <c r="Y186" s="113"/>
      <c r="Z186" s="113"/>
    </row>
    <row r="187" spans="1:26" ht="15.75" customHeight="1">
      <c r="A187" s="113"/>
      <c r="B187" s="113"/>
      <c r="C187" s="113"/>
      <c r="D187" s="113"/>
      <c r="E187" s="113"/>
      <c r="F187" s="113"/>
      <c r="G187" s="113"/>
      <c r="H187" s="113"/>
      <c r="I187" s="113"/>
      <c r="J187" s="113"/>
      <c r="K187" s="113"/>
      <c r="L187" s="113"/>
      <c r="M187" s="113"/>
      <c r="N187" s="113"/>
      <c r="O187" s="113"/>
      <c r="P187" s="113"/>
      <c r="Q187" s="113"/>
      <c r="R187" s="113"/>
      <c r="S187" s="113"/>
      <c r="T187" s="113"/>
      <c r="U187" s="113"/>
      <c r="V187" s="113"/>
      <c r="W187" s="113"/>
      <c r="X187" s="113"/>
      <c r="Y187" s="113"/>
      <c r="Z187" s="113"/>
    </row>
    <row r="188" spans="1:26" ht="15.75" customHeight="1">
      <c r="A188" s="113"/>
      <c r="B188" s="113"/>
      <c r="C188" s="113"/>
      <c r="D188" s="113"/>
      <c r="E188" s="113"/>
      <c r="F188" s="113"/>
      <c r="G188" s="113"/>
      <c r="H188" s="113"/>
      <c r="I188" s="113"/>
      <c r="J188" s="113"/>
      <c r="K188" s="113"/>
      <c r="L188" s="113"/>
      <c r="M188" s="113"/>
      <c r="N188" s="113"/>
      <c r="O188" s="113"/>
      <c r="P188" s="113"/>
      <c r="Q188" s="113"/>
      <c r="R188" s="113"/>
      <c r="S188" s="113"/>
      <c r="T188" s="113"/>
      <c r="U188" s="113"/>
      <c r="V188" s="113"/>
      <c r="W188" s="113"/>
      <c r="X188" s="113"/>
      <c r="Y188" s="113"/>
      <c r="Z188" s="113"/>
    </row>
    <row r="189" spans="1:26" ht="15.75" customHeight="1">
      <c r="A189" s="113"/>
      <c r="B189" s="113"/>
      <c r="C189" s="113"/>
      <c r="D189" s="113"/>
      <c r="E189" s="113"/>
      <c r="F189" s="113"/>
      <c r="G189" s="113"/>
      <c r="H189" s="113"/>
      <c r="I189" s="113"/>
      <c r="J189" s="113"/>
      <c r="K189" s="113"/>
      <c r="L189" s="113"/>
      <c r="M189" s="113"/>
      <c r="N189" s="113"/>
      <c r="O189" s="113"/>
      <c r="P189" s="113"/>
      <c r="Q189" s="113"/>
      <c r="R189" s="113"/>
      <c r="S189" s="113"/>
      <c r="T189" s="113"/>
      <c r="U189" s="113"/>
      <c r="V189" s="113"/>
      <c r="W189" s="113"/>
      <c r="X189" s="113"/>
      <c r="Y189" s="113"/>
      <c r="Z189" s="113"/>
    </row>
    <row r="190" spans="1:26" ht="15.75" customHeight="1">
      <c r="A190" s="113"/>
      <c r="B190" s="113"/>
      <c r="C190" s="113"/>
      <c r="D190" s="113"/>
      <c r="E190" s="113"/>
      <c r="F190" s="113"/>
      <c r="G190" s="113"/>
      <c r="H190" s="113"/>
      <c r="I190" s="113"/>
      <c r="J190" s="113"/>
      <c r="K190" s="113"/>
      <c r="L190" s="113"/>
      <c r="M190" s="113"/>
      <c r="N190" s="113"/>
      <c r="O190" s="113"/>
      <c r="P190" s="113"/>
      <c r="Q190" s="113"/>
      <c r="R190" s="113"/>
      <c r="S190" s="113"/>
      <c r="T190" s="113"/>
      <c r="U190" s="113"/>
      <c r="V190" s="113"/>
      <c r="W190" s="113"/>
      <c r="X190" s="113"/>
      <c r="Y190" s="113"/>
      <c r="Z190" s="113"/>
    </row>
    <row r="191" spans="1:26" ht="15.75" customHeight="1">
      <c r="A191" s="113"/>
      <c r="B191" s="113"/>
      <c r="C191" s="113"/>
      <c r="D191" s="113"/>
      <c r="E191" s="113"/>
      <c r="F191" s="113"/>
      <c r="G191" s="113"/>
      <c r="H191" s="113"/>
      <c r="I191" s="113"/>
      <c r="J191" s="113"/>
      <c r="K191" s="113"/>
      <c r="L191" s="113"/>
      <c r="M191" s="113"/>
      <c r="N191" s="113"/>
      <c r="O191" s="113"/>
      <c r="P191" s="113"/>
      <c r="Q191" s="113"/>
      <c r="R191" s="113"/>
      <c r="S191" s="113"/>
      <c r="T191" s="113"/>
      <c r="U191" s="113"/>
      <c r="V191" s="113"/>
      <c r="W191" s="113"/>
      <c r="X191" s="113"/>
      <c r="Y191" s="113"/>
      <c r="Z191" s="113"/>
    </row>
    <row r="192" spans="1:26" ht="15.75" customHeight="1">
      <c r="A192" s="113"/>
      <c r="B192" s="113"/>
      <c r="C192" s="113"/>
      <c r="D192" s="113"/>
      <c r="E192" s="113"/>
      <c r="F192" s="113"/>
      <c r="G192" s="113"/>
      <c r="H192" s="113"/>
      <c r="I192" s="113"/>
      <c r="J192" s="113"/>
      <c r="K192" s="113"/>
      <c r="L192" s="113"/>
      <c r="M192" s="113"/>
      <c r="N192" s="113"/>
      <c r="O192" s="113"/>
      <c r="P192" s="113"/>
      <c r="Q192" s="113"/>
      <c r="R192" s="113"/>
      <c r="S192" s="113"/>
      <c r="T192" s="113"/>
      <c r="U192" s="113"/>
      <c r="V192" s="113"/>
      <c r="W192" s="113"/>
      <c r="X192" s="113"/>
      <c r="Y192" s="113"/>
      <c r="Z192" s="113"/>
    </row>
    <row r="193" spans="1:26" ht="15.75" customHeight="1">
      <c r="A193" s="113"/>
      <c r="B193" s="113"/>
      <c r="C193" s="113"/>
      <c r="D193" s="113"/>
      <c r="E193" s="113"/>
      <c r="F193" s="113"/>
      <c r="G193" s="113"/>
      <c r="H193" s="113"/>
      <c r="I193" s="113"/>
      <c r="J193" s="113"/>
      <c r="K193" s="113"/>
      <c r="L193" s="113"/>
      <c r="M193" s="113"/>
      <c r="N193" s="113"/>
      <c r="O193" s="113"/>
      <c r="P193" s="113"/>
      <c r="Q193" s="113"/>
      <c r="R193" s="113"/>
      <c r="S193" s="113"/>
      <c r="T193" s="113"/>
      <c r="U193" s="113"/>
      <c r="V193" s="113"/>
      <c r="W193" s="113"/>
      <c r="X193" s="113"/>
      <c r="Y193" s="113"/>
      <c r="Z193" s="113"/>
    </row>
    <row r="194" spans="1:26" ht="15.75" customHeight="1">
      <c r="A194" s="113"/>
      <c r="B194" s="113"/>
      <c r="C194" s="113"/>
      <c r="D194" s="113"/>
      <c r="E194" s="113"/>
      <c r="F194" s="113"/>
      <c r="G194" s="113"/>
      <c r="H194" s="113"/>
      <c r="I194" s="113"/>
      <c r="J194" s="113"/>
      <c r="K194" s="113"/>
      <c r="L194" s="113"/>
      <c r="M194" s="113"/>
      <c r="N194" s="113"/>
      <c r="O194" s="113"/>
      <c r="P194" s="113"/>
      <c r="Q194" s="113"/>
      <c r="R194" s="113"/>
      <c r="S194" s="113"/>
      <c r="T194" s="113"/>
      <c r="U194" s="113"/>
      <c r="V194" s="113"/>
      <c r="W194" s="113"/>
      <c r="X194" s="113"/>
      <c r="Y194" s="113"/>
      <c r="Z194" s="113"/>
    </row>
    <row r="195" spans="1:26" ht="15.75" customHeight="1">
      <c r="A195" s="113"/>
      <c r="B195" s="113"/>
      <c r="C195" s="113"/>
      <c r="D195" s="113"/>
      <c r="E195" s="113"/>
      <c r="F195" s="113"/>
      <c r="G195" s="113"/>
      <c r="H195" s="113"/>
      <c r="I195" s="113"/>
      <c r="J195" s="113"/>
      <c r="K195" s="113"/>
      <c r="L195" s="113"/>
      <c r="M195" s="113"/>
      <c r="N195" s="113"/>
      <c r="O195" s="113"/>
      <c r="P195" s="113"/>
      <c r="Q195" s="113"/>
      <c r="R195" s="113"/>
      <c r="S195" s="113"/>
      <c r="T195" s="113"/>
      <c r="U195" s="113"/>
      <c r="V195" s="113"/>
      <c r="W195" s="113"/>
      <c r="X195" s="113"/>
      <c r="Y195" s="113"/>
      <c r="Z195" s="113"/>
    </row>
    <row r="196" spans="1:26" ht="15.75" customHeight="1">
      <c r="A196" s="113"/>
      <c r="B196" s="113"/>
      <c r="C196" s="113"/>
      <c r="D196" s="113"/>
      <c r="E196" s="113"/>
      <c r="F196" s="113"/>
      <c r="G196" s="113"/>
      <c r="H196" s="113"/>
      <c r="I196" s="113"/>
      <c r="J196" s="113"/>
      <c r="K196" s="113"/>
      <c r="L196" s="113"/>
      <c r="M196" s="113"/>
      <c r="N196" s="113"/>
      <c r="O196" s="113"/>
      <c r="P196" s="113"/>
      <c r="Q196" s="113"/>
      <c r="R196" s="113"/>
      <c r="S196" s="113"/>
      <c r="T196" s="113"/>
      <c r="U196" s="113"/>
      <c r="V196" s="113"/>
      <c r="W196" s="113"/>
      <c r="X196" s="113"/>
      <c r="Y196" s="113"/>
      <c r="Z196" s="113"/>
    </row>
    <row r="197" spans="1:26" ht="15.75" customHeight="1">
      <c r="A197" s="113"/>
      <c r="B197" s="113"/>
      <c r="C197" s="113"/>
      <c r="D197" s="113"/>
      <c r="E197" s="113"/>
      <c r="F197" s="113"/>
      <c r="G197" s="113"/>
      <c r="H197" s="113"/>
      <c r="I197" s="113"/>
      <c r="J197" s="113"/>
      <c r="K197" s="113"/>
      <c r="L197" s="113"/>
      <c r="M197" s="113"/>
      <c r="N197" s="113"/>
      <c r="O197" s="113"/>
      <c r="P197" s="113"/>
      <c r="Q197" s="113"/>
      <c r="R197" s="113"/>
      <c r="S197" s="113"/>
      <c r="T197" s="113"/>
      <c r="U197" s="113"/>
      <c r="V197" s="113"/>
      <c r="W197" s="113"/>
      <c r="X197" s="113"/>
      <c r="Y197" s="113"/>
      <c r="Z197" s="113"/>
    </row>
    <row r="198" spans="1:26" ht="15.75" customHeight="1">
      <c r="A198" s="113"/>
      <c r="B198" s="113"/>
      <c r="C198" s="113"/>
      <c r="D198" s="113"/>
      <c r="E198" s="113"/>
      <c r="F198" s="113"/>
      <c r="G198" s="113"/>
      <c r="H198" s="113"/>
      <c r="I198" s="113"/>
      <c r="J198" s="113"/>
      <c r="K198" s="113"/>
      <c r="L198" s="113"/>
      <c r="M198" s="113"/>
      <c r="N198" s="113"/>
      <c r="O198" s="113"/>
      <c r="P198" s="113"/>
      <c r="Q198" s="113"/>
      <c r="R198" s="113"/>
      <c r="S198" s="113"/>
      <c r="T198" s="113"/>
      <c r="U198" s="113"/>
      <c r="V198" s="113"/>
      <c r="W198" s="113"/>
      <c r="X198" s="113"/>
      <c r="Y198" s="113"/>
      <c r="Z198" s="113"/>
    </row>
    <row r="199" spans="1:26" ht="15.75" customHeight="1">
      <c r="A199" s="113"/>
      <c r="B199" s="113"/>
      <c r="C199" s="113"/>
      <c r="D199" s="113"/>
      <c r="E199" s="113"/>
      <c r="F199" s="113"/>
      <c r="G199" s="113"/>
      <c r="H199" s="113"/>
      <c r="I199" s="113"/>
      <c r="J199" s="113"/>
      <c r="K199" s="113"/>
      <c r="L199" s="113"/>
      <c r="M199" s="113"/>
      <c r="N199" s="113"/>
      <c r="O199" s="113"/>
      <c r="P199" s="113"/>
      <c r="Q199" s="113"/>
      <c r="R199" s="113"/>
      <c r="S199" s="113"/>
      <c r="T199" s="113"/>
      <c r="U199" s="113"/>
      <c r="V199" s="113"/>
      <c r="W199" s="113"/>
      <c r="X199" s="113"/>
      <c r="Y199" s="113"/>
      <c r="Z199" s="113"/>
    </row>
    <row r="200" spans="1:26" ht="15.75" customHeight="1">
      <c r="A200" s="113"/>
      <c r="B200" s="113"/>
      <c r="C200" s="113"/>
      <c r="D200" s="113"/>
      <c r="E200" s="113"/>
      <c r="F200" s="113"/>
      <c r="G200" s="113"/>
      <c r="H200" s="113"/>
      <c r="I200" s="113"/>
      <c r="J200" s="113"/>
      <c r="K200" s="113"/>
      <c r="L200" s="113"/>
      <c r="M200" s="113"/>
      <c r="N200" s="113"/>
      <c r="O200" s="113"/>
      <c r="P200" s="113"/>
      <c r="Q200" s="113"/>
      <c r="R200" s="113"/>
      <c r="S200" s="113"/>
      <c r="T200" s="113"/>
      <c r="U200" s="113"/>
      <c r="V200" s="113"/>
      <c r="W200" s="113"/>
      <c r="X200" s="113"/>
      <c r="Y200" s="113"/>
      <c r="Z200" s="113"/>
    </row>
    <row r="201" spans="1:26" ht="15.75" customHeight="1">
      <c r="A201" s="113"/>
      <c r="B201" s="113"/>
      <c r="C201" s="113"/>
      <c r="D201" s="113"/>
      <c r="E201" s="113"/>
      <c r="F201" s="113"/>
      <c r="G201" s="113"/>
      <c r="H201" s="113"/>
      <c r="I201" s="113"/>
      <c r="J201" s="113"/>
      <c r="K201" s="113"/>
      <c r="L201" s="113"/>
      <c r="M201" s="113"/>
      <c r="N201" s="113"/>
      <c r="O201" s="113"/>
      <c r="P201" s="113"/>
      <c r="Q201" s="113"/>
      <c r="R201" s="113"/>
      <c r="S201" s="113"/>
      <c r="T201" s="113"/>
      <c r="U201" s="113"/>
      <c r="V201" s="113"/>
      <c r="W201" s="113"/>
      <c r="X201" s="113"/>
      <c r="Y201" s="113"/>
      <c r="Z201" s="113"/>
    </row>
    <row r="202" spans="1:26" ht="15.75" customHeight="1">
      <c r="A202" s="113"/>
      <c r="B202" s="113"/>
      <c r="C202" s="113"/>
      <c r="D202" s="113"/>
      <c r="E202" s="113"/>
      <c r="F202" s="113"/>
      <c r="G202" s="113"/>
      <c r="H202" s="113"/>
      <c r="I202" s="113"/>
      <c r="J202" s="113"/>
      <c r="K202" s="113"/>
      <c r="L202" s="113"/>
      <c r="M202" s="113"/>
      <c r="N202" s="113"/>
      <c r="O202" s="113"/>
      <c r="P202" s="113"/>
      <c r="Q202" s="113"/>
      <c r="R202" s="113"/>
      <c r="S202" s="113"/>
      <c r="T202" s="113"/>
      <c r="U202" s="113"/>
      <c r="V202" s="113"/>
      <c r="W202" s="113"/>
      <c r="X202" s="113"/>
      <c r="Y202" s="113"/>
      <c r="Z202" s="113"/>
    </row>
    <row r="203" spans="1:26" ht="15.75" customHeight="1">
      <c r="A203" s="113"/>
      <c r="B203" s="113"/>
      <c r="C203" s="113"/>
      <c r="D203" s="113"/>
      <c r="E203" s="113"/>
      <c r="F203" s="113"/>
      <c r="G203" s="113"/>
      <c r="H203" s="113"/>
      <c r="I203" s="113"/>
      <c r="J203" s="113"/>
      <c r="K203" s="113"/>
      <c r="L203" s="113"/>
      <c r="M203" s="113"/>
      <c r="N203" s="113"/>
      <c r="O203" s="113"/>
      <c r="P203" s="113"/>
      <c r="Q203" s="113"/>
      <c r="R203" s="113"/>
      <c r="S203" s="113"/>
      <c r="T203" s="113"/>
      <c r="U203" s="113"/>
      <c r="V203" s="113"/>
      <c r="W203" s="113"/>
      <c r="X203" s="113"/>
      <c r="Y203" s="113"/>
      <c r="Z203" s="113"/>
    </row>
    <row r="204" spans="1:26" ht="15.75" customHeight="1">
      <c r="A204" s="113"/>
      <c r="B204" s="113"/>
      <c r="C204" s="113"/>
      <c r="D204" s="113"/>
      <c r="E204" s="113"/>
      <c r="F204" s="113"/>
      <c r="G204" s="113"/>
      <c r="H204" s="113"/>
      <c r="I204" s="113"/>
      <c r="J204" s="113"/>
      <c r="K204" s="113"/>
      <c r="L204" s="113"/>
      <c r="M204" s="113"/>
      <c r="N204" s="113"/>
      <c r="O204" s="113"/>
      <c r="P204" s="113"/>
      <c r="Q204" s="113"/>
      <c r="R204" s="113"/>
      <c r="S204" s="113"/>
      <c r="T204" s="113"/>
      <c r="U204" s="113"/>
      <c r="V204" s="113"/>
      <c r="W204" s="113"/>
      <c r="X204" s="113"/>
      <c r="Y204" s="113"/>
      <c r="Z204" s="113"/>
    </row>
    <row r="205" spans="1:26" ht="15.75" customHeight="1">
      <c r="A205" s="113"/>
      <c r="B205" s="113"/>
      <c r="C205" s="113"/>
      <c r="D205" s="113"/>
      <c r="E205" s="113"/>
      <c r="F205" s="113"/>
      <c r="G205" s="113"/>
      <c r="H205" s="113"/>
      <c r="I205" s="113"/>
      <c r="J205" s="113"/>
      <c r="K205" s="113"/>
      <c r="L205" s="113"/>
      <c r="M205" s="113"/>
      <c r="N205" s="113"/>
      <c r="O205" s="113"/>
      <c r="P205" s="113"/>
      <c r="Q205" s="113"/>
      <c r="R205" s="113"/>
      <c r="S205" s="113"/>
      <c r="T205" s="113"/>
      <c r="U205" s="113"/>
      <c r="V205" s="113"/>
      <c r="W205" s="113"/>
      <c r="X205" s="113"/>
      <c r="Y205" s="113"/>
      <c r="Z205" s="113"/>
    </row>
    <row r="206" spans="1:26" ht="15.75" customHeight="1">
      <c r="A206" s="113"/>
      <c r="B206" s="113"/>
      <c r="C206" s="113"/>
      <c r="D206" s="113"/>
      <c r="E206" s="113"/>
      <c r="F206" s="113"/>
      <c r="G206" s="113"/>
      <c r="H206" s="113"/>
      <c r="I206" s="113"/>
      <c r="J206" s="113"/>
      <c r="K206" s="113"/>
      <c r="L206" s="113"/>
      <c r="M206" s="113"/>
      <c r="N206" s="113"/>
      <c r="O206" s="113"/>
      <c r="P206" s="113"/>
      <c r="Q206" s="113"/>
      <c r="R206" s="113"/>
      <c r="S206" s="113"/>
      <c r="T206" s="113"/>
      <c r="U206" s="113"/>
      <c r="V206" s="113"/>
      <c r="W206" s="113"/>
      <c r="X206" s="113"/>
      <c r="Y206" s="113"/>
      <c r="Z206" s="113"/>
    </row>
    <row r="207" spans="1:26" ht="15.75" customHeight="1">
      <c r="A207" s="113"/>
      <c r="B207" s="113"/>
      <c r="C207" s="113"/>
      <c r="D207" s="113"/>
      <c r="E207" s="113"/>
      <c r="F207" s="113"/>
      <c r="G207" s="113"/>
      <c r="H207" s="113"/>
      <c r="I207" s="113"/>
      <c r="J207" s="113"/>
      <c r="K207" s="113"/>
      <c r="L207" s="113"/>
      <c r="M207" s="113"/>
      <c r="N207" s="113"/>
      <c r="O207" s="113"/>
      <c r="P207" s="113"/>
      <c r="Q207" s="113"/>
      <c r="R207" s="113"/>
      <c r="S207" s="113"/>
      <c r="T207" s="113"/>
      <c r="U207" s="113"/>
      <c r="V207" s="113"/>
      <c r="W207" s="113"/>
      <c r="X207" s="113"/>
      <c r="Y207" s="113"/>
      <c r="Z207" s="113"/>
    </row>
    <row r="208" spans="1:26" ht="15.75" customHeight="1">
      <c r="A208" s="113"/>
      <c r="B208" s="113"/>
      <c r="C208" s="113"/>
      <c r="D208" s="113"/>
      <c r="E208" s="113"/>
      <c r="F208" s="113"/>
      <c r="G208" s="113"/>
      <c r="H208" s="113"/>
      <c r="I208" s="113"/>
      <c r="J208" s="113"/>
      <c r="K208" s="113"/>
      <c r="L208" s="113"/>
      <c r="M208" s="113"/>
      <c r="N208" s="113"/>
      <c r="O208" s="113"/>
      <c r="P208" s="113"/>
      <c r="Q208" s="113"/>
      <c r="R208" s="113"/>
      <c r="S208" s="113"/>
      <c r="T208" s="113"/>
      <c r="U208" s="113"/>
      <c r="V208" s="113"/>
      <c r="W208" s="113"/>
      <c r="X208" s="113"/>
      <c r="Y208" s="113"/>
      <c r="Z208" s="113"/>
    </row>
    <row r="209" spans="1:26" ht="15.75" customHeight="1">
      <c r="A209" s="113"/>
      <c r="B209" s="113"/>
      <c r="C209" s="113"/>
      <c r="D209" s="113"/>
      <c r="E209" s="113"/>
      <c r="F209" s="113"/>
      <c r="G209" s="113"/>
      <c r="H209" s="113"/>
      <c r="I209" s="113"/>
      <c r="J209" s="113"/>
      <c r="K209" s="113"/>
      <c r="L209" s="113"/>
      <c r="M209" s="113"/>
      <c r="N209" s="113"/>
      <c r="O209" s="113"/>
      <c r="P209" s="113"/>
      <c r="Q209" s="113"/>
      <c r="R209" s="113"/>
      <c r="S209" s="113"/>
      <c r="T209" s="113"/>
      <c r="U209" s="113"/>
      <c r="V209" s="113"/>
      <c r="W209" s="113"/>
      <c r="X209" s="113"/>
      <c r="Y209" s="113"/>
      <c r="Z209" s="113"/>
    </row>
    <row r="210" spans="1:26" ht="15.75" customHeight="1">
      <c r="A210" s="113"/>
      <c r="B210" s="113"/>
      <c r="C210" s="113"/>
      <c r="D210" s="113"/>
      <c r="E210" s="113"/>
      <c r="F210" s="113"/>
      <c r="G210" s="113"/>
      <c r="H210" s="113"/>
      <c r="I210" s="113"/>
      <c r="J210" s="113"/>
      <c r="K210" s="113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3"/>
      <c r="Y210" s="113"/>
      <c r="Z210" s="113"/>
    </row>
    <row r="211" spans="1:26" ht="15.75" customHeight="1">
      <c r="A211" s="113"/>
      <c r="B211" s="113"/>
      <c r="C211" s="113"/>
      <c r="D211" s="113"/>
      <c r="E211" s="113"/>
      <c r="F211" s="113"/>
      <c r="G211" s="113"/>
      <c r="H211" s="113"/>
      <c r="I211" s="113"/>
      <c r="J211" s="113"/>
      <c r="K211" s="113"/>
      <c r="L211" s="113"/>
      <c r="M211" s="113"/>
      <c r="N211" s="113"/>
      <c r="O211" s="113"/>
      <c r="P211" s="113"/>
      <c r="Q211" s="113"/>
      <c r="R211" s="113"/>
      <c r="S211" s="113"/>
      <c r="T211" s="113"/>
      <c r="U211" s="113"/>
      <c r="V211" s="113"/>
      <c r="W211" s="113"/>
      <c r="X211" s="113"/>
      <c r="Y211" s="113"/>
      <c r="Z211" s="113"/>
    </row>
    <row r="212" spans="1:26" ht="15.75" customHeight="1">
      <c r="A212" s="113"/>
      <c r="B212" s="113"/>
      <c r="C212" s="113"/>
      <c r="D212" s="113"/>
      <c r="E212" s="113"/>
      <c r="F212" s="113"/>
      <c r="G212" s="113"/>
      <c r="H212" s="113"/>
      <c r="I212" s="113"/>
      <c r="J212" s="113"/>
      <c r="K212" s="113"/>
      <c r="L212" s="113"/>
      <c r="M212" s="113"/>
      <c r="N212" s="113"/>
      <c r="O212" s="113"/>
      <c r="P212" s="113"/>
      <c r="Q212" s="113"/>
      <c r="R212" s="113"/>
      <c r="S212" s="113"/>
      <c r="T212" s="113"/>
      <c r="U212" s="113"/>
      <c r="V212" s="113"/>
      <c r="W212" s="113"/>
      <c r="X212" s="113"/>
      <c r="Y212" s="113"/>
      <c r="Z212" s="113"/>
    </row>
    <row r="213" spans="1:26" ht="15.75" customHeight="1">
      <c r="A213" s="113"/>
      <c r="B213" s="113"/>
      <c r="C213" s="113"/>
      <c r="D213" s="113"/>
      <c r="E213" s="113"/>
      <c r="F213" s="113"/>
      <c r="G213" s="113"/>
      <c r="H213" s="113"/>
      <c r="I213" s="113"/>
      <c r="J213" s="113"/>
      <c r="K213" s="113"/>
      <c r="L213" s="113"/>
      <c r="M213" s="113"/>
      <c r="N213" s="113"/>
      <c r="O213" s="113"/>
      <c r="P213" s="113"/>
      <c r="Q213" s="113"/>
      <c r="R213" s="113"/>
      <c r="S213" s="113"/>
      <c r="T213" s="113"/>
      <c r="U213" s="113"/>
      <c r="V213" s="113"/>
      <c r="W213" s="113"/>
      <c r="X213" s="113"/>
      <c r="Y213" s="113"/>
      <c r="Z213" s="113"/>
    </row>
    <row r="214" spans="1:26" ht="15.75" customHeight="1">
      <c r="A214" s="113"/>
      <c r="B214" s="113"/>
      <c r="C214" s="113"/>
      <c r="D214" s="113"/>
      <c r="E214" s="113"/>
      <c r="F214" s="113"/>
      <c r="G214" s="113"/>
      <c r="H214" s="113"/>
      <c r="I214" s="113"/>
      <c r="J214" s="113"/>
      <c r="K214" s="113"/>
      <c r="L214" s="113"/>
      <c r="M214" s="113"/>
      <c r="N214" s="113"/>
      <c r="O214" s="113"/>
      <c r="P214" s="113"/>
      <c r="Q214" s="113"/>
      <c r="R214" s="113"/>
      <c r="S214" s="113"/>
      <c r="T214" s="113"/>
      <c r="U214" s="113"/>
      <c r="V214" s="113"/>
      <c r="W214" s="113"/>
      <c r="X214" s="113"/>
      <c r="Y214" s="113"/>
      <c r="Z214" s="113"/>
    </row>
    <row r="215" spans="1:26" ht="15.75" customHeight="1">
      <c r="A215" s="113"/>
      <c r="B215" s="113"/>
      <c r="C215" s="113"/>
      <c r="D215" s="113"/>
      <c r="E215" s="113"/>
      <c r="F215" s="113"/>
      <c r="G215" s="113"/>
      <c r="H215" s="113"/>
      <c r="I215" s="113"/>
      <c r="J215" s="113"/>
      <c r="K215" s="113"/>
      <c r="L215" s="113"/>
      <c r="M215" s="113"/>
      <c r="N215" s="113"/>
      <c r="O215" s="113"/>
      <c r="P215" s="113"/>
      <c r="Q215" s="113"/>
      <c r="R215" s="113"/>
      <c r="S215" s="113"/>
      <c r="T215" s="113"/>
      <c r="U215" s="113"/>
      <c r="V215" s="113"/>
      <c r="W215" s="113"/>
      <c r="X215" s="113"/>
      <c r="Y215" s="113"/>
      <c r="Z215" s="113"/>
    </row>
    <row r="216" spans="1:26" ht="15.75" customHeight="1">
      <c r="A216" s="113"/>
      <c r="B216" s="113"/>
      <c r="C216" s="113"/>
      <c r="D216" s="113"/>
      <c r="E216" s="113"/>
      <c r="F216" s="113"/>
      <c r="G216" s="113"/>
      <c r="H216" s="113"/>
      <c r="I216" s="113"/>
      <c r="J216" s="113"/>
      <c r="K216" s="113"/>
      <c r="L216" s="113"/>
      <c r="M216" s="113"/>
      <c r="N216" s="113"/>
      <c r="O216" s="113"/>
      <c r="P216" s="113"/>
      <c r="Q216" s="113"/>
      <c r="R216" s="113"/>
      <c r="S216" s="113"/>
      <c r="T216" s="113"/>
      <c r="U216" s="113"/>
      <c r="V216" s="113"/>
      <c r="W216" s="113"/>
      <c r="X216" s="113"/>
      <c r="Y216" s="113"/>
      <c r="Z216" s="113"/>
    </row>
    <row r="217" spans="1:26" ht="15.75" customHeight="1">
      <c r="A217" s="113"/>
      <c r="B217" s="113"/>
      <c r="C217" s="113"/>
      <c r="D217" s="113"/>
      <c r="E217" s="113"/>
      <c r="F217" s="113"/>
      <c r="G217" s="113"/>
      <c r="H217" s="113"/>
      <c r="I217" s="113"/>
      <c r="J217" s="113"/>
      <c r="K217" s="113"/>
      <c r="L217" s="113"/>
      <c r="M217" s="113"/>
      <c r="N217" s="113"/>
      <c r="O217" s="113"/>
      <c r="P217" s="113"/>
      <c r="Q217" s="113"/>
      <c r="R217" s="113"/>
      <c r="S217" s="113"/>
      <c r="T217" s="113"/>
      <c r="U217" s="113"/>
      <c r="V217" s="113"/>
      <c r="W217" s="113"/>
      <c r="X217" s="113"/>
      <c r="Y217" s="113"/>
      <c r="Z217" s="113"/>
    </row>
    <row r="218" spans="1:26" ht="15.75" customHeight="1">
      <c r="A218" s="113"/>
      <c r="B218" s="113"/>
      <c r="C218" s="113"/>
      <c r="D218" s="113"/>
      <c r="E218" s="113"/>
      <c r="F218" s="113"/>
      <c r="G218" s="113"/>
      <c r="H218" s="113"/>
      <c r="I218" s="113"/>
      <c r="J218" s="113"/>
      <c r="K218" s="113"/>
      <c r="L218" s="113"/>
      <c r="M218" s="113"/>
      <c r="N218" s="113"/>
      <c r="O218" s="113"/>
      <c r="P218" s="113"/>
      <c r="Q218" s="113"/>
      <c r="R218" s="113"/>
      <c r="S218" s="113"/>
      <c r="T218" s="113"/>
      <c r="U218" s="113"/>
      <c r="V218" s="113"/>
      <c r="W218" s="113"/>
      <c r="X218" s="113"/>
      <c r="Y218" s="113"/>
      <c r="Z218" s="113"/>
    </row>
    <row r="219" spans="1:26" ht="15.75" customHeight="1">
      <c r="A219" s="113"/>
      <c r="B219" s="113"/>
      <c r="C219" s="113"/>
      <c r="D219" s="113"/>
      <c r="E219" s="113"/>
      <c r="F219" s="113"/>
      <c r="G219" s="113"/>
      <c r="H219" s="113"/>
      <c r="I219" s="113"/>
      <c r="J219" s="113"/>
      <c r="K219" s="113"/>
      <c r="L219" s="113"/>
      <c r="M219" s="113"/>
      <c r="N219" s="113"/>
      <c r="O219" s="113"/>
      <c r="P219" s="113"/>
      <c r="Q219" s="113"/>
      <c r="R219" s="113"/>
      <c r="S219" s="113"/>
      <c r="T219" s="113"/>
      <c r="U219" s="113"/>
      <c r="V219" s="113"/>
      <c r="W219" s="113"/>
      <c r="X219" s="113"/>
      <c r="Y219" s="113"/>
      <c r="Z219" s="113"/>
    </row>
    <row r="220" spans="1:26" ht="15.75" customHeight="1">
      <c r="A220" s="113"/>
      <c r="B220" s="113"/>
      <c r="C220" s="113"/>
      <c r="D220" s="113"/>
      <c r="E220" s="113"/>
      <c r="F220" s="113"/>
      <c r="G220" s="113"/>
      <c r="H220" s="113"/>
      <c r="I220" s="113"/>
      <c r="J220" s="113"/>
      <c r="K220" s="113"/>
      <c r="L220" s="113"/>
      <c r="M220" s="113"/>
      <c r="N220" s="113"/>
      <c r="O220" s="113"/>
      <c r="P220" s="113"/>
      <c r="Q220" s="113"/>
      <c r="R220" s="113"/>
      <c r="S220" s="113"/>
      <c r="T220" s="113"/>
      <c r="U220" s="113"/>
      <c r="V220" s="113"/>
      <c r="W220" s="113"/>
      <c r="X220" s="113"/>
      <c r="Y220" s="113"/>
      <c r="Z220" s="113"/>
    </row>
    <row r="221" spans="1:26" ht="15.75" customHeight="1">
      <c r="A221" s="113"/>
      <c r="B221" s="113"/>
      <c r="C221" s="113"/>
      <c r="D221" s="113"/>
      <c r="E221" s="113"/>
      <c r="F221" s="113"/>
      <c r="G221" s="113"/>
      <c r="H221" s="113"/>
      <c r="I221" s="113"/>
      <c r="J221" s="113"/>
      <c r="K221" s="113"/>
      <c r="L221" s="113"/>
      <c r="M221" s="113"/>
      <c r="N221" s="113"/>
      <c r="O221" s="113"/>
      <c r="P221" s="113"/>
      <c r="Q221" s="113"/>
      <c r="R221" s="113"/>
      <c r="S221" s="113"/>
      <c r="T221" s="113"/>
      <c r="U221" s="113"/>
      <c r="V221" s="113"/>
      <c r="W221" s="113"/>
      <c r="X221" s="113"/>
      <c r="Y221" s="113"/>
      <c r="Z221" s="113"/>
    </row>
    <row r="222" spans="1:26" ht="15.75" customHeight="1">
      <c r="A222" s="113"/>
      <c r="B222" s="113"/>
      <c r="C222" s="113"/>
      <c r="D222" s="113"/>
      <c r="E222" s="113"/>
      <c r="F222" s="113"/>
      <c r="G222" s="113"/>
      <c r="H222" s="113"/>
      <c r="I222" s="113"/>
      <c r="J222" s="113"/>
      <c r="K222" s="113"/>
      <c r="L222" s="113"/>
      <c r="M222" s="113"/>
      <c r="N222" s="113"/>
      <c r="O222" s="113"/>
      <c r="P222" s="113"/>
      <c r="Q222" s="113"/>
      <c r="R222" s="113"/>
      <c r="S222" s="113"/>
      <c r="T222" s="113"/>
      <c r="U222" s="113"/>
      <c r="V222" s="113"/>
      <c r="W222" s="113"/>
      <c r="X222" s="113"/>
      <c r="Y222" s="113"/>
      <c r="Z222" s="113"/>
    </row>
    <row r="223" spans="1:26" ht="15.75" customHeight="1">
      <c r="A223" s="113"/>
      <c r="B223" s="113"/>
      <c r="C223" s="113"/>
      <c r="D223" s="113"/>
      <c r="E223" s="113"/>
      <c r="F223" s="113"/>
      <c r="G223" s="113"/>
      <c r="H223" s="113"/>
      <c r="I223" s="113"/>
      <c r="J223" s="113"/>
      <c r="K223" s="113"/>
      <c r="L223" s="113"/>
      <c r="M223" s="113"/>
      <c r="N223" s="113"/>
      <c r="O223" s="113"/>
      <c r="P223" s="113"/>
      <c r="Q223" s="113"/>
      <c r="R223" s="113"/>
      <c r="S223" s="113"/>
      <c r="T223" s="113"/>
      <c r="U223" s="113"/>
      <c r="V223" s="113"/>
      <c r="W223" s="113"/>
      <c r="X223" s="113"/>
      <c r="Y223" s="113"/>
      <c r="Z223" s="113"/>
    </row>
    <row r="224" spans="1:26" ht="15.75" customHeight="1">
      <c r="A224" s="113"/>
      <c r="B224" s="113"/>
      <c r="C224" s="113"/>
      <c r="D224" s="113"/>
      <c r="E224" s="113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Y224" s="113"/>
      <c r="Z224" s="113"/>
    </row>
    <row r="225" spans="1:26" ht="15.75" customHeight="1">
      <c r="A225" s="113"/>
      <c r="B225" s="113"/>
      <c r="C225" s="113"/>
      <c r="D225" s="113"/>
      <c r="E225" s="113"/>
      <c r="F225" s="113"/>
      <c r="G225" s="113"/>
      <c r="H225" s="113"/>
      <c r="I225" s="113"/>
      <c r="J225" s="113"/>
      <c r="K225" s="113"/>
      <c r="L225" s="113"/>
      <c r="M225" s="113"/>
      <c r="N225" s="113"/>
      <c r="O225" s="113"/>
      <c r="P225" s="113"/>
      <c r="Q225" s="113"/>
      <c r="R225" s="113"/>
      <c r="S225" s="113"/>
      <c r="T225" s="113"/>
      <c r="U225" s="113"/>
      <c r="V225" s="113"/>
      <c r="W225" s="113"/>
      <c r="X225" s="113"/>
      <c r="Y225" s="113"/>
      <c r="Z225" s="113"/>
    </row>
    <row r="226" spans="1:26" ht="15.75" customHeight="1">
      <c r="A226" s="113"/>
      <c r="B226" s="113"/>
      <c r="C226" s="113"/>
      <c r="D226" s="113"/>
      <c r="E226" s="113"/>
      <c r="F226" s="113"/>
      <c r="G226" s="113"/>
      <c r="H226" s="113"/>
      <c r="I226" s="113"/>
      <c r="J226" s="113"/>
      <c r="K226" s="113"/>
      <c r="L226" s="113"/>
      <c r="M226" s="113"/>
      <c r="N226" s="113"/>
      <c r="O226" s="113"/>
      <c r="P226" s="113"/>
      <c r="Q226" s="113"/>
      <c r="R226" s="113"/>
      <c r="S226" s="113"/>
      <c r="T226" s="113"/>
      <c r="U226" s="113"/>
      <c r="V226" s="113"/>
      <c r="W226" s="113"/>
      <c r="X226" s="113"/>
      <c r="Y226" s="113"/>
      <c r="Z226" s="113"/>
    </row>
    <row r="227" spans="1:26" ht="15.75" customHeight="1">
      <c r="A227" s="113"/>
      <c r="B227" s="113"/>
      <c r="C227" s="113"/>
      <c r="D227" s="113"/>
      <c r="E227" s="113"/>
      <c r="F227" s="113"/>
      <c r="G227" s="113"/>
      <c r="H227" s="113"/>
      <c r="I227" s="113"/>
      <c r="J227" s="113"/>
      <c r="K227" s="113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3"/>
      <c r="Y227" s="113"/>
      <c r="Z227" s="113"/>
    </row>
    <row r="228" spans="1:26" ht="15.75" customHeight="1">
      <c r="A228" s="113"/>
      <c r="B228" s="113"/>
      <c r="C228" s="113"/>
      <c r="D228" s="113"/>
      <c r="E228" s="113"/>
      <c r="F228" s="113"/>
      <c r="G228" s="113"/>
      <c r="H228" s="113"/>
      <c r="I228" s="113"/>
      <c r="J228" s="113"/>
      <c r="K228" s="113"/>
      <c r="L228" s="113"/>
      <c r="M228" s="113"/>
      <c r="N228" s="113"/>
      <c r="O228" s="113"/>
      <c r="P228" s="113"/>
      <c r="Q228" s="113"/>
      <c r="R228" s="113"/>
      <c r="S228" s="113"/>
      <c r="T228" s="113"/>
      <c r="U228" s="113"/>
      <c r="V228" s="113"/>
      <c r="W228" s="113"/>
      <c r="X228" s="113"/>
      <c r="Y228" s="113"/>
      <c r="Z228" s="113"/>
    </row>
    <row r="229" spans="1:26" ht="15.75" customHeight="1">
      <c r="A229" s="113"/>
      <c r="B229" s="113"/>
      <c r="C229" s="113"/>
      <c r="D229" s="113"/>
      <c r="E229" s="113"/>
      <c r="F229" s="113"/>
      <c r="G229" s="113"/>
      <c r="H229" s="113"/>
      <c r="I229" s="113"/>
      <c r="J229" s="113"/>
      <c r="K229" s="113"/>
      <c r="L229" s="113"/>
      <c r="M229" s="113"/>
      <c r="N229" s="113"/>
      <c r="O229" s="113"/>
      <c r="P229" s="113"/>
      <c r="Q229" s="113"/>
      <c r="R229" s="113"/>
      <c r="S229" s="113"/>
      <c r="T229" s="113"/>
      <c r="U229" s="113"/>
      <c r="V229" s="113"/>
      <c r="W229" s="113"/>
      <c r="X229" s="113"/>
      <c r="Y229" s="113"/>
      <c r="Z229" s="113"/>
    </row>
    <row r="230" spans="1:26" ht="15.75" customHeight="1">
      <c r="A230" s="113"/>
      <c r="B230" s="113"/>
      <c r="C230" s="113"/>
      <c r="D230" s="113"/>
      <c r="E230" s="113"/>
      <c r="F230" s="113"/>
      <c r="G230" s="113"/>
      <c r="H230" s="113"/>
      <c r="I230" s="113"/>
      <c r="J230" s="113"/>
      <c r="K230" s="113"/>
      <c r="L230" s="113"/>
      <c r="M230" s="113"/>
      <c r="N230" s="113"/>
      <c r="O230" s="113"/>
      <c r="P230" s="113"/>
      <c r="Q230" s="113"/>
      <c r="R230" s="113"/>
      <c r="S230" s="113"/>
      <c r="T230" s="113"/>
      <c r="U230" s="113"/>
      <c r="V230" s="113"/>
      <c r="W230" s="113"/>
      <c r="X230" s="113"/>
      <c r="Y230" s="113"/>
      <c r="Z230" s="113"/>
    </row>
    <row r="231" spans="1:26" ht="15.75" customHeight="1">
      <c r="A231" s="113"/>
      <c r="B231" s="113"/>
      <c r="C231" s="113"/>
      <c r="D231" s="113"/>
      <c r="E231" s="113"/>
      <c r="F231" s="113"/>
      <c r="G231" s="113"/>
      <c r="H231" s="113"/>
      <c r="I231" s="113"/>
      <c r="J231" s="113"/>
      <c r="K231" s="113"/>
      <c r="L231" s="113"/>
      <c r="M231" s="113"/>
      <c r="N231" s="113"/>
      <c r="O231" s="113"/>
      <c r="P231" s="113"/>
      <c r="Q231" s="113"/>
      <c r="R231" s="113"/>
      <c r="S231" s="113"/>
      <c r="T231" s="113"/>
      <c r="U231" s="113"/>
      <c r="V231" s="113"/>
      <c r="W231" s="113"/>
      <c r="X231" s="113"/>
      <c r="Y231" s="113"/>
      <c r="Z231" s="113"/>
    </row>
    <row r="232" spans="1:26" ht="15.75" customHeight="1">
      <c r="A232" s="113"/>
      <c r="B232" s="113"/>
      <c r="C232" s="113"/>
      <c r="D232" s="113"/>
      <c r="E232" s="113"/>
      <c r="F232" s="113"/>
      <c r="G232" s="113"/>
      <c r="H232" s="113"/>
      <c r="I232" s="113"/>
      <c r="J232" s="113"/>
      <c r="K232" s="113"/>
      <c r="L232" s="113"/>
      <c r="M232" s="113"/>
      <c r="N232" s="113"/>
      <c r="O232" s="113"/>
      <c r="P232" s="113"/>
      <c r="Q232" s="113"/>
      <c r="R232" s="113"/>
      <c r="S232" s="113"/>
      <c r="T232" s="113"/>
      <c r="U232" s="113"/>
      <c r="V232" s="113"/>
      <c r="W232" s="113"/>
      <c r="X232" s="113"/>
      <c r="Y232" s="113"/>
      <c r="Z232" s="113"/>
    </row>
    <row r="233" spans="1:26" ht="15.75" customHeight="1">
      <c r="A233" s="113"/>
      <c r="B233" s="113"/>
      <c r="C233" s="113"/>
      <c r="D233" s="113"/>
      <c r="E233" s="113"/>
      <c r="F233" s="113"/>
      <c r="G233" s="113"/>
      <c r="H233" s="113"/>
      <c r="I233" s="113"/>
      <c r="J233" s="113"/>
      <c r="K233" s="113"/>
      <c r="L233" s="113"/>
      <c r="M233" s="113"/>
      <c r="N233" s="113"/>
      <c r="O233" s="113"/>
      <c r="P233" s="113"/>
      <c r="Q233" s="113"/>
      <c r="R233" s="113"/>
      <c r="S233" s="113"/>
      <c r="T233" s="113"/>
      <c r="U233" s="113"/>
      <c r="V233" s="113"/>
      <c r="W233" s="113"/>
      <c r="X233" s="113"/>
      <c r="Y233" s="113"/>
      <c r="Z233" s="113"/>
    </row>
    <row r="234" spans="1:26" ht="15.75" customHeight="1">
      <c r="A234" s="113"/>
      <c r="B234" s="113"/>
      <c r="C234" s="113"/>
      <c r="D234" s="113"/>
      <c r="E234" s="113"/>
      <c r="F234" s="113"/>
      <c r="G234" s="113"/>
      <c r="H234" s="113"/>
      <c r="I234" s="113"/>
      <c r="J234" s="113"/>
      <c r="K234" s="113"/>
      <c r="L234" s="113"/>
      <c r="M234" s="113"/>
      <c r="N234" s="113"/>
      <c r="O234" s="113"/>
      <c r="P234" s="113"/>
      <c r="Q234" s="113"/>
      <c r="R234" s="113"/>
      <c r="S234" s="113"/>
      <c r="T234" s="113"/>
      <c r="U234" s="113"/>
      <c r="V234" s="113"/>
      <c r="W234" s="113"/>
      <c r="X234" s="113"/>
      <c r="Y234" s="113"/>
      <c r="Z234" s="113"/>
    </row>
    <row r="235" spans="1:26" ht="15.75" customHeight="1">
      <c r="A235" s="113"/>
      <c r="B235" s="113"/>
      <c r="C235" s="113"/>
      <c r="D235" s="113"/>
      <c r="E235" s="113"/>
      <c r="F235" s="113"/>
      <c r="G235" s="113"/>
      <c r="H235" s="113"/>
      <c r="I235" s="113"/>
      <c r="J235" s="113"/>
      <c r="K235" s="113"/>
      <c r="L235" s="113"/>
      <c r="M235" s="113"/>
      <c r="N235" s="113"/>
      <c r="O235" s="113"/>
      <c r="P235" s="113"/>
      <c r="Q235" s="113"/>
      <c r="R235" s="113"/>
      <c r="S235" s="113"/>
      <c r="T235" s="113"/>
      <c r="U235" s="113"/>
      <c r="V235" s="113"/>
      <c r="W235" s="113"/>
      <c r="X235" s="113"/>
      <c r="Y235" s="113"/>
      <c r="Z235" s="113"/>
    </row>
    <row r="236" spans="1:26" ht="15.75" customHeight="1">
      <c r="A236" s="113"/>
      <c r="B236" s="113"/>
      <c r="C236" s="113"/>
      <c r="D236" s="113"/>
      <c r="E236" s="113"/>
      <c r="F236" s="113"/>
      <c r="G236" s="113"/>
      <c r="H236" s="113"/>
      <c r="I236" s="113"/>
      <c r="J236" s="113"/>
      <c r="K236" s="113"/>
      <c r="L236" s="113"/>
      <c r="M236" s="113"/>
      <c r="N236" s="113"/>
      <c r="O236" s="113"/>
      <c r="P236" s="113"/>
      <c r="Q236" s="113"/>
      <c r="R236" s="113"/>
      <c r="S236" s="113"/>
      <c r="T236" s="113"/>
      <c r="U236" s="113"/>
      <c r="V236" s="113"/>
      <c r="W236" s="113"/>
      <c r="X236" s="113"/>
      <c r="Y236" s="113"/>
      <c r="Z236" s="113"/>
    </row>
    <row r="237" spans="1:26" ht="15.75" customHeight="1">
      <c r="A237" s="113"/>
      <c r="B237" s="113"/>
      <c r="C237" s="113"/>
      <c r="D237" s="113"/>
      <c r="E237" s="113"/>
      <c r="F237" s="113"/>
      <c r="G237" s="113"/>
      <c r="H237" s="113"/>
      <c r="I237" s="113"/>
      <c r="J237" s="113"/>
      <c r="K237" s="113"/>
      <c r="L237" s="113"/>
      <c r="M237" s="113"/>
      <c r="N237" s="113"/>
      <c r="O237" s="113"/>
      <c r="P237" s="113"/>
      <c r="Q237" s="113"/>
      <c r="R237" s="113"/>
      <c r="S237" s="113"/>
      <c r="T237" s="113"/>
      <c r="U237" s="113"/>
      <c r="V237" s="113"/>
      <c r="W237" s="113"/>
      <c r="X237" s="113"/>
      <c r="Y237" s="113"/>
      <c r="Z237" s="113"/>
    </row>
    <row r="238" spans="1:26" ht="15.75" customHeight="1">
      <c r="A238" s="113"/>
      <c r="B238" s="113"/>
      <c r="C238" s="113"/>
      <c r="D238" s="113"/>
      <c r="E238" s="113"/>
      <c r="F238" s="113"/>
      <c r="G238" s="113"/>
      <c r="H238" s="113"/>
      <c r="I238" s="113"/>
      <c r="J238" s="113"/>
      <c r="K238" s="113"/>
      <c r="L238" s="113"/>
      <c r="M238" s="113"/>
      <c r="N238" s="113"/>
      <c r="O238" s="113"/>
      <c r="P238" s="113"/>
      <c r="Q238" s="113"/>
      <c r="R238" s="113"/>
      <c r="S238" s="113"/>
      <c r="T238" s="113"/>
      <c r="U238" s="113"/>
      <c r="V238" s="113"/>
      <c r="W238" s="113"/>
      <c r="X238" s="113"/>
      <c r="Y238" s="113"/>
      <c r="Z238" s="113"/>
    </row>
    <row r="239" spans="1:26" ht="15.75" customHeight="1">
      <c r="A239" s="113"/>
      <c r="B239" s="113"/>
      <c r="C239" s="113"/>
      <c r="D239" s="113"/>
      <c r="E239" s="113"/>
      <c r="F239" s="113"/>
      <c r="G239" s="113"/>
      <c r="H239" s="113"/>
      <c r="I239" s="113"/>
      <c r="J239" s="113"/>
      <c r="K239" s="113"/>
      <c r="L239" s="113"/>
      <c r="M239" s="113"/>
      <c r="N239" s="113"/>
      <c r="O239" s="113"/>
      <c r="P239" s="113"/>
      <c r="Q239" s="113"/>
      <c r="R239" s="113"/>
      <c r="S239" s="113"/>
      <c r="T239" s="113"/>
      <c r="U239" s="113"/>
      <c r="V239" s="113"/>
      <c r="W239" s="113"/>
      <c r="X239" s="113"/>
      <c r="Y239" s="113"/>
      <c r="Z239" s="113"/>
    </row>
    <row r="240" spans="1:26" ht="15.75" customHeight="1">
      <c r="A240" s="113"/>
      <c r="B240" s="113"/>
      <c r="C240" s="113"/>
      <c r="D240" s="113"/>
      <c r="E240" s="113"/>
      <c r="F240" s="113"/>
      <c r="G240" s="113"/>
      <c r="H240" s="113"/>
      <c r="I240" s="113"/>
      <c r="J240" s="113"/>
      <c r="K240" s="113"/>
      <c r="L240" s="113"/>
      <c r="M240" s="113"/>
      <c r="N240" s="113"/>
      <c r="O240" s="113"/>
      <c r="P240" s="113"/>
      <c r="Q240" s="113"/>
      <c r="R240" s="113"/>
      <c r="S240" s="113"/>
      <c r="T240" s="113"/>
      <c r="U240" s="113"/>
      <c r="V240" s="113"/>
      <c r="W240" s="113"/>
      <c r="X240" s="113"/>
      <c r="Y240" s="113"/>
      <c r="Z240" s="113"/>
    </row>
    <row r="241" spans="1:26" ht="15.75" customHeight="1">
      <c r="A241" s="113"/>
      <c r="B241" s="113"/>
      <c r="C241" s="113"/>
      <c r="D241" s="113"/>
      <c r="E241" s="113"/>
      <c r="F241" s="113"/>
      <c r="G241" s="113"/>
      <c r="H241" s="113"/>
      <c r="I241" s="113"/>
      <c r="J241" s="113"/>
      <c r="K241" s="113"/>
      <c r="L241" s="113"/>
      <c r="M241" s="113"/>
      <c r="N241" s="113"/>
      <c r="O241" s="113"/>
      <c r="P241" s="113"/>
      <c r="Q241" s="113"/>
      <c r="R241" s="113"/>
      <c r="S241" s="113"/>
      <c r="T241" s="113"/>
      <c r="U241" s="113"/>
      <c r="V241" s="113"/>
      <c r="W241" s="113"/>
      <c r="X241" s="113"/>
      <c r="Y241" s="113"/>
      <c r="Z241" s="113"/>
    </row>
    <row r="242" spans="1:26" ht="15.75" customHeight="1">
      <c r="A242" s="113"/>
      <c r="B242" s="113"/>
      <c r="C242" s="113"/>
      <c r="D242" s="113"/>
      <c r="E242" s="113"/>
      <c r="F242" s="113"/>
      <c r="G242" s="113"/>
      <c r="H242" s="113"/>
      <c r="I242" s="113"/>
      <c r="J242" s="113"/>
      <c r="K242" s="113"/>
      <c r="L242" s="113"/>
      <c r="M242" s="113"/>
      <c r="N242" s="113"/>
      <c r="O242" s="113"/>
      <c r="P242" s="113"/>
      <c r="Q242" s="113"/>
      <c r="R242" s="113"/>
      <c r="S242" s="113"/>
      <c r="T242" s="113"/>
      <c r="U242" s="113"/>
      <c r="V242" s="113"/>
      <c r="W242" s="113"/>
      <c r="X242" s="113"/>
      <c r="Y242" s="113"/>
      <c r="Z242" s="113"/>
    </row>
    <row r="243" spans="1:26" ht="15.75" customHeight="1">
      <c r="A243" s="113"/>
      <c r="B243" s="113"/>
      <c r="C243" s="113"/>
      <c r="D243" s="113"/>
      <c r="E243" s="113"/>
      <c r="F243" s="113"/>
      <c r="G243" s="113"/>
      <c r="H243" s="113"/>
      <c r="I243" s="113"/>
      <c r="J243" s="113"/>
      <c r="K243" s="113"/>
      <c r="L243" s="113"/>
      <c r="M243" s="113"/>
      <c r="N243" s="113"/>
      <c r="O243" s="113"/>
      <c r="P243" s="113"/>
      <c r="Q243" s="113"/>
      <c r="R243" s="113"/>
      <c r="S243" s="113"/>
      <c r="T243" s="113"/>
      <c r="U243" s="113"/>
      <c r="V243" s="113"/>
      <c r="W243" s="113"/>
      <c r="X243" s="113"/>
      <c r="Y243" s="113"/>
      <c r="Z243" s="113"/>
    </row>
    <row r="244" spans="1:26" ht="15.75" customHeight="1">
      <c r="A244" s="113"/>
      <c r="B244" s="113"/>
      <c r="C244" s="113"/>
      <c r="D244" s="113"/>
      <c r="E244" s="113"/>
      <c r="F244" s="113"/>
      <c r="G244" s="113"/>
      <c r="H244" s="113"/>
      <c r="I244" s="113"/>
      <c r="J244" s="113"/>
      <c r="K244" s="113"/>
      <c r="L244" s="113"/>
      <c r="M244" s="113"/>
      <c r="N244" s="113"/>
      <c r="O244" s="113"/>
      <c r="P244" s="113"/>
      <c r="Q244" s="113"/>
      <c r="R244" s="113"/>
      <c r="S244" s="113"/>
      <c r="T244" s="113"/>
      <c r="U244" s="113"/>
      <c r="V244" s="113"/>
      <c r="W244" s="113"/>
      <c r="X244" s="113"/>
      <c r="Y244" s="113"/>
      <c r="Z244" s="113"/>
    </row>
    <row r="245" spans="1:26" ht="15.75" customHeight="1">
      <c r="A245" s="113"/>
      <c r="B245" s="113"/>
      <c r="C245" s="113"/>
      <c r="D245" s="113"/>
      <c r="E245" s="113"/>
      <c r="F245" s="113"/>
      <c r="G245" s="113"/>
      <c r="H245" s="113"/>
      <c r="I245" s="113"/>
      <c r="J245" s="113"/>
      <c r="K245" s="113"/>
      <c r="L245" s="113"/>
      <c r="M245" s="113"/>
      <c r="N245" s="113"/>
      <c r="O245" s="113"/>
      <c r="P245" s="113"/>
      <c r="Q245" s="113"/>
      <c r="R245" s="113"/>
      <c r="S245" s="113"/>
      <c r="T245" s="113"/>
      <c r="U245" s="113"/>
      <c r="V245" s="113"/>
      <c r="W245" s="113"/>
      <c r="X245" s="113"/>
      <c r="Y245" s="113"/>
      <c r="Z245" s="113"/>
    </row>
    <row r="246" spans="1:26" ht="15.75" customHeight="1">
      <c r="A246" s="113"/>
      <c r="B246" s="113"/>
      <c r="C246" s="113"/>
      <c r="D246" s="113"/>
      <c r="E246" s="113"/>
      <c r="F246" s="113"/>
      <c r="G246" s="113"/>
      <c r="H246" s="113"/>
      <c r="I246" s="113"/>
      <c r="J246" s="113"/>
      <c r="K246" s="113"/>
      <c r="L246" s="113"/>
      <c r="M246" s="113"/>
      <c r="N246" s="113"/>
      <c r="O246" s="113"/>
      <c r="P246" s="113"/>
      <c r="Q246" s="113"/>
      <c r="R246" s="113"/>
      <c r="S246" s="113"/>
      <c r="T246" s="113"/>
      <c r="U246" s="113"/>
      <c r="V246" s="113"/>
      <c r="W246" s="113"/>
      <c r="X246" s="113"/>
      <c r="Y246" s="113"/>
      <c r="Z246" s="113"/>
    </row>
    <row r="247" spans="1:26" ht="15.75" customHeight="1">
      <c r="A247" s="113"/>
      <c r="B247" s="113"/>
      <c r="C247" s="113"/>
      <c r="D247" s="113"/>
      <c r="E247" s="113"/>
      <c r="F247" s="113"/>
      <c r="G247" s="113"/>
      <c r="H247" s="113"/>
      <c r="I247" s="113"/>
      <c r="J247" s="113"/>
      <c r="K247" s="113"/>
      <c r="L247" s="113"/>
      <c r="M247" s="113"/>
      <c r="N247" s="113"/>
      <c r="O247" s="113"/>
      <c r="P247" s="113"/>
      <c r="Q247" s="113"/>
      <c r="R247" s="113"/>
      <c r="S247" s="113"/>
      <c r="T247" s="113"/>
      <c r="U247" s="113"/>
      <c r="V247" s="113"/>
      <c r="W247" s="113"/>
      <c r="X247" s="113"/>
      <c r="Y247" s="113"/>
      <c r="Z247" s="113"/>
    </row>
    <row r="248" spans="1:26" ht="15.75" customHeight="1">
      <c r="A248" s="113"/>
      <c r="B248" s="113"/>
      <c r="C248" s="113"/>
      <c r="D248" s="113"/>
      <c r="E248" s="113"/>
      <c r="F248" s="113"/>
      <c r="G248" s="113"/>
      <c r="H248" s="113"/>
      <c r="I248" s="113"/>
      <c r="J248" s="113"/>
      <c r="K248" s="113"/>
      <c r="L248" s="113"/>
      <c r="M248" s="113"/>
      <c r="N248" s="113"/>
      <c r="O248" s="113"/>
      <c r="P248" s="113"/>
      <c r="Q248" s="113"/>
      <c r="R248" s="113"/>
      <c r="S248" s="113"/>
      <c r="T248" s="113"/>
      <c r="U248" s="113"/>
      <c r="V248" s="113"/>
      <c r="W248" s="113"/>
      <c r="X248" s="113"/>
      <c r="Y248" s="113"/>
      <c r="Z248" s="113"/>
    </row>
    <row r="249" spans="1:26" ht="15.75" customHeight="1">
      <c r="A249" s="113"/>
      <c r="B249" s="113"/>
      <c r="C249" s="113"/>
      <c r="D249" s="113"/>
      <c r="E249" s="113"/>
      <c r="F249" s="113"/>
      <c r="G249" s="113"/>
      <c r="H249" s="113"/>
      <c r="I249" s="113"/>
      <c r="J249" s="113"/>
      <c r="K249" s="113"/>
      <c r="L249" s="113"/>
      <c r="M249" s="113"/>
      <c r="N249" s="113"/>
      <c r="O249" s="113"/>
      <c r="P249" s="113"/>
      <c r="Q249" s="113"/>
      <c r="R249" s="113"/>
      <c r="S249" s="113"/>
      <c r="T249" s="113"/>
      <c r="U249" s="113"/>
      <c r="V249" s="113"/>
      <c r="W249" s="113"/>
      <c r="X249" s="113"/>
      <c r="Y249" s="113"/>
      <c r="Z249" s="113"/>
    </row>
    <row r="250" spans="1:26" ht="15.75" customHeight="1">
      <c r="A250" s="113"/>
      <c r="B250" s="113"/>
      <c r="C250" s="113"/>
      <c r="D250" s="113"/>
      <c r="E250" s="113"/>
      <c r="F250" s="113"/>
      <c r="G250" s="113"/>
      <c r="H250" s="113"/>
      <c r="I250" s="113"/>
      <c r="J250" s="113"/>
      <c r="K250" s="113"/>
      <c r="L250" s="113"/>
      <c r="M250" s="113"/>
      <c r="N250" s="113"/>
      <c r="O250" s="113"/>
      <c r="P250" s="113"/>
      <c r="Q250" s="113"/>
      <c r="R250" s="113"/>
      <c r="S250" s="113"/>
      <c r="T250" s="113"/>
      <c r="U250" s="113"/>
      <c r="V250" s="113"/>
      <c r="W250" s="113"/>
      <c r="X250" s="113"/>
      <c r="Y250" s="113"/>
      <c r="Z250" s="113"/>
    </row>
    <row r="251" spans="1:26" ht="15.75" customHeight="1">
      <c r="A251" s="113"/>
      <c r="B251" s="113"/>
      <c r="C251" s="113"/>
      <c r="D251" s="113"/>
      <c r="E251" s="113"/>
      <c r="F251" s="113"/>
      <c r="G251" s="113"/>
      <c r="H251" s="113"/>
      <c r="I251" s="113"/>
      <c r="J251" s="113"/>
      <c r="K251" s="113"/>
      <c r="L251" s="113"/>
      <c r="M251" s="113"/>
      <c r="N251" s="113"/>
      <c r="O251" s="113"/>
      <c r="P251" s="113"/>
      <c r="Q251" s="113"/>
      <c r="R251" s="113"/>
      <c r="S251" s="113"/>
      <c r="T251" s="113"/>
      <c r="U251" s="113"/>
      <c r="V251" s="113"/>
      <c r="W251" s="113"/>
      <c r="X251" s="113"/>
      <c r="Y251" s="113"/>
      <c r="Z251" s="113"/>
    </row>
    <row r="252" spans="1:26" ht="15.75" customHeight="1">
      <c r="A252" s="113"/>
      <c r="B252" s="113"/>
      <c r="C252" s="113"/>
      <c r="D252" s="113"/>
      <c r="E252" s="113"/>
      <c r="F252" s="113"/>
      <c r="G252" s="113"/>
      <c r="H252" s="113"/>
      <c r="I252" s="113"/>
      <c r="J252" s="113"/>
      <c r="K252" s="113"/>
      <c r="L252" s="113"/>
      <c r="M252" s="113"/>
      <c r="N252" s="113"/>
      <c r="O252" s="113"/>
      <c r="P252" s="113"/>
      <c r="Q252" s="113"/>
      <c r="R252" s="113"/>
      <c r="S252" s="113"/>
      <c r="T252" s="113"/>
      <c r="U252" s="113"/>
      <c r="V252" s="113"/>
      <c r="W252" s="113"/>
      <c r="X252" s="113"/>
      <c r="Y252" s="113"/>
      <c r="Z252" s="113"/>
    </row>
    <row r="253" spans="1:26" ht="15.75" customHeight="1">
      <c r="A253" s="113"/>
      <c r="B253" s="113"/>
      <c r="C253" s="113"/>
      <c r="D253" s="113"/>
      <c r="E253" s="113"/>
      <c r="F253" s="113"/>
      <c r="G253" s="113"/>
      <c r="H253" s="113"/>
      <c r="I253" s="113"/>
      <c r="J253" s="113"/>
      <c r="K253" s="113"/>
      <c r="L253" s="113"/>
      <c r="M253" s="113"/>
      <c r="N253" s="113"/>
      <c r="O253" s="113"/>
      <c r="P253" s="113"/>
      <c r="Q253" s="113"/>
      <c r="R253" s="113"/>
      <c r="S253" s="113"/>
      <c r="T253" s="113"/>
      <c r="U253" s="113"/>
      <c r="V253" s="113"/>
      <c r="W253" s="113"/>
      <c r="X253" s="113"/>
      <c r="Y253" s="113"/>
      <c r="Z253" s="113"/>
    </row>
    <row r="254" spans="1:26" ht="15.75" customHeight="1">
      <c r="A254" s="113"/>
      <c r="B254" s="113"/>
      <c r="C254" s="113"/>
      <c r="D254" s="113"/>
      <c r="E254" s="113"/>
      <c r="F254" s="113"/>
      <c r="G254" s="113"/>
      <c r="H254" s="113"/>
      <c r="I254" s="113"/>
      <c r="J254" s="113"/>
      <c r="K254" s="113"/>
      <c r="L254" s="113"/>
      <c r="M254" s="113"/>
      <c r="N254" s="113"/>
      <c r="O254" s="113"/>
      <c r="P254" s="113"/>
      <c r="Q254" s="113"/>
      <c r="R254" s="113"/>
      <c r="S254" s="113"/>
      <c r="T254" s="113"/>
      <c r="U254" s="113"/>
      <c r="V254" s="113"/>
      <c r="W254" s="113"/>
      <c r="X254" s="113"/>
      <c r="Y254" s="113"/>
      <c r="Z254" s="113"/>
    </row>
    <row r="255" spans="1:26" ht="15.75" customHeight="1">
      <c r="A255" s="113"/>
      <c r="B255" s="113"/>
      <c r="C255" s="113"/>
      <c r="D255" s="113"/>
      <c r="E255" s="113"/>
      <c r="F255" s="113"/>
      <c r="G255" s="113"/>
      <c r="H255" s="113"/>
      <c r="I255" s="113"/>
      <c r="J255" s="113"/>
      <c r="K255" s="113"/>
      <c r="L255" s="113"/>
      <c r="M255" s="113"/>
      <c r="N255" s="113"/>
      <c r="O255" s="113"/>
      <c r="P255" s="113"/>
      <c r="Q255" s="113"/>
      <c r="R255" s="113"/>
      <c r="S255" s="113"/>
      <c r="T255" s="113"/>
      <c r="U255" s="113"/>
      <c r="V255" s="113"/>
      <c r="W255" s="113"/>
      <c r="X255" s="113"/>
      <c r="Y255" s="113"/>
      <c r="Z255" s="113"/>
    </row>
    <row r="256" spans="1:26" ht="15.75" customHeight="1">
      <c r="A256" s="113"/>
      <c r="B256" s="113"/>
      <c r="C256" s="113"/>
      <c r="D256" s="113"/>
      <c r="E256" s="113"/>
      <c r="F256" s="113"/>
      <c r="G256" s="113"/>
      <c r="H256" s="113"/>
      <c r="I256" s="113"/>
      <c r="J256" s="113"/>
      <c r="K256" s="113"/>
      <c r="L256" s="113"/>
      <c r="M256" s="113"/>
      <c r="N256" s="113"/>
      <c r="O256" s="113"/>
      <c r="P256" s="113"/>
      <c r="Q256" s="113"/>
      <c r="R256" s="113"/>
      <c r="S256" s="113"/>
      <c r="T256" s="113"/>
      <c r="U256" s="113"/>
      <c r="V256" s="113"/>
      <c r="W256" s="113"/>
      <c r="X256" s="113"/>
      <c r="Y256" s="113"/>
      <c r="Z256" s="113"/>
    </row>
    <row r="257" spans="1:26" ht="15.75" customHeight="1">
      <c r="A257" s="113"/>
      <c r="B257" s="113"/>
      <c r="C257" s="113"/>
      <c r="D257" s="113"/>
      <c r="E257" s="113"/>
      <c r="F257" s="113"/>
      <c r="G257" s="113"/>
      <c r="H257" s="113"/>
      <c r="I257" s="113"/>
      <c r="J257" s="113"/>
      <c r="K257" s="113"/>
      <c r="L257" s="113"/>
      <c r="M257" s="113"/>
      <c r="N257" s="113"/>
      <c r="O257" s="113"/>
      <c r="P257" s="113"/>
      <c r="Q257" s="113"/>
      <c r="R257" s="113"/>
      <c r="S257" s="113"/>
      <c r="T257" s="113"/>
      <c r="U257" s="113"/>
      <c r="V257" s="113"/>
      <c r="W257" s="113"/>
      <c r="X257" s="113"/>
      <c r="Y257" s="113"/>
      <c r="Z257" s="113"/>
    </row>
    <row r="258" spans="1:26" ht="15.75" customHeight="1">
      <c r="A258" s="113"/>
      <c r="B258" s="113"/>
      <c r="C258" s="113"/>
      <c r="D258" s="113"/>
      <c r="E258" s="113"/>
      <c r="F258" s="113"/>
      <c r="G258" s="113"/>
      <c r="H258" s="113"/>
      <c r="I258" s="113"/>
      <c r="J258" s="113"/>
      <c r="K258" s="113"/>
      <c r="L258" s="113"/>
      <c r="M258" s="113"/>
      <c r="N258" s="113"/>
      <c r="O258" s="113"/>
      <c r="P258" s="113"/>
      <c r="Q258" s="113"/>
      <c r="R258" s="113"/>
      <c r="S258" s="113"/>
      <c r="T258" s="113"/>
      <c r="U258" s="113"/>
      <c r="V258" s="113"/>
      <c r="W258" s="113"/>
      <c r="X258" s="113"/>
      <c r="Y258" s="113"/>
      <c r="Z258" s="113"/>
    </row>
    <row r="259" spans="1:26" ht="15.75" customHeight="1">
      <c r="A259" s="113"/>
      <c r="B259" s="113"/>
      <c r="C259" s="113"/>
      <c r="D259" s="113"/>
      <c r="E259" s="113"/>
      <c r="F259" s="113"/>
      <c r="G259" s="113"/>
      <c r="H259" s="113"/>
      <c r="I259" s="113"/>
      <c r="J259" s="113"/>
      <c r="K259" s="113"/>
      <c r="L259" s="113"/>
      <c r="M259" s="113"/>
      <c r="N259" s="113"/>
      <c r="O259" s="113"/>
      <c r="P259" s="113"/>
      <c r="Q259" s="113"/>
      <c r="R259" s="113"/>
      <c r="S259" s="113"/>
      <c r="T259" s="113"/>
      <c r="U259" s="113"/>
      <c r="V259" s="113"/>
      <c r="W259" s="113"/>
      <c r="X259" s="113"/>
      <c r="Y259" s="113"/>
      <c r="Z259" s="113"/>
    </row>
    <row r="260" spans="1:26" ht="15.75" customHeight="1">
      <c r="A260" s="113"/>
      <c r="B260" s="113"/>
      <c r="C260" s="113"/>
      <c r="D260" s="113"/>
      <c r="E260" s="113"/>
      <c r="F260" s="113"/>
      <c r="G260" s="113"/>
      <c r="H260" s="113"/>
      <c r="I260" s="113"/>
      <c r="J260" s="113"/>
      <c r="K260" s="113"/>
      <c r="L260" s="113"/>
      <c r="M260" s="113"/>
      <c r="N260" s="113"/>
      <c r="O260" s="113"/>
      <c r="P260" s="113"/>
      <c r="Q260" s="113"/>
      <c r="R260" s="113"/>
      <c r="S260" s="113"/>
      <c r="T260" s="113"/>
      <c r="U260" s="113"/>
      <c r="V260" s="113"/>
      <c r="W260" s="113"/>
      <c r="X260" s="113"/>
      <c r="Y260" s="113"/>
      <c r="Z260" s="113"/>
    </row>
    <row r="261" spans="1:26" ht="15.75" customHeight="1">
      <c r="A261" s="113"/>
      <c r="B261" s="113"/>
      <c r="C261" s="113"/>
      <c r="D261" s="113"/>
      <c r="E261" s="113"/>
      <c r="F261" s="113"/>
      <c r="G261" s="113"/>
      <c r="H261" s="113"/>
      <c r="I261" s="113"/>
      <c r="J261" s="113"/>
      <c r="K261" s="113"/>
      <c r="L261" s="113"/>
      <c r="M261" s="113"/>
      <c r="N261" s="113"/>
      <c r="O261" s="113"/>
      <c r="P261" s="113"/>
      <c r="Q261" s="113"/>
      <c r="R261" s="113"/>
      <c r="S261" s="113"/>
      <c r="T261" s="113"/>
      <c r="U261" s="113"/>
      <c r="V261" s="113"/>
      <c r="W261" s="113"/>
      <c r="X261" s="113"/>
      <c r="Y261" s="113"/>
      <c r="Z261" s="113"/>
    </row>
    <row r="262" spans="1:26" ht="15.75" customHeight="1">
      <c r="A262" s="113"/>
      <c r="B262" s="113"/>
      <c r="C262" s="113"/>
      <c r="D262" s="113"/>
      <c r="E262" s="113"/>
      <c r="F262" s="113"/>
      <c r="G262" s="113"/>
      <c r="H262" s="113"/>
      <c r="I262" s="113"/>
      <c r="J262" s="113"/>
      <c r="K262" s="113"/>
      <c r="L262" s="113"/>
      <c r="M262" s="113"/>
      <c r="N262" s="113"/>
      <c r="O262" s="113"/>
      <c r="P262" s="113"/>
      <c r="Q262" s="113"/>
      <c r="R262" s="113"/>
      <c r="S262" s="113"/>
      <c r="T262" s="113"/>
      <c r="U262" s="113"/>
      <c r="V262" s="113"/>
      <c r="W262" s="113"/>
      <c r="X262" s="113"/>
      <c r="Y262" s="113"/>
      <c r="Z262" s="113"/>
    </row>
    <row r="263" spans="1:26" ht="15.75" customHeight="1">
      <c r="A263" s="113"/>
      <c r="B263" s="113"/>
      <c r="C263" s="113"/>
      <c r="D263" s="113"/>
      <c r="E263" s="113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3"/>
      <c r="Q263" s="113"/>
      <c r="R263" s="113"/>
      <c r="S263" s="113"/>
      <c r="T263" s="113"/>
      <c r="U263" s="113"/>
      <c r="V263" s="113"/>
      <c r="W263" s="113"/>
      <c r="X263" s="113"/>
      <c r="Y263" s="113"/>
      <c r="Z263" s="113"/>
    </row>
    <row r="264" spans="1:26" ht="15.75" customHeight="1">
      <c r="A264" s="113"/>
      <c r="B264" s="113"/>
      <c r="C264" s="113"/>
      <c r="D264" s="113"/>
      <c r="E264" s="113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  <c r="U264" s="113"/>
      <c r="V264" s="113"/>
      <c r="W264" s="113"/>
      <c r="X264" s="113"/>
      <c r="Y264" s="113"/>
      <c r="Z264" s="113"/>
    </row>
    <row r="265" spans="1:26" ht="15.75" customHeight="1">
      <c r="A265" s="113"/>
      <c r="B265" s="113"/>
      <c r="C265" s="113"/>
      <c r="D265" s="113"/>
      <c r="E265" s="113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  <c r="U265" s="113"/>
      <c r="V265" s="113"/>
      <c r="W265" s="113"/>
      <c r="X265" s="113"/>
      <c r="Y265" s="113"/>
      <c r="Z265" s="113"/>
    </row>
    <row r="266" spans="1:26" ht="15.75" customHeight="1">
      <c r="A266" s="113"/>
      <c r="B266" s="113"/>
      <c r="C266" s="113"/>
      <c r="D266" s="113"/>
      <c r="E266" s="113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  <c r="U266" s="113"/>
      <c r="V266" s="113"/>
      <c r="W266" s="113"/>
      <c r="X266" s="113"/>
      <c r="Y266" s="113"/>
      <c r="Z266" s="113"/>
    </row>
    <row r="267" spans="1:26" ht="15.75" customHeight="1">
      <c r="A267" s="113"/>
      <c r="B267" s="113"/>
      <c r="C267" s="113"/>
      <c r="D267" s="113"/>
      <c r="E267" s="113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  <c r="U267" s="113"/>
      <c r="V267" s="113"/>
      <c r="W267" s="113"/>
      <c r="X267" s="113"/>
      <c r="Y267" s="113"/>
      <c r="Z267" s="113"/>
    </row>
    <row r="268" spans="1:26" ht="15.75" customHeight="1">
      <c r="A268" s="113"/>
      <c r="B268" s="113"/>
      <c r="C268" s="113"/>
      <c r="D268" s="113"/>
      <c r="E268" s="113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  <c r="U268" s="113"/>
      <c r="V268" s="113"/>
      <c r="W268" s="113"/>
      <c r="X268" s="113"/>
      <c r="Y268" s="113"/>
      <c r="Z268" s="113"/>
    </row>
    <row r="269" spans="1:26" ht="15.75" customHeight="1">
      <c r="A269" s="113"/>
      <c r="B269" s="113"/>
      <c r="C269" s="113"/>
      <c r="D269" s="113"/>
      <c r="E269" s="113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  <c r="U269" s="113"/>
      <c r="V269" s="113"/>
      <c r="W269" s="113"/>
      <c r="X269" s="113"/>
      <c r="Y269" s="113"/>
      <c r="Z269" s="113"/>
    </row>
    <row r="270" spans="1:26" ht="15.75" customHeight="1">
      <c r="A270" s="113"/>
      <c r="B270" s="113"/>
      <c r="C270" s="113"/>
      <c r="D270" s="113"/>
      <c r="E270" s="113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  <c r="U270" s="113"/>
      <c r="V270" s="113"/>
      <c r="W270" s="113"/>
      <c r="X270" s="113"/>
      <c r="Y270" s="113"/>
      <c r="Z270" s="113"/>
    </row>
    <row r="271" spans="1:26" ht="15.75" customHeight="1">
      <c r="A271" s="113"/>
      <c r="B271" s="113"/>
      <c r="C271" s="113"/>
      <c r="D271" s="113"/>
      <c r="E271" s="113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  <c r="U271" s="113"/>
      <c r="V271" s="113"/>
      <c r="W271" s="113"/>
      <c r="X271" s="113"/>
      <c r="Y271" s="113"/>
      <c r="Z271" s="113"/>
    </row>
    <row r="272" spans="1:26" ht="15.75" customHeight="1">
      <c r="A272" s="113"/>
      <c r="B272" s="113"/>
      <c r="C272" s="113"/>
      <c r="D272" s="113"/>
      <c r="E272" s="113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  <c r="U272" s="113"/>
      <c r="V272" s="113"/>
      <c r="W272" s="113"/>
      <c r="X272" s="113"/>
      <c r="Y272" s="113"/>
      <c r="Z272" s="113"/>
    </row>
    <row r="273" spans="1:26" ht="15.75" customHeight="1">
      <c r="A273" s="113"/>
      <c r="B273" s="113"/>
      <c r="C273" s="113"/>
      <c r="D273" s="113"/>
      <c r="E273" s="113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  <c r="U273" s="113"/>
      <c r="V273" s="113"/>
      <c r="W273" s="113"/>
      <c r="X273" s="113"/>
      <c r="Y273" s="113"/>
      <c r="Z273" s="113"/>
    </row>
    <row r="274" spans="1:26" ht="15.75" customHeight="1">
      <c r="A274" s="113"/>
      <c r="B274" s="113"/>
      <c r="C274" s="113"/>
      <c r="D274" s="113"/>
      <c r="E274" s="113"/>
      <c r="F274" s="113"/>
      <c r="G274" s="113"/>
      <c r="H274" s="113"/>
      <c r="I274" s="113"/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  <c r="U274" s="113"/>
      <c r="V274" s="113"/>
      <c r="W274" s="113"/>
      <c r="X274" s="113"/>
      <c r="Y274" s="113"/>
      <c r="Z274" s="113"/>
    </row>
    <row r="275" spans="1:26" ht="15.75" customHeight="1">
      <c r="A275" s="113"/>
      <c r="B275" s="113"/>
      <c r="C275" s="113"/>
      <c r="D275" s="113"/>
      <c r="E275" s="113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  <c r="U275" s="113"/>
      <c r="V275" s="113"/>
      <c r="W275" s="113"/>
      <c r="X275" s="113"/>
      <c r="Y275" s="113"/>
      <c r="Z275" s="113"/>
    </row>
    <row r="276" spans="1:26" ht="15.75" customHeight="1">
      <c r="A276" s="113"/>
      <c r="B276" s="113"/>
      <c r="C276" s="113"/>
      <c r="D276" s="113"/>
      <c r="E276" s="113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  <c r="T276" s="113"/>
      <c r="U276" s="113"/>
      <c r="V276" s="113"/>
      <c r="W276" s="113"/>
      <c r="X276" s="113"/>
      <c r="Y276" s="113"/>
      <c r="Z276" s="113"/>
    </row>
    <row r="277" spans="1:26" ht="15.75" customHeight="1">
      <c r="A277" s="113"/>
      <c r="B277" s="113"/>
      <c r="C277" s="113"/>
      <c r="D277" s="113"/>
      <c r="E277" s="113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  <c r="P277" s="113"/>
      <c r="Q277" s="113"/>
      <c r="R277" s="113"/>
      <c r="S277" s="113"/>
      <c r="T277" s="113"/>
      <c r="U277" s="113"/>
      <c r="V277" s="113"/>
      <c r="W277" s="113"/>
      <c r="X277" s="113"/>
      <c r="Y277" s="113"/>
      <c r="Z277" s="113"/>
    </row>
    <row r="278" spans="1:26" ht="15.75" customHeight="1">
      <c r="A278" s="113"/>
      <c r="B278" s="113"/>
      <c r="C278" s="113"/>
      <c r="D278" s="113"/>
      <c r="E278" s="113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3"/>
      <c r="W278" s="113"/>
      <c r="X278" s="113"/>
      <c r="Y278" s="113"/>
      <c r="Z278" s="113"/>
    </row>
    <row r="279" spans="1:26" ht="15.75" customHeight="1">
      <c r="A279" s="113"/>
      <c r="B279" s="113"/>
      <c r="C279" s="113"/>
      <c r="D279" s="113"/>
      <c r="E279" s="113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  <c r="Q279" s="113"/>
      <c r="R279" s="113"/>
      <c r="S279" s="113"/>
      <c r="T279" s="113"/>
      <c r="U279" s="113"/>
      <c r="V279" s="113"/>
      <c r="W279" s="113"/>
      <c r="X279" s="113"/>
      <c r="Y279" s="113"/>
      <c r="Z279" s="113"/>
    </row>
    <row r="280" spans="1:26" ht="15.75" customHeight="1">
      <c r="A280" s="113"/>
      <c r="B280" s="113"/>
      <c r="C280" s="113"/>
      <c r="D280" s="113"/>
      <c r="E280" s="113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  <c r="T280" s="113"/>
      <c r="U280" s="113"/>
      <c r="V280" s="113"/>
      <c r="W280" s="113"/>
      <c r="X280" s="113"/>
      <c r="Y280" s="113"/>
      <c r="Z280" s="113"/>
    </row>
    <row r="281" spans="1:26" ht="15.75" customHeight="1">
      <c r="A281" s="113"/>
      <c r="B281" s="113"/>
      <c r="C281" s="113"/>
      <c r="D281" s="113"/>
      <c r="E281" s="113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  <c r="X281" s="113"/>
      <c r="Y281" s="113"/>
      <c r="Z281" s="113"/>
    </row>
    <row r="282" spans="1:26" ht="15.75" customHeight="1">
      <c r="A282" s="113"/>
      <c r="B282" s="113"/>
      <c r="C282" s="113"/>
      <c r="D282" s="113"/>
      <c r="E282" s="113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  <c r="X282" s="113"/>
      <c r="Y282" s="113"/>
      <c r="Z282" s="113"/>
    </row>
    <row r="283" spans="1:26" ht="15.75" customHeight="1">
      <c r="A283" s="113"/>
      <c r="B283" s="113"/>
      <c r="C283" s="113"/>
      <c r="D283" s="113"/>
      <c r="E283" s="113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  <c r="X283" s="113"/>
      <c r="Y283" s="113"/>
      <c r="Z283" s="113"/>
    </row>
    <row r="284" spans="1:26" ht="15.75" customHeight="1">
      <c r="A284" s="113"/>
      <c r="B284" s="113"/>
      <c r="C284" s="113"/>
      <c r="D284" s="113"/>
      <c r="E284" s="113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  <c r="T284" s="113"/>
      <c r="U284" s="113"/>
      <c r="V284" s="113"/>
      <c r="W284" s="113"/>
      <c r="X284" s="113"/>
      <c r="Y284" s="113"/>
      <c r="Z284" s="113"/>
    </row>
    <row r="285" spans="1:26" ht="15.75" customHeight="1">
      <c r="A285" s="113"/>
      <c r="B285" s="113"/>
      <c r="C285" s="113"/>
      <c r="D285" s="113"/>
      <c r="E285" s="113"/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  <c r="U285" s="113"/>
      <c r="V285" s="113"/>
      <c r="W285" s="113"/>
      <c r="X285" s="113"/>
      <c r="Y285" s="113"/>
      <c r="Z285" s="113"/>
    </row>
    <row r="286" spans="1:26" ht="15.75" customHeight="1">
      <c r="A286" s="113"/>
      <c r="B286" s="113"/>
      <c r="C286" s="113"/>
      <c r="D286" s="113"/>
      <c r="E286" s="113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  <c r="U286" s="113"/>
      <c r="V286" s="113"/>
      <c r="W286" s="113"/>
      <c r="X286" s="113"/>
      <c r="Y286" s="113"/>
      <c r="Z286" s="113"/>
    </row>
    <row r="287" spans="1:26" ht="15.75" customHeight="1">
      <c r="A287" s="113"/>
      <c r="B287" s="113"/>
      <c r="C287" s="113"/>
      <c r="D287" s="113"/>
      <c r="E287" s="113"/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  <c r="U287" s="113"/>
      <c r="V287" s="113"/>
      <c r="W287" s="113"/>
      <c r="X287" s="113"/>
      <c r="Y287" s="113"/>
      <c r="Z287" s="113"/>
    </row>
    <row r="288" spans="1:26" ht="15.75" customHeight="1">
      <c r="A288" s="113"/>
      <c r="B288" s="113"/>
      <c r="C288" s="113"/>
      <c r="D288" s="113"/>
      <c r="E288" s="113"/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  <c r="U288" s="113"/>
      <c r="V288" s="113"/>
      <c r="W288" s="113"/>
      <c r="X288" s="113"/>
      <c r="Y288" s="113"/>
      <c r="Z288" s="113"/>
    </row>
    <row r="289" spans="1:26" ht="15.75" customHeight="1">
      <c r="A289" s="113"/>
      <c r="B289" s="113"/>
      <c r="C289" s="113"/>
      <c r="D289" s="113"/>
      <c r="E289" s="113"/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  <c r="P289" s="113"/>
      <c r="Q289" s="113"/>
      <c r="R289" s="113"/>
      <c r="S289" s="113"/>
      <c r="T289" s="113"/>
      <c r="U289" s="113"/>
      <c r="V289" s="113"/>
      <c r="W289" s="113"/>
      <c r="X289" s="113"/>
      <c r="Y289" s="113"/>
      <c r="Z289" s="113"/>
    </row>
    <row r="290" spans="1:26" ht="15.75" customHeight="1">
      <c r="A290" s="113"/>
      <c r="B290" s="113"/>
      <c r="C290" s="113"/>
      <c r="D290" s="113"/>
      <c r="E290" s="113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  <c r="X290" s="113"/>
      <c r="Y290" s="113"/>
      <c r="Z290" s="113"/>
    </row>
    <row r="291" spans="1:26" ht="15.75" customHeight="1">
      <c r="A291" s="113"/>
      <c r="B291" s="113"/>
      <c r="C291" s="113"/>
      <c r="D291" s="113"/>
      <c r="E291" s="113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  <c r="X291" s="113"/>
      <c r="Y291" s="113"/>
      <c r="Z291" s="113"/>
    </row>
    <row r="292" spans="1:26" ht="15.75" customHeight="1">
      <c r="A292" s="113"/>
      <c r="B292" s="113"/>
      <c r="C292" s="113"/>
      <c r="D292" s="113"/>
      <c r="E292" s="113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  <c r="P292" s="113"/>
      <c r="Q292" s="113"/>
      <c r="R292" s="113"/>
      <c r="S292" s="113"/>
      <c r="T292" s="113"/>
      <c r="U292" s="113"/>
      <c r="V292" s="113"/>
      <c r="W292" s="113"/>
      <c r="X292" s="113"/>
      <c r="Y292" s="113"/>
      <c r="Z292" s="113"/>
    </row>
    <row r="293" spans="1:26" ht="15.75" customHeight="1">
      <c r="A293" s="113"/>
      <c r="B293" s="113"/>
      <c r="C293" s="113"/>
      <c r="D293" s="113"/>
      <c r="E293" s="113"/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T293" s="113"/>
      <c r="U293" s="113"/>
      <c r="V293" s="113"/>
      <c r="W293" s="113"/>
      <c r="X293" s="113"/>
      <c r="Y293" s="113"/>
      <c r="Z293" s="113"/>
    </row>
    <row r="294" spans="1:26" ht="15.75" customHeight="1">
      <c r="A294" s="113"/>
      <c r="B294" s="113"/>
      <c r="C294" s="113"/>
      <c r="D294" s="113"/>
      <c r="E294" s="113"/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  <c r="P294" s="113"/>
      <c r="Q294" s="113"/>
      <c r="R294" s="113"/>
      <c r="S294" s="113"/>
      <c r="T294" s="113"/>
      <c r="U294" s="113"/>
      <c r="V294" s="113"/>
      <c r="W294" s="113"/>
      <c r="X294" s="113"/>
      <c r="Y294" s="113"/>
      <c r="Z294" s="113"/>
    </row>
    <row r="295" spans="1:26" ht="15.75" customHeight="1">
      <c r="A295" s="113"/>
      <c r="B295" s="113"/>
      <c r="C295" s="113"/>
      <c r="D295" s="113"/>
      <c r="E295" s="113"/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  <c r="P295" s="113"/>
      <c r="Q295" s="113"/>
      <c r="R295" s="113"/>
      <c r="S295" s="113"/>
      <c r="T295" s="113"/>
      <c r="U295" s="113"/>
      <c r="V295" s="113"/>
      <c r="W295" s="113"/>
      <c r="X295" s="113"/>
      <c r="Y295" s="113"/>
      <c r="Z295" s="113"/>
    </row>
    <row r="296" spans="1:26" ht="15.75" customHeight="1">
      <c r="A296" s="113"/>
      <c r="B296" s="113"/>
      <c r="C296" s="113"/>
      <c r="D296" s="113"/>
      <c r="E296" s="113"/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  <c r="P296" s="113"/>
      <c r="Q296" s="113"/>
      <c r="R296" s="113"/>
      <c r="S296" s="113"/>
      <c r="T296" s="113"/>
      <c r="U296" s="113"/>
      <c r="V296" s="113"/>
      <c r="W296" s="113"/>
      <c r="X296" s="113"/>
      <c r="Y296" s="113"/>
      <c r="Z296" s="113"/>
    </row>
    <row r="297" spans="1:26" ht="15.75" customHeight="1">
      <c r="A297" s="113"/>
      <c r="B297" s="113"/>
      <c r="C297" s="113"/>
      <c r="D297" s="113"/>
      <c r="E297" s="113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  <c r="X297" s="113"/>
      <c r="Y297" s="113"/>
      <c r="Z297" s="113"/>
    </row>
    <row r="298" spans="1:26" ht="15.75" customHeight="1">
      <c r="A298" s="113"/>
      <c r="B298" s="113"/>
      <c r="C298" s="113"/>
      <c r="D298" s="113"/>
      <c r="E298" s="113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3"/>
      <c r="V298" s="113"/>
      <c r="W298" s="113"/>
      <c r="X298" s="113"/>
      <c r="Y298" s="113"/>
      <c r="Z298" s="113"/>
    </row>
    <row r="299" spans="1:26" ht="15.75" customHeight="1">
      <c r="A299" s="113"/>
      <c r="B299" s="113"/>
      <c r="C299" s="113"/>
      <c r="D299" s="113"/>
      <c r="E299" s="113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  <c r="X299" s="113"/>
      <c r="Y299" s="113"/>
      <c r="Z299" s="113"/>
    </row>
    <row r="300" spans="1:26" ht="15.75" customHeight="1">
      <c r="A300" s="113"/>
      <c r="B300" s="113"/>
      <c r="C300" s="113"/>
      <c r="D300" s="113"/>
      <c r="E300" s="113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Y300" s="113"/>
      <c r="Z300" s="113"/>
    </row>
    <row r="301" spans="1:26" ht="15.75" customHeight="1">
      <c r="A301" s="113"/>
      <c r="B301" s="113"/>
      <c r="C301" s="113"/>
      <c r="D301" s="113"/>
      <c r="E301" s="113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  <c r="U301" s="113"/>
      <c r="V301" s="113"/>
      <c r="W301" s="113"/>
      <c r="X301" s="113"/>
      <c r="Y301" s="113"/>
      <c r="Z301" s="113"/>
    </row>
    <row r="302" spans="1:26" ht="15.75" customHeight="1">
      <c r="A302" s="113"/>
      <c r="B302" s="113"/>
      <c r="C302" s="113"/>
      <c r="D302" s="113"/>
      <c r="E302" s="113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  <c r="U302" s="113"/>
      <c r="V302" s="113"/>
      <c r="W302" s="113"/>
      <c r="X302" s="113"/>
      <c r="Y302" s="113"/>
      <c r="Z302" s="113"/>
    </row>
    <row r="303" spans="1:26" ht="15.75" customHeight="1">
      <c r="A303" s="113"/>
      <c r="B303" s="113"/>
      <c r="C303" s="113"/>
      <c r="D303" s="113"/>
      <c r="E303" s="113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  <c r="P303" s="113"/>
      <c r="Q303" s="113"/>
      <c r="R303" s="113"/>
      <c r="S303" s="113"/>
      <c r="T303" s="113"/>
      <c r="U303" s="113"/>
      <c r="V303" s="113"/>
      <c r="W303" s="113"/>
      <c r="X303" s="113"/>
      <c r="Y303" s="113"/>
      <c r="Z303" s="113"/>
    </row>
    <row r="304" spans="1:26" ht="15.75" customHeight="1">
      <c r="A304" s="113"/>
      <c r="B304" s="113"/>
      <c r="C304" s="113"/>
      <c r="D304" s="113"/>
      <c r="E304" s="113"/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  <c r="P304" s="113"/>
      <c r="Q304" s="113"/>
      <c r="R304" s="113"/>
      <c r="S304" s="113"/>
      <c r="T304" s="113"/>
      <c r="U304" s="113"/>
      <c r="V304" s="113"/>
      <c r="W304" s="113"/>
      <c r="X304" s="113"/>
      <c r="Y304" s="113"/>
      <c r="Z304" s="113"/>
    </row>
    <row r="305" spans="1:26" ht="15.75" customHeight="1">
      <c r="A305" s="113"/>
      <c r="B305" s="113"/>
      <c r="C305" s="113"/>
      <c r="D305" s="113"/>
      <c r="E305" s="113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  <c r="U305" s="113"/>
      <c r="V305" s="113"/>
      <c r="W305" s="113"/>
      <c r="X305" s="113"/>
      <c r="Y305" s="113"/>
      <c r="Z305" s="113"/>
    </row>
    <row r="306" spans="1:26" ht="15.75" customHeight="1">
      <c r="A306" s="113"/>
      <c r="B306" s="113"/>
      <c r="C306" s="113"/>
      <c r="D306" s="113"/>
      <c r="E306" s="113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  <c r="U306" s="113"/>
      <c r="V306" s="113"/>
      <c r="W306" s="113"/>
      <c r="X306" s="113"/>
      <c r="Y306" s="113"/>
      <c r="Z306" s="113"/>
    </row>
    <row r="307" spans="1:26" ht="15.75" customHeight="1">
      <c r="A307" s="113"/>
      <c r="B307" s="113"/>
      <c r="C307" s="113"/>
      <c r="D307" s="113"/>
      <c r="E307" s="113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  <c r="X307" s="113"/>
      <c r="Y307" s="113"/>
      <c r="Z307" s="113"/>
    </row>
    <row r="308" spans="1:26" ht="15.75" customHeight="1">
      <c r="A308" s="113"/>
      <c r="B308" s="113"/>
      <c r="C308" s="113"/>
      <c r="D308" s="113"/>
      <c r="E308" s="113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  <c r="X308" s="113"/>
      <c r="Y308" s="113"/>
      <c r="Z308" s="113"/>
    </row>
    <row r="309" spans="1:26" ht="15.75" customHeight="1">
      <c r="A309" s="113"/>
      <c r="B309" s="113"/>
      <c r="C309" s="113"/>
      <c r="D309" s="113"/>
      <c r="E309" s="113"/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  <c r="X309" s="113"/>
      <c r="Y309" s="113"/>
      <c r="Z309" s="113"/>
    </row>
    <row r="310" spans="1:26" ht="15.75" customHeight="1">
      <c r="A310" s="113"/>
      <c r="B310" s="113"/>
      <c r="C310" s="113"/>
      <c r="D310" s="113"/>
      <c r="E310" s="113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  <c r="U310" s="113"/>
      <c r="V310" s="113"/>
      <c r="W310" s="113"/>
      <c r="X310" s="113"/>
      <c r="Y310" s="113"/>
      <c r="Z310" s="113"/>
    </row>
    <row r="311" spans="1:26" ht="15.75" customHeight="1">
      <c r="A311" s="113"/>
      <c r="B311" s="113"/>
      <c r="C311" s="113"/>
      <c r="D311" s="113"/>
      <c r="E311" s="113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  <c r="X311" s="113"/>
      <c r="Y311" s="113"/>
      <c r="Z311" s="113"/>
    </row>
    <row r="312" spans="1:26" ht="15.75" customHeight="1">
      <c r="A312" s="113"/>
      <c r="B312" s="113"/>
      <c r="C312" s="113"/>
      <c r="D312" s="113"/>
      <c r="E312" s="113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  <c r="U312" s="113"/>
      <c r="V312" s="113"/>
      <c r="W312" s="113"/>
      <c r="X312" s="113"/>
      <c r="Y312" s="113"/>
      <c r="Z312" s="113"/>
    </row>
    <row r="313" spans="1:26" ht="15.75" customHeight="1">
      <c r="A313" s="113"/>
      <c r="B313" s="113"/>
      <c r="C313" s="113"/>
      <c r="D313" s="113"/>
      <c r="E313" s="113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  <c r="U313" s="113"/>
      <c r="V313" s="113"/>
      <c r="W313" s="113"/>
      <c r="X313" s="113"/>
      <c r="Y313" s="113"/>
      <c r="Z313" s="113"/>
    </row>
    <row r="314" spans="1:26" ht="15.75" customHeight="1">
      <c r="A314" s="113"/>
      <c r="B314" s="113"/>
      <c r="C314" s="113"/>
      <c r="D314" s="113"/>
      <c r="E314" s="113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  <c r="U314" s="113"/>
      <c r="V314" s="113"/>
      <c r="W314" s="113"/>
      <c r="X314" s="113"/>
      <c r="Y314" s="113"/>
      <c r="Z314" s="113"/>
    </row>
    <row r="315" spans="1:26" ht="15.75" customHeight="1">
      <c r="A315" s="113"/>
      <c r="B315" s="113"/>
      <c r="C315" s="113"/>
      <c r="D315" s="113"/>
      <c r="E315" s="113"/>
      <c r="F315" s="113"/>
      <c r="G315" s="113"/>
      <c r="H315" s="113"/>
      <c r="I315" s="113"/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  <c r="U315" s="113"/>
      <c r="V315" s="113"/>
      <c r="W315" s="113"/>
      <c r="X315" s="113"/>
      <c r="Y315" s="113"/>
      <c r="Z315" s="113"/>
    </row>
    <row r="316" spans="1:26" ht="15.75" customHeight="1">
      <c r="A316" s="113"/>
      <c r="B316" s="113"/>
      <c r="C316" s="113"/>
      <c r="D316" s="113"/>
      <c r="E316" s="113"/>
      <c r="F316" s="113"/>
      <c r="G316" s="113"/>
      <c r="H316" s="113"/>
      <c r="I316" s="113"/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  <c r="X316" s="113"/>
      <c r="Y316" s="113"/>
      <c r="Z316" s="113"/>
    </row>
    <row r="317" spans="1:26" ht="15.75" customHeight="1">
      <c r="A317" s="113"/>
      <c r="B317" s="113"/>
      <c r="C317" s="113"/>
      <c r="D317" s="113"/>
      <c r="E317" s="113"/>
      <c r="F317" s="113"/>
      <c r="G317" s="113"/>
      <c r="H317" s="113"/>
      <c r="I317" s="113"/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  <c r="X317" s="113"/>
      <c r="Y317" s="113"/>
      <c r="Z317" s="113"/>
    </row>
    <row r="318" spans="1:26" ht="15.75" customHeight="1">
      <c r="A318" s="113"/>
      <c r="B318" s="113"/>
      <c r="C318" s="113"/>
      <c r="D318" s="113"/>
      <c r="E318" s="113"/>
      <c r="F318" s="113"/>
      <c r="G318" s="113"/>
      <c r="H318" s="113"/>
      <c r="I318" s="113"/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  <c r="X318" s="113"/>
      <c r="Y318" s="113"/>
      <c r="Z318" s="113"/>
    </row>
    <row r="319" spans="1:26" ht="15.75" customHeight="1">
      <c r="A319" s="113"/>
      <c r="B319" s="113"/>
      <c r="C319" s="113"/>
      <c r="D319" s="113"/>
      <c r="E319" s="113"/>
      <c r="F319" s="113"/>
      <c r="G319" s="113"/>
      <c r="H319" s="113"/>
      <c r="I319" s="113"/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  <c r="X319" s="113"/>
      <c r="Y319" s="113"/>
      <c r="Z319" s="113"/>
    </row>
    <row r="320" spans="1:26" ht="15.75" customHeight="1">
      <c r="A320" s="113"/>
      <c r="B320" s="113"/>
      <c r="C320" s="113"/>
      <c r="D320" s="113"/>
      <c r="E320" s="113"/>
      <c r="F320" s="113"/>
      <c r="G320" s="113"/>
      <c r="H320" s="113"/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  <c r="X320" s="113"/>
      <c r="Y320" s="113"/>
      <c r="Z320" s="113"/>
    </row>
    <row r="321" spans="1:26" ht="15.75" customHeight="1">
      <c r="A321" s="113"/>
      <c r="B321" s="113"/>
      <c r="C321" s="113"/>
      <c r="D321" s="113"/>
      <c r="E321" s="113"/>
      <c r="F321" s="113"/>
      <c r="G321" s="113"/>
      <c r="H321" s="113"/>
      <c r="I321" s="113"/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  <c r="X321" s="113"/>
      <c r="Y321" s="113"/>
      <c r="Z321" s="113"/>
    </row>
    <row r="322" spans="1:26" ht="15.75" customHeight="1">
      <c r="A322" s="113"/>
      <c r="B322" s="113"/>
      <c r="C322" s="113"/>
      <c r="D322" s="113"/>
      <c r="E322" s="113"/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  <c r="U322" s="113"/>
      <c r="V322" s="113"/>
      <c r="W322" s="113"/>
      <c r="X322" s="113"/>
      <c r="Y322" s="113"/>
      <c r="Z322" s="113"/>
    </row>
    <row r="323" spans="1:26" ht="15.75" customHeight="1">
      <c r="A323" s="113"/>
      <c r="B323" s="113"/>
      <c r="C323" s="113"/>
      <c r="D323" s="113"/>
      <c r="E323" s="113"/>
      <c r="F323" s="113"/>
      <c r="G323" s="113"/>
      <c r="H323" s="113"/>
      <c r="I323" s="113"/>
      <c r="J323" s="113"/>
      <c r="K323" s="113"/>
      <c r="L323" s="113"/>
      <c r="M323" s="113"/>
      <c r="N323" s="113"/>
      <c r="O323" s="113"/>
      <c r="P323" s="113"/>
      <c r="Q323" s="113"/>
      <c r="R323" s="113"/>
      <c r="S323" s="113"/>
      <c r="T323" s="113"/>
      <c r="U323" s="113"/>
      <c r="V323" s="113"/>
      <c r="W323" s="113"/>
      <c r="X323" s="113"/>
      <c r="Y323" s="113"/>
      <c r="Z323" s="113"/>
    </row>
    <row r="324" spans="1:26" ht="15.75" customHeight="1">
      <c r="A324" s="113"/>
      <c r="B324" s="113"/>
      <c r="C324" s="113"/>
      <c r="D324" s="113"/>
      <c r="E324" s="113"/>
      <c r="F324" s="113"/>
      <c r="G324" s="113"/>
      <c r="H324" s="113"/>
      <c r="I324" s="113"/>
      <c r="J324" s="113"/>
      <c r="K324" s="113"/>
      <c r="L324" s="113"/>
      <c r="M324" s="113"/>
      <c r="N324" s="113"/>
      <c r="O324" s="113"/>
      <c r="P324" s="113"/>
      <c r="Q324" s="113"/>
      <c r="R324" s="113"/>
      <c r="S324" s="113"/>
      <c r="T324" s="113"/>
      <c r="U324" s="113"/>
      <c r="V324" s="113"/>
      <c r="W324" s="113"/>
      <c r="X324" s="113"/>
      <c r="Y324" s="113"/>
      <c r="Z324" s="113"/>
    </row>
    <row r="325" spans="1:26" ht="15.75" customHeight="1">
      <c r="A325" s="113"/>
      <c r="B325" s="113"/>
      <c r="C325" s="113"/>
      <c r="D325" s="113"/>
      <c r="E325" s="113"/>
      <c r="F325" s="113"/>
      <c r="G325" s="113"/>
      <c r="H325" s="113"/>
      <c r="I325" s="113"/>
      <c r="J325" s="113"/>
      <c r="K325" s="113"/>
      <c r="L325" s="113"/>
      <c r="M325" s="113"/>
      <c r="N325" s="113"/>
      <c r="O325" s="113"/>
      <c r="P325" s="113"/>
      <c r="Q325" s="113"/>
      <c r="R325" s="113"/>
      <c r="S325" s="113"/>
      <c r="T325" s="113"/>
      <c r="U325" s="113"/>
      <c r="V325" s="113"/>
      <c r="W325" s="113"/>
      <c r="X325" s="113"/>
      <c r="Y325" s="113"/>
      <c r="Z325" s="113"/>
    </row>
    <row r="326" spans="1:26" ht="15.75" customHeight="1">
      <c r="A326" s="113"/>
      <c r="B326" s="113"/>
      <c r="C326" s="113"/>
      <c r="D326" s="113"/>
      <c r="E326" s="113"/>
      <c r="F326" s="113"/>
      <c r="G326" s="113"/>
      <c r="H326" s="113"/>
      <c r="I326" s="113"/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  <c r="U326" s="113"/>
      <c r="V326" s="113"/>
      <c r="W326" s="113"/>
      <c r="X326" s="113"/>
      <c r="Y326" s="113"/>
      <c r="Z326" s="113"/>
    </row>
    <row r="327" spans="1:26" ht="15.75" customHeight="1">
      <c r="A327" s="113"/>
      <c r="B327" s="113"/>
      <c r="C327" s="113"/>
      <c r="D327" s="113"/>
      <c r="E327" s="113"/>
      <c r="F327" s="113"/>
      <c r="G327" s="113"/>
      <c r="H327" s="113"/>
      <c r="I327" s="113"/>
      <c r="J327" s="113"/>
      <c r="K327" s="113"/>
      <c r="L327" s="113"/>
      <c r="M327" s="113"/>
      <c r="N327" s="113"/>
      <c r="O327" s="113"/>
      <c r="P327" s="113"/>
      <c r="Q327" s="113"/>
      <c r="R327" s="113"/>
      <c r="S327" s="113"/>
      <c r="T327" s="113"/>
      <c r="U327" s="113"/>
      <c r="V327" s="113"/>
      <c r="W327" s="113"/>
      <c r="X327" s="113"/>
      <c r="Y327" s="113"/>
      <c r="Z327" s="113"/>
    </row>
    <row r="328" spans="1:26" ht="15.75" customHeight="1">
      <c r="A328" s="113"/>
      <c r="B328" s="113"/>
      <c r="C328" s="113"/>
      <c r="D328" s="113"/>
      <c r="E328" s="113"/>
      <c r="F328" s="113"/>
      <c r="G328" s="113"/>
      <c r="H328" s="113"/>
      <c r="I328" s="113"/>
      <c r="J328" s="113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  <c r="U328" s="113"/>
      <c r="V328" s="113"/>
      <c r="W328" s="113"/>
      <c r="X328" s="113"/>
      <c r="Y328" s="113"/>
      <c r="Z328" s="113"/>
    </row>
    <row r="329" spans="1:26" ht="15.75" customHeight="1">
      <c r="A329" s="113"/>
      <c r="B329" s="113"/>
      <c r="C329" s="113"/>
      <c r="D329" s="113"/>
      <c r="E329" s="113"/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  <c r="U329" s="113"/>
      <c r="V329" s="113"/>
      <c r="W329" s="113"/>
      <c r="X329" s="113"/>
      <c r="Y329" s="113"/>
      <c r="Z329" s="113"/>
    </row>
    <row r="330" spans="1:26" ht="15.75" customHeight="1">
      <c r="A330" s="113"/>
      <c r="B330" s="113"/>
      <c r="C330" s="113"/>
      <c r="D330" s="113"/>
      <c r="E330" s="113"/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  <c r="U330" s="113"/>
      <c r="V330" s="113"/>
      <c r="W330" s="113"/>
      <c r="X330" s="113"/>
      <c r="Y330" s="113"/>
      <c r="Z330" s="113"/>
    </row>
    <row r="331" spans="1:26" ht="15.75" customHeight="1">
      <c r="A331" s="113"/>
      <c r="B331" s="113"/>
      <c r="C331" s="113"/>
      <c r="D331" s="113"/>
      <c r="E331" s="113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  <c r="X331" s="113"/>
      <c r="Y331" s="113"/>
      <c r="Z331" s="113"/>
    </row>
    <row r="332" spans="1:26" ht="15.75" customHeight="1">
      <c r="A332" s="113"/>
      <c r="B332" s="113"/>
      <c r="C332" s="113"/>
      <c r="D332" s="113"/>
      <c r="E332" s="113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  <c r="X332" s="113"/>
      <c r="Y332" s="113"/>
      <c r="Z332" s="113"/>
    </row>
    <row r="333" spans="1:26" ht="15.75" customHeight="1">
      <c r="A333" s="113"/>
      <c r="B333" s="113"/>
      <c r="C333" s="113"/>
      <c r="D333" s="113"/>
      <c r="E333" s="113"/>
      <c r="F333" s="113"/>
      <c r="G333" s="113"/>
      <c r="H333" s="113"/>
      <c r="I333" s="113"/>
      <c r="J333" s="113"/>
      <c r="K333" s="113"/>
      <c r="L333" s="113"/>
      <c r="M333" s="113"/>
      <c r="N333" s="113"/>
      <c r="O333" s="113"/>
      <c r="P333" s="113"/>
      <c r="Q333" s="113"/>
      <c r="R333" s="113"/>
      <c r="S333" s="113"/>
      <c r="T333" s="113"/>
      <c r="U333" s="113"/>
      <c r="V333" s="113"/>
      <c r="W333" s="113"/>
      <c r="X333" s="113"/>
      <c r="Y333" s="113"/>
      <c r="Z333" s="113"/>
    </row>
    <row r="334" spans="1:26" ht="15.75" customHeight="1">
      <c r="A334" s="113"/>
      <c r="B334" s="113"/>
      <c r="C334" s="113"/>
      <c r="D334" s="113"/>
      <c r="E334" s="113"/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  <c r="Q334" s="113"/>
      <c r="R334" s="113"/>
      <c r="S334" s="113"/>
      <c r="T334" s="113"/>
      <c r="U334" s="113"/>
      <c r="V334" s="113"/>
      <c r="W334" s="113"/>
      <c r="X334" s="113"/>
      <c r="Y334" s="113"/>
      <c r="Z334" s="113"/>
    </row>
    <row r="335" spans="1:26" ht="15.75" customHeight="1">
      <c r="A335" s="113"/>
      <c r="B335" s="113"/>
      <c r="C335" s="113"/>
      <c r="D335" s="113"/>
      <c r="E335" s="113"/>
      <c r="F335" s="113"/>
      <c r="G335" s="113"/>
      <c r="H335" s="113"/>
      <c r="I335" s="113"/>
      <c r="J335" s="113"/>
      <c r="K335" s="113"/>
      <c r="L335" s="113"/>
      <c r="M335" s="113"/>
      <c r="N335" s="113"/>
      <c r="O335" s="113"/>
      <c r="P335" s="113"/>
      <c r="Q335" s="113"/>
      <c r="R335" s="113"/>
      <c r="S335" s="113"/>
      <c r="T335" s="113"/>
      <c r="U335" s="113"/>
      <c r="V335" s="113"/>
      <c r="W335" s="113"/>
      <c r="X335" s="113"/>
      <c r="Y335" s="113"/>
      <c r="Z335" s="113"/>
    </row>
    <row r="336" spans="1:26" ht="15.75" customHeight="1">
      <c r="A336" s="113"/>
      <c r="B336" s="113"/>
      <c r="C336" s="113"/>
      <c r="D336" s="113"/>
      <c r="E336" s="113"/>
      <c r="F336" s="113"/>
      <c r="G336" s="113"/>
      <c r="H336" s="113"/>
      <c r="I336" s="113"/>
      <c r="J336" s="113"/>
      <c r="K336" s="113"/>
      <c r="L336" s="113"/>
      <c r="M336" s="113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  <c r="X336" s="113"/>
      <c r="Y336" s="113"/>
      <c r="Z336" s="113"/>
    </row>
    <row r="337" spans="1:26" ht="15.75" customHeight="1">
      <c r="A337" s="113"/>
      <c r="B337" s="113"/>
      <c r="C337" s="113"/>
      <c r="D337" s="113"/>
      <c r="E337" s="113"/>
      <c r="F337" s="113"/>
      <c r="G337" s="113"/>
      <c r="H337" s="113"/>
      <c r="I337" s="113"/>
      <c r="J337" s="113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  <c r="X337" s="113"/>
      <c r="Y337" s="113"/>
      <c r="Z337" s="113"/>
    </row>
    <row r="338" spans="1:26" ht="15.75" customHeight="1">
      <c r="A338" s="113"/>
      <c r="B338" s="113"/>
      <c r="C338" s="113"/>
      <c r="D338" s="113"/>
      <c r="E338" s="113"/>
      <c r="F338" s="113"/>
      <c r="G338" s="113"/>
      <c r="H338" s="113"/>
      <c r="I338" s="113"/>
      <c r="J338" s="113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  <c r="U338" s="113"/>
      <c r="V338" s="113"/>
      <c r="W338" s="113"/>
      <c r="X338" s="113"/>
      <c r="Y338" s="113"/>
      <c r="Z338" s="113"/>
    </row>
    <row r="339" spans="1:26" ht="15.75" customHeight="1">
      <c r="A339" s="113"/>
      <c r="B339" s="113"/>
      <c r="C339" s="113"/>
      <c r="D339" s="113"/>
      <c r="E339" s="113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  <c r="U339" s="113"/>
      <c r="V339" s="113"/>
      <c r="W339" s="113"/>
      <c r="X339" s="113"/>
      <c r="Y339" s="113"/>
      <c r="Z339" s="113"/>
    </row>
    <row r="340" spans="1:26" ht="15.75" customHeight="1">
      <c r="A340" s="113"/>
      <c r="B340" s="113"/>
      <c r="C340" s="113"/>
      <c r="D340" s="113"/>
      <c r="E340" s="113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  <c r="U340" s="113"/>
      <c r="V340" s="113"/>
      <c r="W340" s="113"/>
      <c r="X340" s="113"/>
      <c r="Y340" s="113"/>
      <c r="Z340" s="113"/>
    </row>
    <row r="341" spans="1:26" ht="15.75" customHeight="1">
      <c r="A341" s="113"/>
      <c r="B341" s="113"/>
      <c r="C341" s="113"/>
      <c r="D341" s="113"/>
      <c r="E341" s="113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  <c r="X341" s="113"/>
      <c r="Y341" s="113"/>
      <c r="Z341" s="113"/>
    </row>
    <row r="342" spans="1:26" ht="15.75" customHeight="1">
      <c r="A342" s="113"/>
      <c r="B342" s="113"/>
      <c r="C342" s="113"/>
      <c r="D342" s="113"/>
      <c r="E342" s="113"/>
      <c r="F342" s="113"/>
      <c r="G342" s="113"/>
      <c r="H342" s="113"/>
      <c r="I342" s="113"/>
      <c r="J342" s="113"/>
      <c r="K342" s="113"/>
      <c r="L342" s="113"/>
      <c r="M342" s="113"/>
      <c r="N342" s="113"/>
      <c r="O342" s="113"/>
      <c r="P342" s="113"/>
      <c r="Q342" s="113"/>
      <c r="R342" s="113"/>
      <c r="S342" s="113"/>
      <c r="T342" s="113"/>
      <c r="U342" s="113"/>
      <c r="V342" s="113"/>
      <c r="W342" s="113"/>
      <c r="X342" s="113"/>
      <c r="Y342" s="113"/>
      <c r="Z342" s="113"/>
    </row>
    <row r="343" spans="1:26" ht="15.75" customHeight="1">
      <c r="A343" s="113"/>
      <c r="B343" s="113"/>
      <c r="C343" s="113"/>
      <c r="D343" s="113"/>
      <c r="E343" s="113"/>
      <c r="F343" s="113"/>
      <c r="G343" s="113"/>
      <c r="H343" s="113"/>
      <c r="I343" s="113"/>
      <c r="J343" s="113"/>
      <c r="K343" s="113"/>
      <c r="L343" s="113"/>
      <c r="M343" s="113"/>
      <c r="N343" s="113"/>
      <c r="O343" s="113"/>
      <c r="P343" s="113"/>
      <c r="Q343" s="113"/>
      <c r="R343" s="113"/>
      <c r="S343" s="113"/>
      <c r="T343" s="113"/>
      <c r="U343" s="113"/>
      <c r="V343" s="113"/>
      <c r="W343" s="113"/>
      <c r="X343" s="113"/>
      <c r="Y343" s="113"/>
      <c r="Z343" s="113"/>
    </row>
    <row r="344" spans="1:26" ht="15.75" customHeight="1">
      <c r="A344" s="113"/>
      <c r="B344" s="113"/>
      <c r="C344" s="113"/>
      <c r="D344" s="113"/>
      <c r="E344" s="113"/>
      <c r="F344" s="113"/>
      <c r="G344" s="113"/>
      <c r="H344" s="113"/>
      <c r="I344" s="113"/>
      <c r="J344" s="113"/>
      <c r="K344" s="113"/>
      <c r="L344" s="113"/>
      <c r="M344" s="113"/>
      <c r="N344" s="113"/>
      <c r="O344" s="113"/>
      <c r="P344" s="113"/>
      <c r="Q344" s="113"/>
      <c r="R344" s="113"/>
      <c r="S344" s="113"/>
      <c r="T344" s="113"/>
      <c r="U344" s="113"/>
      <c r="V344" s="113"/>
      <c r="W344" s="113"/>
      <c r="X344" s="113"/>
      <c r="Y344" s="113"/>
      <c r="Z344" s="113"/>
    </row>
    <row r="345" spans="1:26" ht="15.75" customHeight="1">
      <c r="A345" s="113"/>
      <c r="B345" s="113"/>
      <c r="C345" s="113"/>
      <c r="D345" s="113"/>
      <c r="E345" s="113"/>
      <c r="F345" s="113"/>
      <c r="G345" s="113"/>
      <c r="H345" s="113"/>
      <c r="I345" s="113"/>
      <c r="J345" s="113"/>
      <c r="K345" s="113"/>
      <c r="L345" s="113"/>
      <c r="M345" s="113"/>
      <c r="N345" s="113"/>
      <c r="O345" s="113"/>
      <c r="P345" s="113"/>
      <c r="Q345" s="113"/>
      <c r="R345" s="113"/>
      <c r="S345" s="113"/>
      <c r="T345" s="113"/>
      <c r="U345" s="113"/>
      <c r="V345" s="113"/>
      <c r="W345" s="113"/>
      <c r="X345" s="113"/>
      <c r="Y345" s="113"/>
      <c r="Z345" s="113"/>
    </row>
    <row r="346" spans="1:26" ht="15.75" customHeight="1">
      <c r="A346" s="113"/>
      <c r="B346" s="113"/>
      <c r="C346" s="113"/>
      <c r="D346" s="113"/>
      <c r="E346" s="113"/>
      <c r="F346" s="113"/>
      <c r="G346" s="113"/>
      <c r="H346" s="113"/>
      <c r="I346" s="113"/>
      <c r="J346" s="113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  <c r="U346" s="113"/>
      <c r="V346" s="113"/>
      <c r="W346" s="113"/>
      <c r="X346" s="113"/>
      <c r="Y346" s="113"/>
      <c r="Z346" s="113"/>
    </row>
    <row r="347" spans="1:26" ht="15.75" customHeight="1">
      <c r="A347" s="113"/>
      <c r="B347" s="113"/>
      <c r="C347" s="113"/>
      <c r="D347" s="113"/>
      <c r="E347" s="113"/>
      <c r="F347" s="113"/>
      <c r="G347" s="113"/>
      <c r="H347" s="113"/>
      <c r="I347" s="113"/>
      <c r="J347" s="113"/>
      <c r="K347" s="113"/>
      <c r="L347" s="113"/>
      <c r="M347" s="113"/>
      <c r="N347" s="113"/>
      <c r="O347" s="113"/>
      <c r="P347" s="113"/>
      <c r="Q347" s="113"/>
      <c r="R347" s="113"/>
      <c r="S347" s="113"/>
      <c r="T347" s="113"/>
      <c r="U347" s="113"/>
      <c r="V347" s="113"/>
      <c r="W347" s="113"/>
      <c r="X347" s="113"/>
      <c r="Y347" s="113"/>
      <c r="Z347" s="113"/>
    </row>
    <row r="348" spans="1:26" ht="15.75" customHeight="1">
      <c r="A348" s="113"/>
      <c r="B348" s="113"/>
      <c r="C348" s="113"/>
      <c r="D348" s="113"/>
      <c r="E348" s="113"/>
      <c r="F348" s="113"/>
      <c r="G348" s="113"/>
      <c r="H348" s="113"/>
      <c r="I348" s="113"/>
      <c r="J348" s="113"/>
      <c r="K348" s="113"/>
      <c r="L348" s="113"/>
      <c r="M348" s="113"/>
      <c r="N348" s="113"/>
      <c r="O348" s="113"/>
      <c r="P348" s="113"/>
      <c r="Q348" s="113"/>
      <c r="R348" s="113"/>
      <c r="S348" s="113"/>
      <c r="T348" s="113"/>
      <c r="U348" s="113"/>
      <c r="V348" s="113"/>
      <c r="W348" s="113"/>
      <c r="X348" s="113"/>
      <c r="Y348" s="113"/>
      <c r="Z348" s="113"/>
    </row>
    <row r="349" spans="1:26" ht="15.75" customHeight="1">
      <c r="A349" s="113"/>
      <c r="B349" s="113"/>
      <c r="C349" s="113"/>
      <c r="D349" s="113"/>
      <c r="E349" s="113"/>
      <c r="F349" s="113"/>
      <c r="G349" s="113"/>
      <c r="H349" s="113"/>
      <c r="I349" s="113"/>
      <c r="J349" s="113"/>
      <c r="K349" s="113"/>
      <c r="L349" s="113"/>
      <c r="M349" s="113"/>
      <c r="N349" s="113"/>
      <c r="O349" s="113"/>
      <c r="P349" s="113"/>
      <c r="Q349" s="113"/>
      <c r="R349" s="113"/>
      <c r="S349" s="113"/>
      <c r="T349" s="113"/>
      <c r="U349" s="113"/>
      <c r="V349" s="113"/>
      <c r="W349" s="113"/>
      <c r="X349" s="113"/>
      <c r="Y349" s="113"/>
      <c r="Z349" s="113"/>
    </row>
    <row r="350" spans="1:26" ht="15.75" customHeight="1">
      <c r="A350" s="113"/>
      <c r="B350" s="113"/>
      <c r="C350" s="113"/>
      <c r="D350" s="113"/>
      <c r="E350" s="113"/>
      <c r="F350" s="113"/>
      <c r="G350" s="113"/>
      <c r="H350" s="113"/>
      <c r="I350" s="113"/>
      <c r="J350" s="113"/>
      <c r="K350" s="113"/>
      <c r="L350" s="113"/>
      <c r="M350" s="113"/>
      <c r="N350" s="113"/>
      <c r="O350" s="113"/>
      <c r="P350" s="113"/>
      <c r="Q350" s="113"/>
      <c r="R350" s="113"/>
      <c r="S350" s="113"/>
      <c r="T350" s="113"/>
      <c r="U350" s="113"/>
      <c r="V350" s="113"/>
      <c r="W350" s="113"/>
      <c r="X350" s="113"/>
      <c r="Y350" s="113"/>
      <c r="Z350" s="113"/>
    </row>
    <row r="351" spans="1:26" ht="15.75" customHeight="1">
      <c r="A351" s="113"/>
      <c r="B351" s="113"/>
      <c r="C351" s="113"/>
      <c r="D351" s="113"/>
      <c r="E351" s="113"/>
      <c r="F351" s="113"/>
      <c r="G351" s="113"/>
      <c r="H351" s="113"/>
      <c r="I351" s="113"/>
      <c r="J351" s="113"/>
      <c r="K351" s="113"/>
      <c r="L351" s="113"/>
      <c r="M351" s="113"/>
      <c r="N351" s="113"/>
      <c r="O351" s="113"/>
      <c r="P351" s="113"/>
      <c r="Q351" s="113"/>
      <c r="R351" s="113"/>
      <c r="S351" s="113"/>
      <c r="T351" s="113"/>
      <c r="U351" s="113"/>
      <c r="V351" s="113"/>
      <c r="W351" s="113"/>
      <c r="X351" s="113"/>
      <c r="Y351" s="113"/>
      <c r="Z351" s="113"/>
    </row>
    <row r="352" spans="1:26" ht="15.75" customHeight="1">
      <c r="A352" s="113"/>
      <c r="B352" s="113"/>
      <c r="C352" s="113"/>
      <c r="D352" s="113"/>
      <c r="E352" s="113"/>
      <c r="F352" s="113"/>
      <c r="G352" s="113"/>
      <c r="H352" s="113"/>
      <c r="I352" s="113"/>
      <c r="J352" s="113"/>
      <c r="K352" s="113"/>
      <c r="L352" s="113"/>
      <c r="M352" s="113"/>
      <c r="N352" s="113"/>
      <c r="O352" s="113"/>
      <c r="P352" s="113"/>
      <c r="Q352" s="113"/>
      <c r="R352" s="113"/>
      <c r="S352" s="113"/>
      <c r="T352" s="113"/>
      <c r="U352" s="113"/>
      <c r="V352" s="113"/>
      <c r="W352" s="113"/>
      <c r="X352" s="113"/>
      <c r="Y352" s="113"/>
      <c r="Z352" s="113"/>
    </row>
    <row r="353" spans="1:26" ht="15.75" customHeight="1">
      <c r="A353" s="113"/>
      <c r="B353" s="113"/>
      <c r="C353" s="113"/>
      <c r="D353" s="113"/>
      <c r="E353" s="113"/>
      <c r="F353" s="113"/>
      <c r="G353" s="113"/>
      <c r="H353" s="113"/>
      <c r="I353" s="113"/>
      <c r="J353" s="113"/>
      <c r="K353" s="113"/>
      <c r="L353" s="113"/>
      <c r="M353" s="113"/>
      <c r="N353" s="113"/>
      <c r="O353" s="113"/>
      <c r="P353" s="113"/>
      <c r="Q353" s="113"/>
      <c r="R353" s="113"/>
      <c r="S353" s="113"/>
      <c r="T353" s="113"/>
      <c r="U353" s="113"/>
      <c r="V353" s="113"/>
      <c r="W353" s="113"/>
      <c r="X353" s="113"/>
      <c r="Y353" s="113"/>
      <c r="Z353" s="113"/>
    </row>
    <row r="354" spans="1:26" ht="15.75" customHeight="1">
      <c r="A354" s="113"/>
      <c r="B354" s="113"/>
      <c r="C354" s="113"/>
      <c r="D354" s="113"/>
      <c r="E354" s="113"/>
      <c r="F354" s="113"/>
      <c r="G354" s="113"/>
      <c r="H354" s="113"/>
      <c r="I354" s="113"/>
      <c r="J354" s="113"/>
      <c r="K354" s="113"/>
      <c r="L354" s="113"/>
      <c r="M354" s="113"/>
      <c r="N354" s="113"/>
      <c r="O354" s="113"/>
      <c r="P354" s="113"/>
      <c r="Q354" s="113"/>
      <c r="R354" s="113"/>
      <c r="S354" s="113"/>
      <c r="T354" s="113"/>
      <c r="U354" s="113"/>
      <c r="V354" s="113"/>
      <c r="W354" s="113"/>
      <c r="X354" s="113"/>
      <c r="Y354" s="113"/>
      <c r="Z354" s="113"/>
    </row>
    <row r="355" spans="1:26" ht="15.75" customHeight="1">
      <c r="A355" s="113"/>
      <c r="B355" s="113"/>
      <c r="C355" s="113"/>
      <c r="D355" s="113"/>
      <c r="E355" s="113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  <c r="Q355" s="113"/>
      <c r="R355" s="113"/>
      <c r="S355" s="113"/>
      <c r="T355" s="113"/>
      <c r="U355" s="113"/>
      <c r="V355" s="113"/>
      <c r="W355" s="113"/>
      <c r="X355" s="113"/>
      <c r="Y355" s="113"/>
      <c r="Z355" s="113"/>
    </row>
    <row r="356" spans="1:26" ht="15.75" customHeight="1">
      <c r="A356" s="113"/>
      <c r="B356" s="113"/>
      <c r="C356" s="113"/>
      <c r="D356" s="113"/>
      <c r="E356" s="113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  <c r="T356" s="113"/>
      <c r="U356" s="113"/>
      <c r="V356" s="113"/>
      <c r="W356" s="113"/>
      <c r="X356" s="113"/>
      <c r="Y356" s="113"/>
      <c r="Z356" s="113"/>
    </row>
    <row r="357" spans="1:26" ht="15.75" customHeight="1">
      <c r="A357" s="113"/>
      <c r="B357" s="113"/>
      <c r="C357" s="113"/>
      <c r="D357" s="113"/>
      <c r="E357" s="113"/>
      <c r="F357" s="113"/>
      <c r="G357" s="113"/>
      <c r="H357" s="113"/>
      <c r="I357" s="113"/>
      <c r="J357" s="113"/>
      <c r="K357" s="113"/>
      <c r="L357" s="113"/>
      <c r="M357" s="113"/>
      <c r="N357" s="113"/>
      <c r="O357" s="113"/>
      <c r="P357" s="113"/>
      <c r="Q357" s="113"/>
      <c r="R357" s="113"/>
      <c r="S357" s="113"/>
      <c r="T357" s="113"/>
      <c r="U357" s="113"/>
      <c r="V357" s="113"/>
      <c r="W357" s="113"/>
      <c r="X357" s="113"/>
      <c r="Y357" s="113"/>
      <c r="Z357" s="113"/>
    </row>
    <row r="358" spans="1:26" ht="15.75" customHeight="1">
      <c r="A358" s="113"/>
      <c r="B358" s="113"/>
      <c r="C358" s="113"/>
      <c r="D358" s="113"/>
      <c r="E358" s="113"/>
      <c r="F358" s="113"/>
      <c r="G358" s="113"/>
      <c r="H358" s="113"/>
      <c r="I358" s="113"/>
      <c r="J358" s="113"/>
      <c r="K358" s="113"/>
      <c r="L358" s="113"/>
      <c r="M358" s="113"/>
      <c r="N358" s="113"/>
      <c r="O358" s="113"/>
      <c r="P358" s="113"/>
      <c r="Q358" s="113"/>
      <c r="R358" s="113"/>
      <c r="S358" s="113"/>
      <c r="T358" s="113"/>
      <c r="U358" s="113"/>
      <c r="V358" s="113"/>
      <c r="W358" s="113"/>
      <c r="X358" s="113"/>
      <c r="Y358" s="113"/>
      <c r="Z358" s="113"/>
    </row>
    <row r="359" spans="1:26" ht="15.75" customHeight="1">
      <c r="A359" s="113"/>
      <c r="B359" s="113"/>
      <c r="C359" s="113"/>
      <c r="D359" s="113"/>
      <c r="E359" s="113"/>
      <c r="F359" s="113"/>
      <c r="G359" s="113"/>
      <c r="H359" s="113"/>
      <c r="I359" s="113"/>
      <c r="J359" s="113"/>
      <c r="K359" s="113"/>
      <c r="L359" s="113"/>
      <c r="M359" s="113"/>
      <c r="N359" s="113"/>
      <c r="O359" s="113"/>
      <c r="P359" s="113"/>
      <c r="Q359" s="113"/>
      <c r="R359" s="113"/>
      <c r="S359" s="113"/>
      <c r="T359" s="113"/>
      <c r="U359" s="113"/>
      <c r="V359" s="113"/>
      <c r="W359" s="113"/>
      <c r="X359" s="113"/>
      <c r="Y359" s="113"/>
      <c r="Z359" s="113"/>
    </row>
    <row r="360" spans="1:26" ht="15.75" customHeight="1">
      <c r="A360" s="113"/>
      <c r="B360" s="113"/>
      <c r="C360" s="113"/>
      <c r="D360" s="113"/>
      <c r="E360" s="113"/>
      <c r="F360" s="113"/>
      <c r="G360" s="113"/>
      <c r="H360" s="113"/>
      <c r="I360" s="113"/>
      <c r="J360" s="113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  <c r="U360" s="113"/>
      <c r="V360" s="113"/>
      <c r="W360" s="113"/>
      <c r="X360" s="113"/>
      <c r="Y360" s="113"/>
      <c r="Z360" s="113"/>
    </row>
    <row r="361" spans="1:26" ht="15.75" customHeight="1">
      <c r="A361" s="113"/>
      <c r="B361" s="113"/>
      <c r="C361" s="113"/>
      <c r="D361" s="113"/>
      <c r="E361" s="113"/>
      <c r="F361" s="113"/>
      <c r="G361" s="113"/>
      <c r="H361" s="113"/>
      <c r="I361" s="113"/>
      <c r="J361" s="113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  <c r="U361" s="113"/>
      <c r="V361" s="113"/>
      <c r="W361" s="113"/>
      <c r="X361" s="113"/>
      <c r="Y361" s="113"/>
      <c r="Z361" s="113"/>
    </row>
    <row r="362" spans="1:26" ht="15.75" customHeight="1">
      <c r="A362" s="113"/>
      <c r="B362" s="113"/>
      <c r="C362" s="113"/>
      <c r="D362" s="113"/>
      <c r="E362" s="113"/>
      <c r="F362" s="113"/>
      <c r="G362" s="113"/>
      <c r="H362" s="113"/>
      <c r="I362" s="113"/>
      <c r="J362" s="113"/>
      <c r="K362" s="113"/>
      <c r="L362" s="113"/>
      <c r="M362" s="113"/>
      <c r="N362" s="113"/>
      <c r="O362" s="113"/>
      <c r="P362" s="113"/>
      <c r="Q362" s="113"/>
      <c r="R362" s="113"/>
      <c r="S362" s="113"/>
      <c r="T362" s="113"/>
      <c r="U362" s="113"/>
      <c r="V362" s="113"/>
      <c r="W362" s="113"/>
      <c r="X362" s="113"/>
      <c r="Y362" s="113"/>
      <c r="Z362" s="113"/>
    </row>
    <row r="363" spans="1:26" ht="15.75" customHeight="1">
      <c r="A363" s="113"/>
      <c r="B363" s="113"/>
      <c r="C363" s="113"/>
      <c r="D363" s="113"/>
      <c r="E363" s="113"/>
      <c r="F363" s="113"/>
      <c r="G363" s="113"/>
      <c r="H363" s="113"/>
      <c r="I363" s="113"/>
      <c r="J363" s="113"/>
      <c r="K363" s="113"/>
      <c r="L363" s="113"/>
      <c r="M363" s="113"/>
      <c r="N363" s="113"/>
      <c r="O363" s="113"/>
      <c r="P363" s="113"/>
      <c r="Q363" s="113"/>
      <c r="R363" s="113"/>
      <c r="S363" s="113"/>
      <c r="T363" s="113"/>
      <c r="U363" s="113"/>
      <c r="V363" s="113"/>
      <c r="W363" s="113"/>
      <c r="X363" s="113"/>
      <c r="Y363" s="113"/>
      <c r="Z363" s="113"/>
    </row>
    <row r="364" spans="1:26" ht="15.75" customHeight="1">
      <c r="A364" s="113"/>
      <c r="B364" s="113"/>
      <c r="C364" s="113"/>
      <c r="D364" s="113"/>
      <c r="E364" s="113"/>
      <c r="F364" s="113"/>
      <c r="G364" s="113"/>
      <c r="H364" s="113"/>
      <c r="I364" s="113"/>
      <c r="J364" s="113"/>
      <c r="K364" s="113"/>
      <c r="L364" s="113"/>
      <c r="M364" s="113"/>
      <c r="N364" s="113"/>
      <c r="O364" s="113"/>
      <c r="P364" s="113"/>
      <c r="Q364" s="113"/>
      <c r="R364" s="113"/>
      <c r="S364" s="113"/>
      <c r="T364" s="113"/>
      <c r="U364" s="113"/>
      <c r="V364" s="113"/>
      <c r="W364" s="113"/>
      <c r="X364" s="113"/>
      <c r="Y364" s="113"/>
      <c r="Z364" s="113"/>
    </row>
    <row r="365" spans="1:26" ht="15.75" customHeight="1">
      <c r="A365" s="113"/>
      <c r="B365" s="113"/>
      <c r="C365" s="113"/>
      <c r="D365" s="113"/>
      <c r="E365" s="113"/>
      <c r="F365" s="113"/>
      <c r="G365" s="113"/>
      <c r="H365" s="113"/>
      <c r="I365" s="113"/>
      <c r="J365" s="113"/>
      <c r="K365" s="113"/>
      <c r="L365" s="113"/>
      <c r="M365" s="113"/>
      <c r="N365" s="113"/>
      <c r="O365" s="113"/>
      <c r="P365" s="113"/>
      <c r="Q365" s="113"/>
      <c r="R365" s="113"/>
      <c r="S365" s="113"/>
      <c r="T365" s="113"/>
      <c r="U365" s="113"/>
      <c r="V365" s="113"/>
      <c r="W365" s="113"/>
      <c r="X365" s="113"/>
      <c r="Y365" s="113"/>
      <c r="Z365" s="113"/>
    </row>
    <row r="366" spans="1:26" ht="15.75" customHeight="1">
      <c r="A366" s="113"/>
      <c r="B366" s="113"/>
      <c r="C366" s="113"/>
      <c r="D366" s="113"/>
      <c r="E366" s="113"/>
      <c r="F366" s="113"/>
      <c r="G366" s="113"/>
      <c r="H366" s="113"/>
      <c r="I366" s="113"/>
      <c r="J366" s="113"/>
      <c r="K366" s="113"/>
      <c r="L366" s="113"/>
      <c r="M366" s="113"/>
      <c r="N366" s="113"/>
      <c r="O366" s="113"/>
      <c r="P366" s="113"/>
      <c r="Q366" s="113"/>
      <c r="R366" s="113"/>
      <c r="S366" s="113"/>
      <c r="T366" s="113"/>
      <c r="U366" s="113"/>
      <c r="V366" s="113"/>
      <c r="W366" s="113"/>
      <c r="X366" s="113"/>
      <c r="Y366" s="113"/>
      <c r="Z366" s="113"/>
    </row>
    <row r="367" spans="1:26" ht="15.75" customHeight="1">
      <c r="A367" s="113"/>
      <c r="B367" s="113"/>
      <c r="C367" s="113"/>
      <c r="D367" s="113"/>
      <c r="E367" s="113"/>
      <c r="F367" s="113"/>
      <c r="G367" s="113"/>
      <c r="H367" s="113"/>
      <c r="I367" s="113"/>
      <c r="J367" s="113"/>
      <c r="K367" s="113"/>
      <c r="L367" s="113"/>
      <c r="M367" s="113"/>
      <c r="N367" s="113"/>
      <c r="O367" s="113"/>
      <c r="P367" s="113"/>
      <c r="Q367" s="113"/>
      <c r="R367" s="113"/>
      <c r="S367" s="113"/>
      <c r="T367" s="113"/>
      <c r="U367" s="113"/>
      <c r="V367" s="113"/>
      <c r="W367" s="113"/>
      <c r="X367" s="113"/>
      <c r="Y367" s="113"/>
      <c r="Z367" s="113"/>
    </row>
    <row r="368" spans="1:26" ht="15.75" customHeight="1">
      <c r="A368" s="113"/>
      <c r="B368" s="113"/>
      <c r="C368" s="113"/>
      <c r="D368" s="113"/>
      <c r="E368" s="113"/>
      <c r="F368" s="113"/>
      <c r="G368" s="113"/>
      <c r="H368" s="113"/>
      <c r="I368" s="113"/>
      <c r="J368" s="113"/>
      <c r="K368" s="113"/>
      <c r="L368" s="113"/>
      <c r="M368" s="113"/>
      <c r="N368" s="113"/>
      <c r="O368" s="113"/>
      <c r="P368" s="113"/>
      <c r="Q368" s="113"/>
      <c r="R368" s="113"/>
      <c r="S368" s="113"/>
      <c r="T368" s="113"/>
      <c r="U368" s="113"/>
      <c r="V368" s="113"/>
      <c r="W368" s="113"/>
      <c r="X368" s="113"/>
      <c r="Y368" s="113"/>
      <c r="Z368" s="113"/>
    </row>
    <row r="369" spans="1:26" ht="15.75" customHeight="1">
      <c r="A369" s="113"/>
      <c r="B369" s="113"/>
      <c r="C369" s="113"/>
      <c r="D369" s="113"/>
      <c r="E369" s="113"/>
      <c r="F369" s="113"/>
      <c r="G369" s="113"/>
      <c r="H369" s="113"/>
      <c r="I369" s="113"/>
      <c r="J369" s="113"/>
      <c r="K369" s="113"/>
      <c r="L369" s="113"/>
      <c r="M369" s="113"/>
      <c r="N369" s="113"/>
      <c r="O369" s="113"/>
      <c r="P369" s="113"/>
      <c r="Q369" s="113"/>
      <c r="R369" s="113"/>
      <c r="S369" s="113"/>
      <c r="T369" s="113"/>
      <c r="U369" s="113"/>
      <c r="V369" s="113"/>
      <c r="W369" s="113"/>
      <c r="X369" s="113"/>
      <c r="Y369" s="113"/>
      <c r="Z369" s="113"/>
    </row>
    <row r="370" spans="1:26" ht="15.75" customHeight="1">
      <c r="A370" s="113"/>
      <c r="B370" s="113"/>
      <c r="C370" s="113"/>
      <c r="D370" s="113"/>
      <c r="E370" s="113"/>
      <c r="F370" s="113"/>
      <c r="G370" s="113"/>
      <c r="H370" s="113"/>
      <c r="I370" s="113"/>
      <c r="J370" s="113"/>
      <c r="K370" s="113"/>
      <c r="L370" s="113"/>
      <c r="M370" s="113"/>
      <c r="N370" s="113"/>
      <c r="O370" s="113"/>
      <c r="P370" s="113"/>
      <c r="Q370" s="113"/>
      <c r="R370" s="113"/>
      <c r="S370" s="113"/>
      <c r="T370" s="113"/>
      <c r="U370" s="113"/>
      <c r="V370" s="113"/>
      <c r="W370" s="113"/>
      <c r="X370" s="113"/>
      <c r="Y370" s="113"/>
      <c r="Z370" s="113"/>
    </row>
    <row r="371" spans="1:26" ht="15.75" customHeight="1">
      <c r="A371" s="113"/>
      <c r="B371" s="113"/>
      <c r="C371" s="113"/>
      <c r="D371" s="113"/>
      <c r="E371" s="113"/>
      <c r="F371" s="113"/>
      <c r="G371" s="113"/>
      <c r="H371" s="113"/>
      <c r="I371" s="113"/>
      <c r="J371" s="113"/>
      <c r="K371" s="113"/>
      <c r="L371" s="113"/>
      <c r="M371" s="113"/>
      <c r="N371" s="113"/>
      <c r="O371" s="113"/>
      <c r="P371" s="113"/>
      <c r="Q371" s="113"/>
      <c r="R371" s="113"/>
      <c r="S371" s="113"/>
      <c r="T371" s="113"/>
      <c r="U371" s="113"/>
      <c r="V371" s="113"/>
      <c r="W371" s="113"/>
      <c r="X371" s="113"/>
      <c r="Y371" s="113"/>
      <c r="Z371" s="113"/>
    </row>
    <row r="372" spans="1:26" ht="15.75" customHeight="1">
      <c r="A372" s="113"/>
      <c r="B372" s="113"/>
      <c r="C372" s="113"/>
      <c r="D372" s="113"/>
      <c r="E372" s="113"/>
      <c r="F372" s="113"/>
      <c r="G372" s="113"/>
      <c r="H372" s="113"/>
      <c r="I372" s="113"/>
      <c r="J372" s="113"/>
      <c r="K372" s="113"/>
      <c r="L372" s="113"/>
      <c r="M372" s="113"/>
      <c r="N372" s="113"/>
      <c r="O372" s="113"/>
      <c r="P372" s="113"/>
      <c r="Q372" s="113"/>
      <c r="R372" s="113"/>
      <c r="S372" s="113"/>
      <c r="T372" s="113"/>
      <c r="U372" s="113"/>
      <c r="V372" s="113"/>
      <c r="W372" s="113"/>
      <c r="X372" s="113"/>
      <c r="Y372" s="113"/>
      <c r="Z372" s="113"/>
    </row>
    <row r="373" spans="1:26" ht="15.75" customHeight="1">
      <c r="A373" s="113"/>
      <c r="B373" s="113"/>
      <c r="C373" s="113"/>
      <c r="D373" s="113"/>
      <c r="E373" s="113"/>
      <c r="F373" s="113"/>
      <c r="G373" s="113"/>
      <c r="H373" s="113"/>
      <c r="I373" s="113"/>
      <c r="J373" s="113"/>
      <c r="K373" s="113"/>
      <c r="L373" s="113"/>
      <c r="M373" s="113"/>
      <c r="N373" s="113"/>
      <c r="O373" s="113"/>
      <c r="P373" s="113"/>
      <c r="Q373" s="113"/>
      <c r="R373" s="113"/>
      <c r="S373" s="113"/>
      <c r="T373" s="113"/>
      <c r="U373" s="113"/>
      <c r="V373" s="113"/>
      <c r="W373" s="113"/>
      <c r="X373" s="113"/>
      <c r="Y373" s="113"/>
      <c r="Z373" s="113"/>
    </row>
    <row r="374" spans="1:26" ht="15.75" customHeight="1">
      <c r="A374" s="113"/>
      <c r="B374" s="113"/>
      <c r="C374" s="113"/>
      <c r="D374" s="113"/>
      <c r="E374" s="113"/>
      <c r="F374" s="113"/>
      <c r="G374" s="113"/>
      <c r="H374" s="113"/>
      <c r="I374" s="113"/>
      <c r="J374" s="113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  <c r="U374" s="113"/>
      <c r="V374" s="113"/>
      <c r="W374" s="113"/>
      <c r="X374" s="113"/>
      <c r="Y374" s="113"/>
      <c r="Z374" s="113"/>
    </row>
    <row r="375" spans="1:26" ht="15.75" customHeight="1">
      <c r="A375" s="113"/>
      <c r="B375" s="113"/>
      <c r="C375" s="113"/>
      <c r="D375" s="113"/>
      <c r="E375" s="113"/>
      <c r="F375" s="113"/>
      <c r="G375" s="113"/>
      <c r="H375" s="113"/>
      <c r="I375" s="113"/>
      <c r="J375" s="113"/>
      <c r="K375" s="113"/>
      <c r="L375" s="113"/>
      <c r="M375" s="113"/>
      <c r="N375" s="113"/>
      <c r="O375" s="113"/>
      <c r="P375" s="113"/>
      <c r="Q375" s="113"/>
      <c r="R375" s="113"/>
      <c r="S375" s="113"/>
      <c r="T375" s="113"/>
      <c r="U375" s="113"/>
      <c r="V375" s="113"/>
      <c r="W375" s="113"/>
      <c r="X375" s="113"/>
      <c r="Y375" s="113"/>
      <c r="Z375" s="113"/>
    </row>
    <row r="376" spans="1:26" ht="15.75" customHeight="1">
      <c r="A376" s="113"/>
      <c r="B376" s="113"/>
      <c r="C376" s="113"/>
      <c r="D376" s="113"/>
      <c r="E376" s="113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Y376" s="113"/>
      <c r="Z376" s="113"/>
    </row>
    <row r="377" spans="1:26" ht="15.75" customHeight="1">
      <c r="A377" s="113"/>
      <c r="B377" s="113"/>
      <c r="C377" s="113"/>
      <c r="D377" s="113"/>
      <c r="E377" s="113"/>
      <c r="F377" s="113"/>
      <c r="G377" s="113"/>
      <c r="H377" s="113"/>
      <c r="I377" s="113"/>
      <c r="J377" s="113"/>
      <c r="K377" s="113"/>
      <c r="L377" s="113"/>
      <c r="M377" s="113"/>
      <c r="N377" s="113"/>
      <c r="O377" s="113"/>
      <c r="P377" s="113"/>
      <c r="Q377" s="113"/>
      <c r="R377" s="113"/>
      <c r="S377" s="113"/>
      <c r="T377" s="113"/>
      <c r="U377" s="113"/>
      <c r="V377" s="113"/>
      <c r="W377" s="113"/>
      <c r="X377" s="113"/>
      <c r="Y377" s="113"/>
      <c r="Z377" s="113"/>
    </row>
    <row r="378" spans="1:26" ht="15.75" customHeight="1">
      <c r="A378" s="113"/>
      <c r="B378" s="113"/>
      <c r="C378" s="113"/>
      <c r="D378" s="113"/>
      <c r="E378" s="113"/>
      <c r="F378" s="113"/>
      <c r="G378" s="113"/>
      <c r="H378" s="113"/>
      <c r="I378" s="113"/>
      <c r="J378" s="113"/>
      <c r="K378" s="113"/>
      <c r="L378" s="113"/>
      <c r="M378" s="113"/>
      <c r="N378" s="113"/>
      <c r="O378" s="113"/>
      <c r="P378" s="113"/>
      <c r="Q378" s="113"/>
      <c r="R378" s="113"/>
      <c r="S378" s="113"/>
      <c r="T378" s="113"/>
      <c r="U378" s="113"/>
      <c r="V378" s="113"/>
      <c r="W378" s="113"/>
      <c r="X378" s="113"/>
      <c r="Y378" s="113"/>
      <c r="Z378" s="113"/>
    </row>
    <row r="379" spans="1:26" ht="15.75" customHeight="1">
      <c r="A379" s="113"/>
      <c r="B379" s="113"/>
      <c r="C379" s="113"/>
      <c r="D379" s="113"/>
      <c r="E379" s="113"/>
      <c r="F379" s="113"/>
      <c r="G379" s="113"/>
      <c r="H379" s="113"/>
      <c r="I379" s="113"/>
      <c r="J379" s="113"/>
      <c r="K379" s="113"/>
      <c r="L379" s="113"/>
      <c r="M379" s="113"/>
      <c r="N379" s="113"/>
      <c r="O379" s="113"/>
      <c r="P379" s="113"/>
      <c r="Q379" s="113"/>
      <c r="R379" s="113"/>
      <c r="S379" s="113"/>
      <c r="T379" s="113"/>
      <c r="U379" s="113"/>
      <c r="V379" s="113"/>
      <c r="W379" s="113"/>
      <c r="X379" s="113"/>
      <c r="Y379" s="113"/>
      <c r="Z379" s="113"/>
    </row>
    <row r="380" spans="1:26" ht="15.75" customHeight="1">
      <c r="A380" s="113"/>
      <c r="B380" s="113"/>
      <c r="C380" s="113"/>
      <c r="D380" s="113"/>
      <c r="E380" s="113"/>
      <c r="F380" s="113"/>
      <c r="G380" s="113"/>
      <c r="H380" s="113"/>
      <c r="I380" s="113"/>
      <c r="J380" s="113"/>
      <c r="K380" s="113"/>
      <c r="L380" s="113"/>
      <c r="M380" s="113"/>
      <c r="N380" s="113"/>
      <c r="O380" s="113"/>
      <c r="P380" s="113"/>
      <c r="Q380" s="113"/>
      <c r="R380" s="113"/>
      <c r="S380" s="113"/>
      <c r="T380" s="113"/>
      <c r="U380" s="113"/>
      <c r="V380" s="113"/>
      <c r="W380" s="113"/>
      <c r="X380" s="113"/>
      <c r="Y380" s="113"/>
      <c r="Z380" s="113"/>
    </row>
    <row r="381" spans="1:26" ht="15.75" customHeight="1">
      <c r="A381" s="113"/>
      <c r="B381" s="113"/>
      <c r="C381" s="113"/>
      <c r="D381" s="113"/>
      <c r="E381" s="113"/>
      <c r="F381" s="113"/>
      <c r="G381" s="113"/>
      <c r="H381" s="113"/>
      <c r="I381" s="113"/>
      <c r="J381" s="113"/>
      <c r="K381" s="113"/>
      <c r="L381" s="113"/>
      <c r="M381" s="113"/>
      <c r="N381" s="113"/>
      <c r="O381" s="113"/>
      <c r="P381" s="113"/>
      <c r="Q381" s="113"/>
      <c r="R381" s="113"/>
      <c r="S381" s="113"/>
      <c r="T381" s="113"/>
      <c r="U381" s="113"/>
      <c r="V381" s="113"/>
      <c r="W381" s="113"/>
      <c r="X381" s="113"/>
      <c r="Y381" s="113"/>
      <c r="Z381" s="113"/>
    </row>
    <row r="382" spans="1:26" ht="15.75" customHeight="1">
      <c r="A382" s="113"/>
      <c r="B382" s="113"/>
      <c r="C382" s="113"/>
      <c r="D382" s="113"/>
      <c r="E382" s="113"/>
      <c r="F382" s="113"/>
      <c r="G382" s="113"/>
      <c r="H382" s="113"/>
      <c r="I382" s="113"/>
      <c r="J382" s="113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  <c r="U382" s="113"/>
      <c r="V382" s="113"/>
      <c r="W382" s="113"/>
      <c r="X382" s="113"/>
      <c r="Y382" s="113"/>
      <c r="Z382" s="113"/>
    </row>
    <row r="383" spans="1:26" ht="15.75" customHeight="1">
      <c r="A383" s="113"/>
      <c r="B383" s="113"/>
      <c r="C383" s="113"/>
      <c r="D383" s="113"/>
      <c r="E383" s="113"/>
      <c r="F383" s="113"/>
      <c r="G383" s="113"/>
      <c r="H383" s="113"/>
      <c r="I383" s="113"/>
      <c r="J383" s="113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  <c r="U383" s="113"/>
      <c r="V383" s="113"/>
      <c r="W383" s="113"/>
      <c r="X383" s="113"/>
      <c r="Y383" s="113"/>
      <c r="Z383" s="113"/>
    </row>
    <row r="384" spans="1:26" ht="15.75" customHeight="1">
      <c r="A384" s="113"/>
      <c r="B384" s="113"/>
      <c r="C384" s="113"/>
      <c r="D384" s="113"/>
      <c r="E384" s="113"/>
      <c r="F384" s="113"/>
      <c r="G384" s="113"/>
      <c r="H384" s="113"/>
      <c r="I384" s="113"/>
      <c r="J384" s="113"/>
      <c r="K384" s="113"/>
      <c r="L384" s="113"/>
      <c r="M384" s="113"/>
      <c r="N384" s="113"/>
      <c r="O384" s="113"/>
      <c r="P384" s="113"/>
      <c r="Q384" s="113"/>
      <c r="R384" s="113"/>
      <c r="S384" s="113"/>
      <c r="T384" s="113"/>
      <c r="U384" s="113"/>
      <c r="V384" s="113"/>
      <c r="W384" s="113"/>
      <c r="X384" s="113"/>
      <c r="Y384" s="113"/>
      <c r="Z384" s="113"/>
    </row>
    <row r="385" spans="1:26" ht="15.75" customHeight="1">
      <c r="A385" s="113"/>
      <c r="B385" s="113"/>
      <c r="C385" s="113"/>
      <c r="D385" s="113"/>
      <c r="E385" s="113"/>
      <c r="F385" s="113"/>
      <c r="G385" s="113"/>
      <c r="H385" s="113"/>
      <c r="I385" s="113"/>
      <c r="J385" s="113"/>
      <c r="K385" s="113"/>
      <c r="L385" s="113"/>
      <c r="M385" s="113"/>
      <c r="N385" s="113"/>
      <c r="O385" s="113"/>
      <c r="P385" s="113"/>
      <c r="Q385" s="113"/>
      <c r="R385" s="113"/>
      <c r="S385" s="113"/>
      <c r="T385" s="113"/>
      <c r="U385" s="113"/>
      <c r="V385" s="113"/>
      <c r="W385" s="113"/>
      <c r="X385" s="113"/>
      <c r="Y385" s="113"/>
      <c r="Z385" s="113"/>
    </row>
    <row r="386" spans="1:26" ht="15.75" customHeight="1">
      <c r="A386" s="113"/>
      <c r="B386" s="113"/>
      <c r="C386" s="113"/>
      <c r="D386" s="113"/>
      <c r="E386" s="113"/>
      <c r="F386" s="113"/>
      <c r="G386" s="113"/>
      <c r="H386" s="113"/>
      <c r="I386" s="113"/>
      <c r="J386" s="113"/>
      <c r="K386" s="113"/>
      <c r="L386" s="113"/>
      <c r="M386" s="113"/>
      <c r="N386" s="113"/>
      <c r="O386" s="113"/>
      <c r="P386" s="113"/>
      <c r="Q386" s="113"/>
      <c r="R386" s="113"/>
      <c r="S386" s="113"/>
      <c r="T386" s="113"/>
      <c r="U386" s="113"/>
      <c r="V386" s="113"/>
      <c r="W386" s="113"/>
      <c r="X386" s="113"/>
      <c r="Y386" s="113"/>
      <c r="Z386" s="113"/>
    </row>
    <row r="387" spans="1:26" ht="15.75" customHeight="1">
      <c r="A387" s="113"/>
      <c r="B387" s="113"/>
      <c r="C387" s="113"/>
      <c r="D387" s="113"/>
      <c r="E387" s="113"/>
      <c r="F387" s="113"/>
      <c r="G387" s="113"/>
      <c r="H387" s="113"/>
      <c r="I387" s="113"/>
      <c r="J387" s="113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  <c r="U387" s="113"/>
      <c r="V387" s="113"/>
      <c r="W387" s="113"/>
      <c r="X387" s="113"/>
      <c r="Y387" s="113"/>
      <c r="Z387" s="113"/>
    </row>
    <row r="388" spans="1:26" ht="15.75" customHeight="1">
      <c r="A388" s="113"/>
      <c r="B388" s="113"/>
      <c r="C388" s="113"/>
      <c r="D388" s="113"/>
      <c r="E388" s="113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  <c r="X388" s="113"/>
      <c r="Y388" s="113"/>
      <c r="Z388" s="113"/>
    </row>
    <row r="389" spans="1:26" ht="15.75" customHeight="1">
      <c r="A389" s="113"/>
      <c r="B389" s="113"/>
      <c r="C389" s="113"/>
      <c r="D389" s="113"/>
      <c r="E389" s="113"/>
      <c r="F389" s="113"/>
      <c r="G389" s="113"/>
      <c r="H389" s="113"/>
      <c r="I389" s="113"/>
      <c r="J389" s="113"/>
      <c r="K389" s="113"/>
      <c r="L389" s="113"/>
      <c r="M389" s="113"/>
      <c r="N389" s="113"/>
      <c r="O389" s="113"/>
      <c r="P389" s="113"/>
      <c r="Q389" s="113"/>
      <c r="R389" s="113"/>
      <c r="S389" s="113"/>
      <c r="T389" s="113"/>
      <c r="U389" s="113"/>
      <c r="V389" s="113"/>
      <c r="W389" s="113"/>
      <c r="X389" s="113"/>
      <c r="Y389" s="113"/>
      <c r="Z389" s="113"/>
    </row>
    <row r="390" spans="1:26" ht="15.75" customHeight="1">
      <c r="A390" s="113"/>
      <c r="B390" s="113"/>
      <c r="C390" s="113"/>
      <c r="D390" s="113"/>
      <c r="E390" s="113"/>
      <c r="F390" s="113"/>
      <c r="G390" s="113"/>
      <c r="H390" s="113"/>
      <c r="I390" s="113"/>
      <c r="J390" s="113"/>
      <c r="K390" s="113"/>
      <c r="L390" s="113"/>
      <c r="M390" s="113"/>
      <c r="N390" s="113"/>
      <c r="O390" s="113"/>
      <c r="P390" s="113"/>
      <c r="Q390" s="113"/>
      <c r="R390" s="113"/>
      <c r="S390" s="113"/>
      <c r="T390" s="113"/>
      <c r="U390" s="113"/>
      <c r="V390" s="113"/>
      <c r="W390" s="113"/>
      <c r="X390" s="113"/>
      <c r="Y390" s="113"/>
      <c r="Z390" s="113"/>
    </row>
    <row r="391" spans="1:26" ht="15.75" customHeight="1">
      <c r="A391" s="113"/>
      <c r="B391" s="113"/>
      <c r="C391" s="113"/>
      <c r="D391" s="113"/>
      <c r="E391" s="113"/>
      <c r="F391" s="113"/>
      <c r="G391" s="113"/>
      <c r="H391" s="113"/>
      <c r="I391" s="113"/>
      <c r="J391" s="113"/>
      <c r="K391" s="113"/>
      <c r="L391" s="113"/>
      <c r="M391" s="113"/>
      <c r="N391" s="113"/>
      <c r="O391" s="113"/>
      <c r="P391" s="113"/>
      <c r="Q391" s="113"/>
      <c r="R391" s="113"/>
      <c r="S391" s="113"/>
      <c r="T391" s="113"/>
      <c r="U391" s="113"/>
      <c r="V391" s="113"/>
      <c r="W391" s="113"/>
      <c r="X391" s="113"/>
      <c r="Y391" s="113"/>
      <c r="Z391" s="113"/>
    </row>
    <row r="392" spans="1:26" ht="15.75" customHeight="1">
      <c r="A392" s="113"/>
      <c r="B392" s="113"/>
      <c r="C392" s="113"/>
      <c r="D392" s="113"/>
      <c r="E392" s="113"/>
      <c r="F392" s="113"/>
      <c r="G392" s="113"/>
      <c r="H392" s="113"/>
      <c r="I392" s="113"/>
      <c r="J392" s="113"/>
      <c r="K392" s="113"/>
      <c r="L392" s="113"/>
      <c r="M392" s="113"/>
      <c r="N392" s="113"/>
      <c r="O392" s="113"/>
      <c r="P392" s="113"/>
      <c r="Q392" s="113"/>
      <c r="R392" s="113"/>
      <c r="S392" s="113"/>
      <c r="T392" s="113"/>
      <c r="U392" s="113"/>
      <c r="V392" s="113"/>
      <c r="W392" s="113"/>
      <c r="X392" s="113"/>
      <c r="Y392" s="113"/>
      <c r="Z392" s="113"/>
    </row>
    <row r="393" spans="1:26" ht="15.75" customHeight="1">
      <c r="A393" s="113"/>
      <c r="B393" s="113"/>
      <c r="C393" s="113"/>
      <c r="D393" s="113"/>
      <c r="E393" s="113"/>
      <c r="F393" s="113"/>
      <c r="G393" s="113"/>
      <c r="H393" s="113"/>
      <c r="I393" s="113"/>
      <c r="J393" s="113"/>
      <c r="K393" s="113"/>
      <c r="L393" s="113"/>
      <c r="M393" s="113"/>
      <c r="N393" s="113"/>
      <c r="O393" s="113"/>
      <c r="P393" s="113"/>
      <c r="Q393" s="113"/>
      <c r="R393" s="113"/>
      <c r="S393" s="113"/>
      <c r="T393" s="113"/>
      <c r="U393" s="113"/>
      <c r="V393" s="113"/>
      <c r="W393" s="113"/>
      <c r="X393" s="113"/>
      <c r="Y393" s="113"/>
      <c r="Z393" s="113"/>
    </row>
    <row r="394" spans="1:26" ht="15.75" customHeight="1">
      <c r="A394" s="113"/>
      <c r="B394" s="113"/>
      <c r="C394" s="113"/>
      <c r="D394" s="113"/>
      <c r="E394" s="113"/>
      <c r="F394" s="113"/>
      <c r="G394" s="113"/>
      <c r="H394" s="113"/>
      <c r="I394" s="113"/>
      <c r="J394" s="113"/>
      <c r="K394" s="113"/>
      <c r="L394" s="113"/>
      <c r="M394" s="113"/>
      <c r="N394" s="113"/>
      <c r="O394" s="113"/>
      <c r="P394" s="113"/>
      <c r="Q394" s="113"/>
      <c r="R394" s="113"/>
      <c r="S394" s="113"/>
      <c r="T394" s="113"/>
      <c r="U394" s="113"/>
      <c r="V394" s="113"/>
      <c r="W394" s="113"/>
      <c r="X394" s="113"/>
      <c r="Y394" s="113"/>
      <c r="Z394" s="113"/>
    </row>
    <row r="395" spans="1:26" ht="15.75" customHeight="1">
      <c r="A395" s="113"/>
      <c r="B395" s="113"/>
      <c r="C395" s="113"/>
      <c r="D395" s="113"/>
      <c r="E395" s="113"/>
      <c r="F395" s="113"/>
      <c r="G395" s="113"/>
      <c r="H395" s="113"/>
      <c r="I395" s="113"/>
      <c r="J395" s="113"/>
      <c r="K395" s="113"/>
      <c r="L395" s="113"/>
      <c r="M395" s="113"/>
      <c r="N395" s="113"/>
      <c r="O395" s="113"/>
      <c r="P395" s="113"/>
      <c r="Q395" s="113"/>
      <c r="R395" s="113"/>
      <c r="S395" s="113"/>
      <c r="T395" s="113"/>
      <c r="U395" s="113"/>
      <c r="V395" s="113"/>
      <c r="W395" s="113"/>
      <c r="X395" s="113"/>
      <c r="Y395" s="113"/>
      <c r="Z395" s="113"/>
    </row>
    <row r="396" spans="1:26" ht="15.75" customHeight="1">
      <c r="A396" s="113"/>
      <c r="B396" s="113"/>
      <c r="C396" s="113"/>
      <c r="D396" s="113"/>
      <c r="E396" s="113"/>
      <c r="F396" s="113"/>
      <c r="G396" s="113"/>
      <c r="H396" s="113"/>
      <c r="I396" s="113"/>
      <c r="J396" s="113"/>
      <c r="K396" s="113"/>
      <c r="L396" s="113"/>
      <c r="M396" s="113"/>
      <c r="N396" s="113"/>
      <c r="O396" s="113"/>
      <c r="P396" s="113"/>
      <c r="Q396" s="113"/>
      <c r="R396" s="113"/>
      <c r="S396" s="113"/>
      <c r="T396" s="113"/>
      <c r="U396" s="113"/>
      <c r="V396" s="113"/>
      <c r="W396" s="113"/>
      <c r="X396" s="113"/>
      <c r="Y396" s="113"/>
      <c r="Z396" s="113"/>
    </row>
    <row r="397" spans="1:26" ht="15.75" customHeight="1">
      <c r="A397" s="113"/>
      <c r="B397" s="113"/>
      <c r="C397" s="113"/>
      <c r="D397" s="113"/>
      <c r="E397" s="113"/>
      <c r="F397" s="113"/>
      <c r="G397" s="113"/>
      <c r="H397" s="113"/>
      <c r="I397" s="113"/>
      <c r="J397" s="113"/>
      <c r="K397" s="113"/>
      <c r="L397" s="113"/>
      <c r="M397" s="113"/>
      <c r="N397" s="113"/>
      <c r="O397" s="113"/>
      <c r="P397" s="113"/>
      <c r="Q397" s="113"/>
      <c r="R397" s="113"/>
      <c r="S397" s="113"/>
      <c r="T397" s="113"/>
      <c r="U397" s="113"/>
      <c r="V397" s="113"/>
      <c r="W397" s="113"/>
      <c r="X397" s="113"/>
      <c r="Y397" s="113"/>
      <c r="Z397" s="113"/>
    </row>
    <row r="398" spans="1:26" ht="15.75" customHeight="1">
      <c r="A398" s="113"/>
      <c r="B398" s="113"/>
      <c r="C398" s="113"/>
      <c r="D398" s="113"/>
      <c r="E398" s="113"/>
      <c r="F398" s="113"/>
      <c r="G398" s="113"/>
      <c r="H398" s="113"/>
      <c r="I398" s="113"/>
      <c r="J398" s="113"/>
      <c r="K398" s="113"/>
      <c r="L398" s="113"/>
      <c r="M398" s="113"/>
      <c r="N398" s="113"/>
      <c r="O398" s="113"/>
      <c r="P398" s="113"/>
      <c r="Q398" s="113"/>
      <c r="R398" s="113"/>
      <c r="S398" s="113"/>
      <c r="T398" s="113"/>
      <c r="U398" s="113"/>
      <c r="V398" s="113"/>
      <c r="W398" s="113"/>
      <c r="X398" s="113"/>
      <c r="Y398" s="113"/>
      <c r="Z398" s="113"/>
    </row>
    <row r="399" spans="1:26" ht="15.75" customHeight="1">
      <c r="A399" s="113"/>
      <c r="B399" s="113"/>
      <c r="C399" s="113"/>
      <c r="D399" s="113"/>
      <c r="E399" s="113"/>
      <c r="F399" s="113"/>
      <c r="G399" s="113"/>
      <c r="H399" s="113"/>
      <c r="I399" s="113"/>
      <c r="J399" s="113"/>
      <c r="K399" s="113"/>
      <c r="L399" s="113"/>
      <c r="M399" s="113"/>
      <c r="N399" s="113"/>
      <c r="O399" s="113"/>
      <c r="P399" s="113"/>
      <c r="Q399" s="113"/>
      <c r="R399" s="113"/>
      <c r="S399" s="113"/>
      <c r="T399" s="113"/>
      <c r="U399" s="113"/>
      <c r="V399" s="113"/>
      <c r="W399" s="113"/>
      <c r="X399" s="113"/>
      <c r="Y399" s="113"/>
      <c r="Z399" s="113"/>
    </row>
    <row r="400" spans="1:26" ht="15.75" customHeight="1">
      <c r="A400" s="113"/>
      <c r="B400" s="113"/>
      <c r="C400" s="113"/>
      <c r="D400" s="113"/>
      <c r="E400" s="113"/>
      <c r="F400" s="113"/>
      <c r="G400" s="113"/>
      <c r="H400" s="113"/>
      <c r="I400" s="113"/>
      <c r="J400" s="113"/>
      <c r="K400" s="113"/>
      <c r="L400" s="113"/>
      <c r="M400" s="113"/>
      <c r="N400" s="113"/>
      <c r="O400" s="113"/>
      <c r="P400" s="113"/>
      <c r="Q400" s="113"/>
      <c r="R400" s="113"/>
      <c r="S400" s="113"/>
      <c r="T400" s="113"/>
      <c r="U400" s="113"/>
      <c r="V400" s="113"/>
      <c r="W400" s="113"/>
      <c r="X400" s="113"/>
      <c r="Y400" s="113"/>
      <c r="Z400" s="113"/>
    </row>
    <row r="401" spans="1:26" ht="15.75" customHeight="1">
      <c r="A401" s="113"/>
      <c r="B401" s="113"/>
      <c r="C401" s="113"/>
      <c r="D401" s="113"/>
      <c r="E401" s="113"/>
      <c r="F401" s="113"/>
      <c r="G401" s="113"/>
      <c r="H401" s="113"/>
      <c r="I401" s="113"/>
      <c r="J401" s="113"/>
      <c r="K401" s="113"/>
      <c r="L401" s="113"/>
      <c r="M401" s="113"/>
      <c r="N401" s="113"/>
      <c r="O401" s="113"/>
      <c r="P401" s="113"/>
      <c r="Q401" s="113"/>
      <c r="R401" s="113"/>
      <c r="S401" s="113"/>
      <c r="T401" s="113"/>
      <c r="U401" s="113"/>
      <c r="V401" s="113"/>
      <c r="W401" s="113"/>
      <c r="X401" s="113"/>
      <c r="Y401" s="113"/>
      <c r="Z401" s="113"/>
    </row>
    <row r="402" spans="1:26" ht="15.75" customHeight="1">
      <c r="A402" s="113"/>
      <c r="B402" s="113"/>
      <c r="C402" s="113"/>
      <c r="D402" s="113"/>
      <c r="E402" s="113"/>
      <c r="F402" s="113"/>
      <c r="G402" s="113"/>
      <c r="H402" s="113"/>
      <c r="I402" s="113"/>
      <c r="J402" s="113"/>
      <c r="K402" s="113"/>
      <c r="L402" s="113"/>
      <c r="M402" s="113"/>
      <c r="N402" s="113"/>
      <c r="O402" s="113"/>
      <c r="P402" s="113"/>
      <c r="Q402" s="113"/>
      <c r="R402" s="113"/>
      <c r="S402" s="113"/>
      <c r="T402" s="113"/>
      <c r="U402" s="113"/>
      <c r="V402" s="113"/>
      <c r="W402" s="113"/>
      <c r="X402" s="113"/>
      <c r="Y402" s="113"/>
      <c r="Z402" s="113"/>
    </row>
    <row r="403" spans="1:26" ht="15.75" customHeight="1">
      <c r="A403" s="113"/>
      <c r="B403" s="113"/>
      <c r="C403" s="113"/>
      <c r="D403" s="113"/>
      <c r="E403" s="113"/>
      <c r="F403" s="113"/>
      <c r="G403" s="113"/>
      <c r="H403" s="113"/>
      <c r="I403" s="113"/>
      <c r="J403" s="113"/>
      <c r="K403" s="113"/>
      <c r="L403" s="113"/>
      <c r="M403" s="113"/>
      <c r="N403" s="113"/>
      <c r="O403" s="113"/>
      <c r="P403" s="113"/>
      <c r="Q403" s="113"/>
      <c r="R403" s="113"/>
      <c r="S403" s="113"/>
      <c r="T403" s="113"/>
      <c r="U403" s="113"/>
      <c r="V403" s="113"/>
      <c r="W403" s="113"/>
      <c r="X403" s="113"/>
      <c r="Y403" s="113"/>
      <c r="Z403" s="113"/>
    </row>
    <row r="404" spans="1:26" ht="15.75" customHeight="1">
      <c r="A404" s="113"/>
      <c r="B404" s="113"/>
      <c r="C404" s="113"/>
      <c r="D404" s="113"/>
      <c r="E404" s="113"/>
      <c r="F404" s="113"/>
      <c r="G404" s="113"/>
      <c r="H404" s="113"/>
      <c r="I404" s="113"/>
      <c r="J404" s="113"/>
      <c r="K404" s="113"/>
      <c r="L404" s="113"/>
      <c r="M404" s="113"/>
      <c r="N404" s="113"/>
      <c r="O404" s="113"/>
      <c r="P404" s="113"/>
      <c r="Q404" s="113"/>
      <c r="R404" s="113"/>
      <c r="S404" s="113"/>
      <c r="T404" s="113"/>
      <c r="U404" s="113"/>
      <c r="V404" s="113"/>
      <c r="W404" s="113"/>
      <c r="X404" s="113"/>
      <c r="Y404" s="113"/>
      <c r="Z404" s="113"/>
    </row>
    <row r="405" spans="1:26" ht="15.75" customHeight="1">
      <c r="A405" s="113"/>
      <c r="B405" s="113"/>
      <c r="C405" s="113"/>
      <c r="D405" s="113"/>
      <c r="E405" s="113"/>
      <c r="F405" s="113"/>
      <c r="G405" s="113"/>
      <c r="H405" s="113"/>
      <c r="I405" s="113"/>
      <c r="J405" s="113"/>
      <c r="K405" s="113"/>
      <c r="L405" s="113"/>
      <c r="M405" s="113"/>
      <c r="N405" s="113"/>
      <c r="O405" s="113"/>
      <c r="P405" s="113"/>
      <c r="Q405" s="113"/>
      <c r="R405" s="113"/>
      <c r="S405" s="113"/>
      <c r="T405" s="113"/>
      <c r="U405" s="113"/>
      <c r="V405" s="113"/>
      <c r="W405" s="113"/>
      <c r="X405" s="113"/>
      <c r="Y405" s="113"/>
      <c r="Z405" s="113"/>
    </row>
    <row r="406" spans="1:26" ht="15.75" customHeight="1">
      <c r="A406" s="113"/>
      <c r="B406" s="113"/>
      <c r="C406" s="113"/>
      <c r="D406" s="113"/>
      <c r="E406" s="113"/>
      <c r="F406" s="113"/>
      <c r="G406" s="113"/>
      <c r="H406" s="113"/>
      <c r="I406" s="113"/>
      <c r="J406" s="113"/>
      <c r="K406" s="113"/>
      <c r="L406" s="113"/>
      <c r="M406" s="113"/>
      <c r="N406" s="113"/>
      <c r="O406" s="113"/>
      <c r="P406" s="113"/>
      <c r="Q406" s="113"/>
      <c r="R406" s="113"/>
      <c r="S406" s="113"/>
      <c r="T406" s="113"/>
      <c r="U406" s="113"/>
      <c r="V406" s="113"/>
      <c r="W406" s="113"/>
      <c r="X406" s="113"/>
      <c r="Y406" s="113"/>
      <c r="Z406" s="113"/>
    </row>
    <row r="407" spans="1:26" ht="15.75" customHeight="1">
      <c r="A407" s="113"/>
      <c r="B407" s="113"/>
      <c r="C407" s="113"/>
      <c r="D407" s="113"/>
      <c r="E407" s="113"/>
      <c r="F407" s="113"/>
      <c r="G407" s="113"/>
      <c r="H407" s="113"/>
      <c r="I407" s="113"/>
      <c r="J407" s="113"/>
      <c r="K407" s="113"/>
      <c r="L407" s="113"/>
      <c r="M407" s="113"/>
      <c r="N407" s="113"/>
      <c r="O407" s="113"/>
      <c r="P407" s="113"/>
      <c r="Q407" s="113"/>
      <c r="R407" s="113"/>
      <c r="S407" s="113"/>
      <c r="T407" s="113"/>
      <c r="U407" s="113"/>
      <c r="V407" s="113"/>
      <c r="W407" s="113"/>
      <c r="X407" s="113"/>
      <c r="Y407" s="113"/>
      <c r="Z407" s="113"/>
    </row>
    <row r="408" spans="1:26" ht="15.75" customHeight="1">
      <c r="A408" s="113"/>
      <c r="B408" s="113"/>
      <c r="C408" s="113"/>
      <c r="D408" s="113"/>
      <c r="E408" s="113"/>
      <c r="F408" s="113"/>
      <c r="G408" s="113"/>
      <c r="H408" s="113"/>
      <c r="I408" s="113"/>
      <c r="J408" s="113"/>
      <c r="K408" s="113"/>
      <c r="L408" s="113"/>
      <c r="M408" s="113"/>
      <c r="N408" s="113"/>
      <c r="O408" s="113"/>
      <c r="P408" s="113"/>
      <c r="Q408" s="113"/>
      <c r="R408" s="113"/>
      <c r="S408" s="113"/>
      <c r="T408" s="113"/>
      <c r="U408" s="113"/>
      <c r="V408" s="113"/>
      <c r="W408" s="113"/>
      <c r="X408" s="113"/>
      <c r="Y408" s="113"/>
      <c r="Z408" s="113"/>
    </row>
    <row r="409" spans="1:26" ht="15.75" customHeight="1">
      <c r="A409" s="113"/>
      <c r="B409" s="113"/>
      <c r="C409" s="113"/>
      <c r="D409" s="113"/>
      <c r="E409" s="113"/>
      <c r="F409" s="113"/>
      <c r="G409" s="113"/>
      <c r="H409" s="113"/>
      <c r="I409" s="113"/>
      <c r="J409" s="113"/>
      <c r="K409" s="113"/>
      <c r="L409" s="113"/>
      <c r="M409" s="113"/>
      <c r="N409" s="113"/>
      <c r="O409" s="113"/>
      <c r="P409" s="113"/>
      <c r="Q409" s="113"/>
      <c r="R409" s="113"/>
      <c r="S409" s="113"/>
      <c r="T409" s="113"/>
      <c r="U409" s="113"/>
      <c r="V409" s="113"/>
      <c r="W409" s="113"/>
      <c r="X409" s="113"/>
      <c r="Y409" s="113"/>
      <c r="Z409" s="113"/>
    </row>
    <row r="410" spans="1:26" ht="15.75" customHeight="1">
      <c r="A410" s="113"/>
      <c r="B410" s="113"/>
      <c r="C410" s="113"/>
      <c r="D410" s="113"/>
      <c r="E410" s="113"/>
      <c r="F410" s="113"/>
      <c r="G410" s="113"/>
      <c r="H410" s="113"/>
      <c r="I410" s="113"/>
      <c r="J410" s="113"/>
      <c r="K410" s="113"/>
      <c r="L410" s="113"/>
      <c r="M410" s="113"/>
      <c r="N410" s="113"/>
      <c r="O410" s="113"/>
      <c r="P410" s="113"/>
      <c r="Q410" s="113"/>
      <c r="R410" s="113"/>
      <c r="S410" s="113"/>
      <c r="T410" s="113"/>
      <c r="U410" s="113"/>
      <c r="V410" s="113"/>
      <c r="W410" s="113"/>
      <c r="X410" s="113"/>
      <c r="Y410" s="113"/>
      <c r="Z410" s="113"/>
    </row>
    <row r="411" spans="1:26" ht="15.75" customHeight="1">
      <c r="A411" s="113"/>
      <c r="B411" s="113"/>
      <c r="C411" s="113"/>
      <c r="D411" s="113"/>
      <c r="E411" s="113"/>
      <c r="F411" s="113"/>
      <c r="G411" s="113"/>
      <c r="H411" s="113"/>
      <c r="I411" s="113"/>
      <c r="J411" s="113"/>
      <c r="K411" s="113"/>
      <c r="L411" s="113"/>
      <c r="M411" s="113"/>
      <c r="N411" s="113"/>
      <c r="O411" s="113"/>
      <c r="P411" s="113"/>
      <c r="Q411" s="113"/>
      <c r="R411" s="113"/>
      <c r="S411" s="113"/>
      <c r="T411" s="113"/>
      <c r="U411" s="113"/>
      <c r="V411" s="113"/>
      <c r="W411" s="113"/>
      <c r="X411" s="113"/>
      <c r="Y411" s="113"/>
      <c r="Z411" s="113"/>
    </row>
    <row r="412" spans="1:26" ht="15.75" customHeight="1">
      <c r="A412" s="113"/>
      <c r="B412" s="113"/>
      <c r="C412" s="113"/>
      <c r="D412" s="113"/>
      <c r="E412" s="113"/>
      <c r="F412" s="113"/>
      <c r="G412" s="113"/>
      <c r="H412" s="113"/>
      <c r="I412" s="113"/>
      <c r="J412" s="113"/>
      <c r="K412" s="113"/>
      <c r="L412" s="113"/>
      <c r="M412" s="113"/>
      <c r="N412" s="113"/>
      <c r="O412" s="113"/>
      <c r="P412" s="113"/>
      <c r="Q412" s="113"/>
      <c r="R412" s="113"/>
      <c r="S412" s="113"/>
      <c r="T412" s="113"/>
      <c r="U412" s="113"/>
      <c r="V412" s="113"/>
      <c r="W412" s="113"/>
      <c r="X412" s="113"/>
      <c r="Y412" s="113"/>
      <c r="Z412" s="113"/>
    </row>
    <row r="413" spans="1:26" ht="15.75" customHeight="1">
      <c r="A413" s="113"/>
      <c r="B413" s="113"/>
      <c r="C413" s="113"/>
      <c r="D413" s="113"/>
      <c r="E413" s="113"/>
      <c r="F413" s="113"/>
      <c r="G413" s="113"/>
      <c r="H413" s="113"/>
      <c r="I413" s="113"/>
      <c r="J413" s="113"/>
      <c r="K413" s="113"/>
      <c r="L413" s="113"/>
      <c r="M413" s="113"/>
      <c r="N413" s="113"/>
      <c r="O413" s="113"/>
      <c r="P413" s="113"/>
      <c r="Q413" s="113"/>
      <c r="R413" s="113"/>
      <c r="S413" s="113"/>
      <c r="T413" s="113"/>
      <c r="U413" s="113"/>
      <c r="V413" s="113"/>
      <c r="W413" s="113"/>
      <c r="X413" s="113"/>
      <c r="Y413" s="113"/>
      <c r="Z413" s="113"/>
    </row>
    <row r="414" spans="1:26" ht="15.75" customHeight="1">
      <c r="A414" s="113"/>
      <c r="B414" s="113"/>
      <c r="C414" s="113"/>
      <c r="D414" s="113"/>
      <c r="E414" s="113"/>
      <c r="F414" s="113"/>
      <c r="G414" s="113"/>
      <c r="H414" s="113"/>
      <c r="I414" s="113"/>
      <c r="J414" s="113"/>
      <c r="K414" s="113"/>
      <c r="L414" s="113"/>
      <c r="M414" s="113"/>
      <c r="N414" s="113"/>
      <c r="O414" s="113"/>
      <c r="P414" s="113"/>
      <c r="Q414" s="113"/>
      <c r="R414" s="113"/>
      <c r="S414" s="113"/>
      <c r="T414" s="113"/>
      <c r="U414" s="113"/>
      <c r="V414" s="113"/>
      <c r="W414" s="113"/>
      <c r="X414" s="113"/>
      <c r="Y414" s="113"/>
      <c r="Z414" s="113"/>
    </row>
    <row r="415" spans="1:26" ht="15.75" customHeight="1">
      <c r="A415" s="113"/>
      <c r="B415" s="113"/>
      <c r="C415" s="113"/>
      <c r="D415" s="113"/>
      <c r="E415" s="113"/>
      <c r="F415" s="113"/>
      <c r="G415" s="113"/>
      <c r="H415" s="113"/>
      <c r="I415" s="113"/>
      <c r="J415" s="113"/>
      <c r="K415" s="113"/>
      <c r="L415" s="113"/>
      <c r="M415" s="113"/>
      <c r="N415" s="113"/>
      <c r="O415" s="113"/>
      <c r="P415" s="113"/>
      <c r="Q415" s="113"/>
      <c r="R415" s="113"/>
      <c r="S415" s="113"/>
      <c r="T415" s="113"/>
      <c r="U415" s="113"/>
      <c r="V415" s="113"/>
      <c r="W415" s="113"/>
      <c r="X415" s="113"/>
      <c r="Y415" s="113"/>
      <c r="Z415" s="113"/>
    </row>
    <row r="416" spans="1:26" ht="15.75" customHeight="1">
      <c r="A416" s="113"/>
      <c r="B416" s="113"/>
      <c r="C416" s="113"/>
      <c r="D416" s="113"/>
      <c r="E416" s="113"/>
      <c r="F416" s="113"/>
      <c r="G416" s="113"/>
      <c r="H416" s="113"/>
      <c r="I416" s="113"/>
      <c r="J416" s="113"/>
      <c r="K416" s="113"/>
      <c r="L416" s="113"/>
      <c r="M416" s="113"/>
      <c r="N416" s="113"/>
      <c r="O416" s="113"/>
      <c r="P416" s="113"/>
      <c r="Q416" s="113"/>
      <c r="R416" s="113"/>
      <c r="S416" s="113"/>
      <c r="T416" s="113"/>
      <c r="U416" s="113"/>
      <c r="V416" s="113"/>
      <c r="W416" s="113"/>
      <c r="X416" s="113"/>
      <c r="Y416" s="113"/>
      <c r="Z416" s="113"/>
    </row>
    <row r="417" spans="1:26" ht="15.75" customHeight="1">
      <c r="A417" s="113"/>
      <c r="B417" s="113"/>
      <c r="C417" s="113"/>
      <c r="D417" s="113"/>
      <c r="E417" s="113"/>
      <c r="F417" s="113"/>
      <c r="G417" s="113"/>
      <c r="H417" s="113"/>
      <c r="I417" s="113"/>
      <c r="J417" s="113"/>
      <c r="K417" s="113"/>
      <c r="L417" s="113"/>
      <c r="M417" s="113"/>
      <c r="N417" s="113"/>
      <c r="O417" s="113"/>
      <c r="P417" s="113"/>
      <c r="Q417" s="113"/>
      <c r="R417" s="113"/>
      <c r="S417" s="113"/>
      <c r="T417" s="113"/>
      <c r="U417" s="113"/>
      <c r="V417" s="113"/>
      <c r="W417" s="113"/>
      <c r="X417" s="113"/>
      <c r="Y417" s="113"/>
      <c r="Z417" s="113"/>
    </row>
    <row r="418" spans="1:26" ht="15.75" customHeight="1">
      <c r="A418" s="113"/>
      <c r="B418" s="113"/>
      <c r="C418" s="113"/>
      <c r="D418" s="113"/>
      <c r="E418" s="113"/>
      <c r="F418" s="113"/>
      <c r="G418" s="113"/>
      <c r="H418" s="113"/>
      <c r="I418" s="113"/>
      <c r="J418" s="113"/>
      <c r="K418" s="113"/>
      <c r="L418" s="113"/>
      <c r="M418" s="113"/>
      <c r="N418" s="113"/>
      <c r="O418" s="113"/>
      <c r="P418" s="113"/>
      <c r="Q418" s="113"/>
      <c r="R418" s="113"/>
      <c r="S418" s="113"/>
      <c r="T418" s="113"/>
      <c r="U418" s="113"/>
      <c r="V418" s="113"/>
      <c r="W418" s="113"/>
      <c r="X418" s="113"/>
      <c r="Y418" s="113"/>
      <c r="Z418" s="113"/>
    </row>
    <row r="419" spans="1:26" ht="15.75" customHeight="1">
      <c r="A419" s="113"/>
      <c r="B419" s="113"/>
      <c r="C419" s="113"/>
      <c r="D419" s="113"/>
      <c r="E419" s="113"/>
      <c r="F419" s="113"/>
      <c r="G419" s="113"/>
      <c r="H419" s="113"/>
      <c r="I419" s="113"/>
      <c r="J419" s="113"/>
      <c r="K419" s="113"/>
      <c r="L419" s="113"/>
      <c r="M419" s="113"/>
      <c r="N419" s="113"/>
      <c r="O419" s="113"/>
      <c r="P419" s="113"/>
      <c r="Q419" s="113"/>
      <c r="R419" s="113"/>
      <c r="S419" s="113"/>
      <c r="T419" s="113"/>
      <c r="U419" s="113"/>
      <c r="V419" s="113"/>
      <c r="W419" s="113"/>
      <c r="X419" s="113"/>
      <c r="Y419" s="113"/>
      <c r="Z419" s="113"/>
    </row>
    <row r="420" spans="1:26" ht="15.75" customHeight="1">
      <c r="A420" s="113"/>
      <c r="B420" s="113"/>
      <c r="C420" s="113"/>
      <c r="D420" s="113"/>
      <c r="E420" s="113"/>
      <c r="F420" s="113"/>
      <c r="G420" s="113"/>
      <c r="H420" s="113"/>
      <c r="I420" s="113"/>
      <c r="J420" s="113"/>
      <c r="K420" s="113"/>
      <c r="L420" s="113"/>
      <c r="M420" s="113"/>
      <c r="N420" s="113"/>
      <c r="O420" s="113"/>
      <c r="P420" s="113"/>
      <c r="Q420" s="113"/>
      <c r="R420" s="113"/>
      <c r="S420" s="113"/>
      <c r="T420" s="113"/>
      <c r="U420" s="113"/>
      <c r="V420" s="113"/>
      <c r="W420" s="113"/>
      <c r="X420" s="113"/>
      <c r="Y420" s="113"/>
      <c r="Z420" s="113"/>
    </row>
    <row r="421" spans="1:26" ht="15.75" customHeight="1">
      <c r="A421" s="113"/>
      <c r="B421" s="113"/>
      <c r="C421" s="113"/>
      <c r="D421" s="113"/>
      <c r="E421" s="113"/>
      <c r="F421" s="113"/>
      <c r="G421" s="113"/>
      <c r="H421" s="113"/>
      <c r="I421" s="113"/>
      <c r="J421" s="113"/>
      <c r="K421" s="113"/>
      <c r="L421" s="113"/>
      <c r="M421" s="113"/>
      <c r="N421" s="113"/>
      <c r="O421" s="113"/>
      <c r="P421" s="113"/>
      <c r="Q421" s="113"/>
      <c r="R421" s="113"/>
      <c r="S421" s="113"/>
      <c r="T421" s="113"/>
      <c r="U421" s="113"/>
      <c r="V421" s="113"/>
      <c r="W421" s="113"/>
      <c r="X421" s="113"/>
      <c r="Y421" s="113"/>
      <c r="Z421" s="113"/>
    </row>
    <row r="422" spans="1:26" ht="15.75" customHeight="1">
      <c r="A422" s="113"/>
      <c r="B422" s="113"/>
      <c r="C422" s="113"/>
      <c r="D422" s="113"/>
      <c r="E422" s="113"/>
      <c r="F422" s="113"/>
      <c r="G422" s="113"/>
      <c r="H422" s="113"/>
      <c r="I422" s="113"/>
      <c r="J422" s="113"/>
      <c r="K422" s="113"/>
      <c r="L422" s="113"/>
      <c r="M422" s="113"/>
      <c r="N422" s="113"/>
      <c r="O422" s="113"/>
      <c r="P422" s="113"/>
      <c r="Q422" s="113"/>
      <c r="R422" s="113"/>
      <c r="S422" s="113"/>
      <c r="T422" s="113"/>
      <c r="U422" s="113"/>
      <c r="V422" s="113"/>
      <c r="W422" s="113"/>
      <c r="X422" s="113"/>
      <c r="Y422" s="113"/>
      <c r="Z422" s="113"/>
    </row>
    <row r="423" spans="1:26" ht="15.75" customHeight="1">
      <c r="A423" s="113"/>
      <c r="B423" s="113"/>
      <c r="C423" s="113"/>
      <c r="D423" s="113"/>
      <c r="E423" s="113"/>
      <c r="F423" s="113"/>
      <c r="G423" s="113"/>
      <c r="H423" s="113"/>
      <c r="I423" s="113"/>
      <c r="J423" s="113"/>
      <c r="K423" s="113"/>
      <c r="L423" s="113"/>
      <c r="M423" s="113"/>
      <c r="N423" s="113"/>
      <c r="O423" s="113"/>
      <c r="P423" s="113"/>
      <c r="Q423" s="113"/>
      <c r="R423" s="113"/>
      <c r="S423" s="113"/>
      <c r="T423" s="113"/>
      <c r="U423" s="113"/>
      <c r="V423" s="113"/>
      <c r="W423" s="113"/>
      <c r="X423" s="113"/>
      <c r="Y423" s="113"/>
      <c r="Z423" s="113"/>
    </row>
    <row r="424" spans="1:26" ht="15.75" customHeight="1">
      <c r="A424" s="113"/>
      <c r="B424" s="113"/>
      <c r="C424" s="113"/>
      <c r="D424" s="113"/>
      <c r="E424" s="113"/>
      <c r="F424" s="113"/>
      <c r="G424" s="113"/>
      <c r="H424" s="113"/>
      <c r="I424" s="113"/>
      <c r="J424" s="113"/>
      <c r="K424" s="113"/>
      <c r="L424" s="113"/>
      <c r="M424" s="113"/>
      <c r="N424" s="113"/>
      <c r="O424" s="113"/>
      <c r="P424" s="113"/>
      <c r="Q424" s="113"/>
      <c r="R424" s="113"/>
      <c r="S424" s="113"/>
      <c r="T424" s="113"/>
      <c r="U424" s="113"/>
      <c r="V424" s="113"/>
      <c r="W424" s="113"/>
      <c r="X424" s="113"/>
      <c r="Y424" s="113"/>
      <c r="Z424" s="113"/>
    </row>
    <row r="425" spans="1:26" ht="15.75" customHeight="1">
      <c r="A425" s="113"/>
      <c r="B425" s="113"/>
      <c r="C425" s="113"/>
      <c r="D425" s="113"/>
      <c r="E425" s="113"/>
      <c r="F425" s="113"/>
      <c r="G425" s="113"/>
      <c r="H425" s="113"/>
      <c r="I425" s="113"/>
      <c r="J425" s="113"/>
      <c r="K425" s="113"/>
      <c r="L425" s="113"/>
      <c r="M425" s="113"/>
      <c r="N425" s="113"/>
      <c r="O425" s="113"/>
      <c r="P425" s="113"/>
      <c r="Q425" s="113"/>
      <c r="R425" s="113"/>
      <c r="S425" s="113"/>
      <c r="T425" s="113"/>
      <c r="U425" s="113"/>
      <c r="V425" s="113"/>
      <c r="W425" s="113"/>
      <c r="X425" s="113"/>
      <c r="Y425" s="113"/>
      <c r="Z425" s="113"/>
    </row>
    <row r="426" spans="1:26" ht="15.75" customHeight="1">
      <c r="A426" s="113"/>
      <c r="B426" s="113"/>
      <c r="C426" s="113"/>
      <c r="D426" s="113"/>
      <c r="E426" s="113"/>
      <c r="F426" s="113"/>
      <c r="G426" s="113"/>
      <c r="H426" s="113"/>
      <c r="I426" s="113"/>
      <c r="J426" s="113"/>
      <c r="K426" s="113"/>
      <c r="L426" s="113"/>
      <c r="M426" s="113"/>
      <c r="N426" s="113"/>
      <c r="O426" s="113"/>
      <c r="P426" s="113"/>
      <c r="Q426" s="113"/>
      <c r="R426" s="113"/>
      <c r="S426" s="113"/>
      <c r="T426" s="113"/>
      <c r="U426" s="113"/>
      <c r="V426" s="113"/>
      <c r="W426" s="113"/>
      <c r="X426" s="113"/>
      <c r="Y426" s="113"/>
      <c r="Z426" s="113"/>
    </row>
    <row r="427" spans="1:26" ht="15.75" customHeight="1">
      <c r="A427" s="113"/>
      <c r="B427" s="113"/>
      <c r="C427" s="113"/>
      <c r="D427" s="113"/>
      <c r="E427" s="113"/>
      <c r="F427" s="113"/>
      <c r="G427" s="113"/>
      <c r="H427" s="113"/>
      <c r="I427" s="113"/>
      <c r="J427" s="113"/>
      <c r="K427" s="113"/>
      <c r="L427" s="113"/>
      <c r="M427" s="113"/>
      <c r="N427" s="113"/>
      <c r="O427" s="113"/>
      <c r="P427" s="113"/>
      <c r="Q427" s="113"/>
      <c r="R427" s="113"/>
      <c r="S427" s="113"/>
      <c r="T427" s="113"/>
      <c r="U427" s="113"/>
      <c r="V427" s="113"/>
      <c r="W427" s="113"/>
      <c r="X427" s="113"/>
      <c r="Y427" s="113"/>
      <c r="Z427" s="113"/>
    </row>
    <row r="428" spans="1:26" ht="15.75" customHeight="1">
      <c r="A428" s="113"/>
      <c r="B428" s="113"/>
      <c r="C428" s="113"/>
      <c r="D428" s="113"/>
      <c r="E428" s="113"/>
      <c r="F428" s="113"/>
      <c r="G428" s="113"/>
      <c r="H428" s="113"/>
      <c r="I428" s="113"/>
      <c r="J428" s="113"/>
      <c r="K428" s="113"/>
      <c r="L428" s="113"/>
      <c r="M428" s="113"/>
      <c r="N428" s="113"/>
      <c r="O428" s="113"/>
      <c r="P428" s="113"/>
      <c r="Q428" s="113"/>
      <c r="R428" s="113"/>
      <c r="S428" s="113"/>
      <c r="T428" s="113"/>
      <c r="U428" s="113"/>
      <c r="V428" s="113"/>
      <c r="W428" s="113"/>
      <c r="X428" s="113"/>
      <c r="Y428" s="113"/>
      <c r="Z428" s="113"/>
    </row>
    <row r="429" spans="1:26" ht="15.75" customHeight="1">
      <c r="A429" s="113"/>
      <c r="B429" s="113"/>
      <c r="C429" s="113"/>
      <c r="D429" s="113"/>
      <c r="E429" s="113"/>
      <c r="F429" s="113"/>
      <c r="G429" s="113"/>
      <c r="H429" s="113"/>
      <c r="I429" s="113"/>
      <c r="J429" s="113"/>
      <c r="K429" s="113"/>
      <c r="L429" s="113"/>
      <c r="M429" s="113"/>
      <c r="N429" s="113"/>
      <c r="O429" s="113"/>
      <c r="P429" s="113"/>
      <c r="Q429" s="113"/>
      <c r="R429" s="113"/>
      <c r="S429" s="113"/>
      <c r="T429" s="113"/>
      <c r="U429" s="113"/>
      <c r="V429" s="113"/>
      <c r="W429" s="113"/>
      <c r="X429" s="113"/>
      <c r="Y429" s="113"/>
      <c r="Z429" s="113"/>
    </row>
    <row r="430" spans="1:26" ht="15.75" customHeight="1">
      <c r="A430" s="113"/>
      <c r="B430" s="113"/>
      <c r="C430" s="113"/>
      <c r="D430" s="113"/>
      <c r="E430" s="113"/>
      <c r="F430" s="113"/>
      <c r="G430" s="113"/>
      <c r="H430" s="113"/>
      <c r="I430" s="113"/>
      <c r="J430" s="113"/>
      <c r="K430" s="113"/>
      <c r="L430" s="113"/>
      <c r="M430" s="113"/>
      <c r="N430" s="113"/>
      <c r="O430" s="113"/>
      <c r="P430" s="113"/>
      <c r="Q430" s="113"/>
      <c r="R430" s="113"/>
      <c r="S430" s="113"/>
      <c r="T430" s="113"/>
      <c r="U430" s="113"/>
      <c r="V430" s="113"/>
      <c r="W430" s="113"/>
      <c r="X430" s="113"/>
      <c r="Y430" s="113"/>
      <c r="Z430" s="113"/>
    </row>
    <row r="431" spans="1:26" ht="15.75" customHeight="1">
      <c r="A431" s="113"/>
      <c r="B431" s="113"/>
      <c r="C431" s="113"/>
      <c r="D431" s="113"/>
      <c r="E431" s="113"/>
      <c r="F431" s="113"/>
      <c r="G431" s="113"/>
      <c r="H431" s="113"/>
      <c r="I431" s="113"/>
      <c r="J431" s="113"/>
      <c r="K431" s="113"/>
      <c r="L431" s="113"/>
      <c r="M431" s="113"/>
      <c r="N431" s="113"/>
      <c r="O431" s="113"/>
      <c r="P431" s="113"/>
      <c r="Q431" s="113"/>
      <c r="R431" s="113"/>
      <c r="S431" s="113"/>
      <c r="T431" s="113"/>
      <c r="U431" s="113"/>
      <c r="V431" s="113"/>
      <c r="W431" s="113"/>
      <c r="X431" s="113"/>
      <c r="Y431" s="113"/>
      <c r="Z431" s="113"/>
    </row>
    <row r="432" spans="1:26" ht="15.75" customHeight="1">
      <c r="A432" s="113"/>
      <c r="B432" s="113"/>
      <c r="C432" s="113"/>
      <c r="D432" s="113"/>
      <c r="E432" s="113"/>
      <c r="F432" s="113"/>
      <c r="G432" s="113"/>
      <c r="H432" s="113"/>
      <c r="I432" s="113"/>
      <c r="J432" s="113"/>
      <c r="K432" s="113"/>
      <c r="L432" s="113"/>
      <c r="M432" s="113"/>
      <c r="N432" s="113"/>
      <c r="O432" s="113"/>
      <c r="P432" s="113"/>
      <c r="Q432" s="113"/>
      <c r="R432" s="113"/>
      <c r="S432" s="113"/>
      <c r="T432" s="113"/>
      <c r="U432" s="113"/>
      <c r="V432" s="113"/>
      <c r="W432" s="113"/>
      <c r="X432" s="113"/>
      <c r="Y432" s="113"/>
      <c r="Z432" s="113"/>
    </row>
    <row r="433" spans="1:26" ht="15.75" customHeight="1">
      <c r="A433" s="113"/>
      <c r="B433" s="113"/>
      <c r="C433" s="113"/>
      <c r="D433" s="113"/>
      <c r="E433" s="113"/>
      <c r="F433" s="113"/>
      <c r="G433" s="113"/>
      <c r="H433" s="113"/>
      <c r="I433" s="113"/>
      <c r="J433" s="113"/>
      <c r="K433" s="113"/>
      <c r="L433" s="113"/>
      <c r="M433" s="113"/>
      <c r="N433" s="113"/>
      <c r="O433" s="113"/>
      <c r="P433" s="113"/>
      <c r="Q433" s="113"/>
      <c r="R433" s="113"/>
      <c r="S433" s="113"/>
      <c r="T433" s="113"/>
      <c r="U433" s="113"/>
      <c r="V433" s="113"/>
      <c r="W433" s="113"/>
      <c r="X433" s="113"/>
      <c r="Y433" s="113"/>
      <c r="Z433" s="113"/>
    </row>
    <row r="434" spans="1:26" ht="15.75" customHeight="1">
      <c r="A434" s="113"/>
      <c r="B434" s="113"/>
      <c r="C434" s="113"/>
      <c r="D434" s="113"/>
      <c r="E434" s="113"/>
      <c r="F434" s="113"/>
      <c r="G434" s="113"/>
      <c r="H434" s="113"/>
      <c r="I434" s="113"/>
      <c r="J434" s="113"/>
      <c r="K434" s="113"/>
      <c r="L434" s="113"/>
      <c r="M434" s="113"/>
      <c r="N434" s="113"/>
      <c r="O434" s="113"/>
      <c r="P434" s="113"/>
      <c r="Q434" s="113"/>
      <c r="R434" s="113"/>
      <c r="S434" s="113"/>
      <c r="T434" s="113"/>
      <c r="U434" s="113"/>
      <c r="V434" s="113"/>
      <c r="W434" s="113"/>
      <c r="X434" s="113"/>
      <c r="Y434" s="113"/>
      <c r="Z434" s="113"/>
    </row>
    <row r="435" spans="1:26" ht="15.75" customHeight="1">
      <c r="A435" s="113"/>
      <c r="B435" s="113"/>
      <c r="C435" s="113"/>
      <c r="D435" s="113"/>
      <c r="E435" s="113"/>
      <c r="F435" s="113"/>
      <c r="G435" s="113"/>
      <c r="H435" s="113"/>
      <c r="I435" s="113"/>
      <c r="J435" s="113"/>
      <c r="K435" s="113"/>
      <c r="L435" s="113"/>
      <c r="M435" s="113"/>
      <c r="N435" s="113"/>
      <c r="O435" s="113"/>
      <c r="P435" s="113"/>
      <c r="Q435" s="113"/>
      <c r="R435" s="113"/>
      <c r="S435" s="113"/>
      <c r="T435" s="113"/>
      <c r="U435" s="113"/>
      <c r="V435" s="113"/>
      <c r="W435" s="113"/>
      <c r="X435" s="113"/>
      <c r="Y435" s="113"/>
      <c r="Z435" s="113"/>
    </row>
    <row r="436" spans="1:26" ht="15.75" customHeight="1">
      <c r="A436" s="113"/>
      <c r="B436" s="113"/>
      <c r="C436" s="113"/>
      <c r="D436" s="113"/>
      <c r="E436" s="113"/>
      <c r="F436" s="113"/>
      <c r="G436" s="113"/>
      <c r="H436" s="113"/>
      <c r="I436" s="113"/>
      <c r="J436" s="113"/>
      <c r="K436" s="113"/>
      <c r="L436" s="113"/>
      <c r="M436" s="113"/>
      <c r="N436" s="113"/>
      <c r="O436" s="113"/>
      <c r="P436" s="113"/>
      <c r="Q436" s="113"/>
      <c r="R436" s="113"/>
      <c r="S436" s="113"/>
      <c r="T436" s="113"/>
      <c r="U436" s="113"/>
      <c r="V436" s="113"/>
      <c r="W436" s="113"/>
      <c r="X436" s="113"/>
      <c r="Y436" s="113"/>
      <c r="Z436" s="113"/>
    </row>
    <row r="437" spans="1:26" ht="15.75" customHeight="1">
      <c r="A437" s="113"/>
      <c r="B437" s="113"/>
      <c r="C437" s="113"/>
      <c r="D437" s="113"/>
      <c r="E437" s="113"/>
      <c r="F437" s="113"/>
      <c r="G437" s="113"/>
      <c r="H437" s="113"/>
      <c r="I437" s="113"/>
      <c r="J437" s="113"/>
      <c r="K437" s="113"/>
      <c r="L437" s="113"/>
      <c r="M437" s="113"/>
      <c r="N437" s="113"/>
      <c r="O437" s="113"/>
      <c r="P437" s="113"/>
      <c r="Q437" s="113"/>
      <c r="R437" s="113"/>
      <c r="S437" s="113"/>
      <c r="T437" s="113"/>
      <c r="U437" s="113"/>
      <c r="V437" s="113"/>
      <c r="W437" s="113"/>
      <c r="X437" s="113"/>
      <c r="Y437" s="113"/>
      <c r="Z437" s="113"/>
    </row>
    <row r="438" spans="1:26" ht="15.75" customHeight="1">
      <c r="A438" s="113"/>
      <c r="B438" s="113"/>
      <c r="C438" s="113"/>
      <c r="D438" s="113"/>
      <c r="E438" s="113"/>
      <c r="F438" s="113"/>
      <c r="G438" s="113"/>
      <c r="H438" s="113"/>
      <c r="I438" s="113"/>
      <c r="J438" s="113"/>
      <c r="K438" s="113"/>
      <c r="L438" s="113"/>
      <c r="M438" s="113"/>
      <c r="N438" s="113"/>
      <c r="O438" s="113"/>
      <c r="P438" s="113"/>
      <c r="Q438" s="113"/>
      <c r="R438" s="113"/>
      <c r="S438" s="113"/>
      <c r="T438" s="113"/>
      <c r="U438" s="113"/>
      <c r="V438" s="113"/>
      <c r="W438" s="113"/>
      <c r="X438" s="113"/>
      <c r="Y438" s="113"/>
      <c r="Z438" s="113"/>
    </row>
    <row r="439" spans="1:26" ht="15.75" customHeight="1">
      <c r="A439" s="113"/>
      <c r="B439" s="113"/>
      <c r="C439" s="113"/>
      <c r="D439" s="113"/>
      <c r="E439" s="113"/>
      <c r="F439" s="113"/>
      <c r="G439" s="113"/>
      <c r="H439" s="113"/>
      <c r="I439" s="113"/>
      <c r="J439" s="113"/>
      <c r="K439" s="113"/>
      <c r="L439" s="113"/>
      <c r="M439" s="113"/>
      <c r="N439" s="113"/>
      <c r="O439" s="113"/>
      <c r="P439" s="113"/>
      <c r="Q439" s="113"/>
      <c r="R439" s="113"/>
      <c r="S439" s="113"/>
      <c r="T439" s="113"/>
      <c r="U439" s="113"/>
      <c r="V439" s="113"/>
      <c r="W439" s="113"/>
      <c r="X439" s="113"/>
      <c r="Y439" s="113"/>
      <c r="Z439" s="113"/>
    </row>
    <row r="440" spans="1:26" ht="15.75" customHeight="1">
      <c r="A440" s="113"/>
      <c r="B440" s="113"/>
      <c r="C440" s="113"/>
      <c r="D440" s="113"/>
      <c r="E440" s="113"/>
      <c r="F440" s="113"/>
      <c r="G440" s="113"/>
      <c r="H440" s="113"/>
      <c r="I440" s="113"/>
      <c r="J440" s="113"/>
      <c r="K440" s="113"/>
      <c r="L440" s="113"/>
      <c r="M440" s="113"/>
      <c r="N440" s="113"/>
      <c r="O440" s="113"/>
      <c r="P440" s="113"/>
      <c r="Q440" s="113"/>
      <c r="R440" s="113"/>
      <c r="S440" s="113"/>
      <c r="T440" s="113"/>
      <c r="U440" s="113"/>
      <c r="V440" s="113"/>
      <c r="W440" s="113"/>
      <c r="X440" s="113"/>
      <c r="Y440" s="113"/>
      <c r="Z440" s="113"/>
    </row>
    <row r="441" spans="1:26" ht="15.75" customHeight="1">
      <c r="A441" s="113"/>
      <c r="B441" s="113"/>
      <c r="C441" s="113"/>
      <c r="D441" s="113"/>
      <c r="E441" s="113"/>
      <c r="F441" s="113"/>
      <c r="G441" s="113"/>
      <c r="H441" s="113"/>
      <c r="I441" s="113"/>
      <c r="J441" s="113"/>
      <c r="K441" s="113"/>
      <c r="L441" s="113"/>
      <c r="M441" s="113"/>
      <c r="N441" s="113"/>
      <c r="O441" s="113"/>
      <c r="P441" s="113"/>
      <c r="Q441" s="113"/>
      <c r="R441" s="113"/>
      <c r="S441" s="113"/>
      <c r="T441" s="113"/>
      <c r="U441" s="113"/>
      <c r="V441" s="113"/>
      <c r="W441" s="113"/>
      <c r="X441" s="113"/>
      <c r="Y441" s="113"/>
      <c r="Z441" s="113"/>
    </row>
    <row r="442" spans="1:26" ht="15.75" customHeight="1">
      <c r="A442" s="113"/>
      <c r="B442" s="113"/>
      <c r="C442" s="113"/>
      <c r="D442" s="113"/>
      <c r="E442" s="113"/>
      <c r="F442" s="113"/>
      <c r="G442" s="113"/>
      <c r="H442" s="113"/>
      <c r="I442" s="113"/>
      <c r="J442" s="113"/>
      <c r="K442" s="113"/>
      <c r="L442" s="113"/>
      <c r="M442" s="113"/>
      <c r="N442" s="113"/>
      <c r="O442" s="113"/>
      <c r="P442" s="113"/>
      <c r="Q442" s="113"/>
      <c r="R442" s="113"/>
      <c r="S442" s="113"/>
      <c r="T442" s="113"/>
      <c r="U442" s="113"/>
      <c r="V442" s="113"/>
      <c r="W442" s="113"/>
      <c r="X442" s="113"/>
      <c r="Y442" s="113"/>
      <c r="Z442" s="113"/>
    </row>
    <row r="443" spans="1:26" ht="15.75" customHeight="1">
      <c r="A443" s="113"/>
      <c r="B443" s="113"/>
      <c r="C443" s="113"/>
      <c r="D443" s="113"/>
      <c r="E443" s="113"/>
      <c r="F443" s="113"/>
      <c r="G443" s="113"/>
      <c r="H443" s="113"/>
      <c r="I443" s="113"/>
      <c r="J443" s="113"/>
      <c r="K443" s="113"/>
      <c r="L443" s="113"/>
      <c r="M443" s="113"/>
      <c r="N443" s="113"/>
      <c r="O443" s="113"/>
      <c r="P443" s="113"/>
      <c r="Q443" s="113"/>
      <c r="R443" s="113"/>
      <c r="S443" s="113"/>
      <c r="T443" s="113"/>
      <c r="U443" s="113"/>
      <c r="V443" s="113"/>
      <c r="W443" s="113"/>
      <c r="X443" s="113"/>
      <c r="Y443" s="113"/>
      <c r="Z443" s="113"/>
    </row>
    <row r="444" spans="1:26" ht="15.75" customHeight="1">
      <c r="A444" s="113"/>
      <c r="B444" s="113"/>
      <c r="C444" s="113"/>
      <c r="D444" s="113"/>
      <c r="E444" s="113"/>
      <c r="F444" s="113"/>
      <c r="G444" s="113"/>
      <c r="H444" s="113"/>
      <c r="I444" s="113"/>
      <c r="J444" s="113"/>
      <c r="K444" s="113"/>
      <c r="L444" s="113"/>
      <c r="M444" s="113"/>
      <c r="N444" s="113"/>
      <c r="O444" s="113"/>
      <c r="P444" s="113"/>
      <c r="Q444" s="113"/>
      <c r="R444" s="113"/>
      <c r="S444" s="113"/>
      <c r="T444" s="113"/>
      <c r="U444" s="113"/>
      <c r="V444" s="113"/>
      <c r="W444" s="113"/>
      <c r="X444" s="113"/>
      <c r="Y444" s="113"/>
      <c r="Z444" s="113"/>
    </row>
    <row r="445" spans="1:26" ht="15.75" customHeight="1">
      <c r="A445" s="113"/>
      <c r="B445" s="113"/>
      <c r="C445" s="113"/>
      <c r="D445" s="113"/>
      <c r="E445" s="113"/>
      <c r="F445" s="113"/>
      <c r="G445" s="113"/>
      <c r="H445" s="113"/>
      <c r="I445" s="113"/>
      <c r="J445" s="113"/>
      <c r="K445" s="113"/>
      <c r="L445" s="113"/>
      <c r="M445" s="113"/>
      <c r="N445" s="113"/>
      <c r="O445" s="113"/>
      <c r="P445" s="113"/>
      <c r="Q445" s="113"/>
      <c r="R445" s="113"/>
      <c r="S445" s="113"/>
      <c r="T445" s="113"/>
      <c r="U445" s="113"/>
      <c r="V445" s="113"/>
      <c r="W445" s="113"/>
      <c r="X445" s="113"/>
      <c r="Y445" s="113"/>
      <c r="Z445" s="113"/>
    </row>
    <row r="446" spans="1:26" ht="15.75" customHeight="1">
      <c r="A446" s="113"/>
      <c r="B446" s="113"/>
      <c r="C446" s="113"/>
      <c r="D446" s="113"/>
      <c r="E446" s="113"/>
      <c r="F446" s="113"/>
      <c r="G446" s="113"/>
      <c r="H446" s="113"/>
      <c r="I446" s="113"/>
      <c r="J446" s="113"/>
      <c r="K446" s="113"/>
      <c r="L446" s="113"/>
      <c r="M446" s="113"/>
      <c r="N446" s="113"/>
      <c r="O446" s="113"/>
      <c r="P446" s="113"/>
      <c r="Q446" s="113"/>
      <c r="R446" s="113"/>
      <c r="S446" s="113"/>
      <c r="T446" s="113"/>
      <c r="U446" s="113"/>
      <c r="V446" s="113"/>
      <c r="W446" s="113"/>
      <c r="X446" s="113"/>
      <c r="Y446" s="113"/>
      <c r="Z446" s="113"/>
    </row>
    <row r="447" spans="1:26" ht="15.75" customHeight="1">
      <c r="A447" s="113"/>
      <c r="B447" s="113"/>
      <c r="C447" s="113"/>
      <c r="D447" s="113"/>
      <c r="E447" s="113"/>
      <c r="F447" s="113"/>
      <c r="G447" s="113"/>
      <c r="H447" s="113"/>
      <c r="I447" s="113"/>
      <c r="J447" s="113"/>
      <c r="K447" s="113"/>
      <c r="L447" s="113"/>
      <c r="M447" s="113"/>
      <c r="N447" s="113"/>
      <c r="O447" s="113"/>
      <c r="P447" s="113"/>
      <c r="Q447" s="113"/>
      <c r="R447" s="113"/>
      <c r="S447" s="113"/>
      <c r="T447" s="113"/>
      <c r="U447" s="113"/>
      <c r="V447" s="113"/>
      <c r="W447" s="113"/>
      <c r="X447" s="113"/>
      <c r="Y447" s="113"/>
      <c r="Z447" s="113"/>
    </row>
    <row r="448" spans="1:26" ht="15.75" customHeight="1">
      <c r="A448" s="113"/>
      <c r="B448" s="113"/>
      <c r="C448" s="113"/>
      <c r="D448" s="113"/>
      <c r="E448" s="113"/>
      <c r="F448" s="113"/>
      <c r="G448" s="113"/>
      <c r="H448" s="113"/>
      <c r="I448" s="113"/>
      <c r="J448" s="113"/>
      <c r="K448" s="113"/>
      <c r="L448" s="113"/>
      <c r="M448" s="113"/>
      <c r="N448" s="113"/>
      <c r="O448" s="113"/>
      <c r="P448" s="113"/>
      <c r="Q448" s="113"/>
      <c r="R448" s="113"/>
      <c r="S448" s="113"/>
      <c r="T448" s="113"/>
      <c r="U448" s="113"/>
      <c r="V448" s="113"/>
      <c r="W448" s="113"/>
      <c r="X448" s="113"/>
      <c r="Y448" s="113"/>
      <c r="Z448" s="113"/>
    </row>
    <row r="449" spans="1:26" ht="15.75" customHeight="1">
      <c r="A449" s="113"/>
      <c r="B449" s="113"/>
      <c r="C449" s="113"/>
      <c r="D449" s="113"/>
      <c r="E449" s="113"/>
      <c r="F449" s="113"/>
      <c r="G449" s="113"/>
      <c r="H449" s="113"/>
      <c r="I449" s="113"/>
      <c r="J449" s="113"/>
      <c r="K449" s="113"/>
      <c r="L449" s="113"/>
      <c r="M449" s="113"/>
      <c r="N449" s="113"/>
      <c r="O449" s="113"/>
      <c r="P449" s="113"/>
      <c r="Q449" s="113"/>
      <c r="R449" s="113"/>
      <c r="S449" s="113"/>
      <c r="T449" s="113"/>
      <c r="U449" s="113"/>
      <c r="V449" s="113"/>
      <c r="W449" s="113"/>
      <c r="X449" s="113"/>
      <c r="Y449" s="113"/>
      <c r="Z449" s="113"/>
    </row>
    <row r="450" spans="1:26" ht="15.75" customHeight="1">
      <c r="A450" s="113"/>
      <c r="B450" s="113"/>
      <c r="C450" s="113"/>
      <c r="D450" s="113"/>
      <c r="E450" s="113"/>
      <c r="F450" s="113"/>
      <c r="G450" s="113"/>
      <c r="H450" s="113"/>
      <c r="I450" s="113"/>
      <c r="J450" s="113"/>
      <c r="K450" s="113"/>
      <c r="L450" s="113"/>
      <c r="M450" s="113"/>
      <c r="N450" s="113"/>
      <c r="O450" s="113"/>
      <c r="P450" s="113"/>
      <c r="Q450" s="113"/>
      <c r="R450" s="113"/>
      <c r="S450" s="113"/>
      <c r="T450" s="113"/>
      <c r="U450" s="113"/>
      <c r="V450" s="113"/>
      <c r="W450" s="113"/>
      <c r="X450" s="113"/>
      <c r="Y450" s="113"/>
      <c r="Z450" s="113"/>
    </row>
    <row r="451" spans="1:26" ht="15.75" customHeight="1">
      <c r="A451" s="113"/>
      <c r="B451" s="113"/>
      <c r="C451" s="113"/>
      <c r="D451" s="113"/>
      <c r="E451" s="113"/>
      <c r="F451" s="113"/>
      <c r="G451" s="113"/>
      <c r="H451" s="113"/>
      <c r="I451" s="113"/>
      <c r="J451" s="113"/>
      <c r="K451" s="113"/>
      <c r="L451" s="113"/>
      <c r="M451" s="113"/>
      <c r="N451" s="113"/>
      <c r="O451" s="113"/>
      <c r="P451" s="113"/>
      <c r="Q451" s="113"/>
      <c r="R451" s="113"/>
      <c r="S451" s="113"/>
      <c r="T451" s="113"/>
      <c r="U451" s="113"/>
      <c r="V451" s="113"/>
      <c r="W451" s="113"/>
      <c r="X451" s="113"/>
      <c r="Y451" s="113"/>
      <c r="Z451" s="113"/>
    </row>
    <row r="452" spans="1:26" ht="15.75" customHeight="1">
      <c r="A452" s="113"/>
      <c r="B452" s="113"/>
      <c r="C452" s="113"/>
      <c r="D452" s="113"/>
      <c r="E452" s="113"/>
      <c r="F452" s="113"/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  <c r="U452" s="113"/>
      <c r="V452" s="113"/>
      <c r="W452" s="113"/>
      <c r="X452" s="113"/>
      <c r="Y452" s="113"/>
      <c r="Z452" s="113"/>
    </row>
    <row r="453" spans="1:26" ht="15.75" customHeight="1">
      <c r="A453" s="113"/>
      <c r="B453" s="113"/>
      <c r="C453" s="113"/>
      <c r="D453" s="113"/>
      <c r="E453" s="113"/>
      <c r="F453" s="113"/>
      <c r="G453" s="113"/>
      <c r="H453" s="113"/>
      <c r="I453" s="113"/>
      <c r="J453" s="113"/>
      <c r="K453" s="113"/>
      <c r="L453" s="113"/>
      <c r="M453" s="113"/>
      <c r="N453" s="113"/>
      <c r="O453" s="113"/>
      <c r="P453" s="113"/>
      <c r="Q453" s="113"/>
      <c r="R453" s="113"/>
      <c r="S453" s="113"/>
      <c r="T453" s="113"/>
      <c r="U453" s="113"/>
      <c r="V453" s="113"/>
      <c r="W453" s="113"/>
      <c r="X453" s="113"/>
      <c r="Y453" s="113"/>
      <c r="Z453" s="113"/>
    </row>
    <row r="454" spans="1:26" ht="15.75" customHeight="1">
      <c r="A454" s="113"/>
      <c r="B454" s="113"/>
      <c r="C454" s="113"/>
      <c r="D454" s="113"/>
      <c r="E454" s="113"/>
      <c r="F454" s="113"/>
      <c r="G454" s="113"/>
      <c r="H454" s="113"/>
      <c r="I454" s="113"/>
      <c r="J454" s="113"/>
      <c r="K454" s="113"/>
      <c r="L454" s="113"/>
      <c r="M454" s="113"/>
      <c r="N454" s="113"/>
      <c r="O454" s="113"/>
      <c r="P454" s="113"/>
      <c r="Q454" s="113"/>
      <c r="R454" s="113"/>
      <c r="S454" s="113"/>
      <c r="T454" s="113"/>
      <c r="U454" s="113"/>
      <c r="V454" s="113"/>
      <c r="W454" s="113"/>
      <c r="X454" s="113"/>
      <c r="Y454" s="113"/>
      <c r="Z454" s="113"/>
    </row>
    <row r="455" spans="1:26" ht="15.75" customHeight="1">
      <c r="A455" s="113"/>
      <c r="B455" s="113"/>
      <c r="C455" s="113"/>
      <c r="D455" s="113"/>
      <c r="E455" s="113"/>
      <c r="F455" s="113"/>
      <c r="G455" s="113"/>
      <c r="H455" s="113"/>
      <c r="I455" s="113"/>
      <c r="J455" s="113"/>
      <c r="K455" s="113"/>
      <c r="L455" s="113"/>
      <c r="M455" s="113"/>
      <c r="N455" s="113"/>
      <c r="O455" s="113"/>
      <c r="P455" s="113"/>
      <c r="Q455" s="113"/>
      <c r="R455" s="113"/>
      <c r="S455" s="113"/>
      <c r="T455" s="113"/>
      <c r="U455" s="113"/>
      <c r="V455" s="113"/>
      <c r="W455" s="113"/>
      <c r="X455" s="113"/>
      <c r="Y455" s="113"/>
      <c r="Z455" s="113"/>
    </row>
    <row r="456" spans="1:26" ht="15.75" customHeight="1">
      <c r="A456" s="113"/>
      <c r="B456" s="113"/>
      <c r="C456" s="113"/>
      <c r="D456" s="113"/>
      <c r="E456" s="113"/>
      <c r="F456" s="113"/>
      <c r="G456" s="113"/>
      <c r="H456" s="113"/>
      <c r="I456" s="113"/>
      <c r="J456" s="113"/>
      <c r="K456" s="113"/>
      <c r="L456" s="113"/>
      <c r="M456" s="113"/>
      <c r="N456" s="113"/>
      <c r="O456" s="113"/>
      <c r="P456" s="113"/>
      <c r="Q456" s="113"/>
      <c r="R456" s="113"/>
      <c r="S456" s="113"/>
      <c r="T456" s="113"/>
      <c r="U456" s="113"/>
      <c r="V456" s="113"/>
      <c r="W456" s="113"/>
      <c r="X456" s="113"/>
      <c r="Y456" s="113"/>
      <c r="Z456" s="113"/>
    </row>
    <row r="457" spans="1:26" ht="15.75" customHeight="1">
      <c r="A457" s="113"/>
      <c r="B457" s="113"/>
      <c r="C457" s="113"/>
      <c r="D457" s="113"/>
      <c r="E457" s="113"/>
      <c r="F457" s="113"/>
      <c r="G457" s="113"/>
      <c r="H457" s="113"/>
      <c r="I457" s="113"/>
      <c r="J457" s="113"/>
      <c r="K457" s="113"/>
      <c r="L457" s="113"/>
      <c r="M457" s="113"/>
      <c r="N457" s="113"/>
      <c r="O457" s="113"/>
      <c r="P457" s="113"/>
      <c r="Q457" s="113"/>
      <c r="R457" s="113"/>
      <c r="S457" s="113"/>
      <c r="T457" s="113"/>
      <c r="U457" s="113"/>
      <c r="V457" s="113"/>
      <c r="W457" s="113"/>
      <c r="X457" s="113"/>
      <c r="Y457" s="113"/>
      <c r="Z457" s="113"/>
    </row>
    <row r="458" spans="1:26" ht="15.75" customHeight="1">
      <c r="A458" s="113"/>
      <c r="B458" s="113"/>
      <c r="C458" s="113"/>
      <c r="D458" s="113"/>
      <c r="E458" s="113"/>
      <c r="F458" s="113"/>
      <c r="G458" s="113"/>
      <c r="H458" s="113"/>
      <c r="I458" s="113"/>
      <c r="J458" s="113"/>
      <c r="K458" s="113"/>
      <c r="L458" s="113"/>
      <c r="M458" s="113"/>
      <c r="N458" s="113"/>
      <c r="O458" s="113"/>
      <c r="P458" s="113"/>
      <c r="Q458" s="113"/>
      <c r="R458" s="113"/>
      <c r="S458" s="113"/>
      <c r="T458" s="113"/>
      <c r="U458" s="113"/>
      <c r="V458" s="113"/>
      <c r="W458" s="113"/>
      <c r="X458" s="113"/>
      <c r="Y458" s="113"/>
      <c r="Z458" s="113"/>
    </row>
    <row r="459" spans="1:26" ht="15.75" customHeight="1">
      <c r="A459" s="113"/>
      <c r="B459" s="113"/>
      <c r="C459" s="113"/>
      <c r="D459" s="113"/>
      <c r="E459" s="113"/>
      <c r="F459" s="113"/>
      <c r="G459" s="113"/>
      <c r="H459" s="113"/>
      <c r="I459" s="113"/>
      <c r="J459" s="113"/>
      <c r="K459" s="113"/>
      <c r="L459" s="113"/>
      <c r="M459" s="113"/>
      <c r="N459" s="113"/>
      <c r="O459" s="113"/>
      <c r="P459" s="113"/>
      <c r="Q459" s="113"/>
      <c r="R459" s="113"/>
      <c r="S459" s="113"/>
      <c r="T459" s="113"/>
      <c r="U459" s="113"/>
      <c r="V459" s="113"/>
      <c r="W459" s="113"/>
      <c r="X459" s="113"/>
      <c r="Y459" s="113"/>
      <c r="Z459" s="113"/>
    </row>
    <row r="460" spans="1:26" ht="15.75" customHeight="1">
      <c r="A460" s="113"/>
      <c r="B460" s="113"/>
      <c r="C460" s="113"/>
      <c r="D460" s="113"/>
      <c r="E460" s="113"/>
      <c r="F460" s="113"/>
      <c r="G460" s="113"/>
      <c r="H460" s="113"/>
      <c r="I460" s="113"/>
      <c r="J460" s="113"/>
      <c r="K460" s="113"/>
      <c r="L460" s="113"/>
      <c r="M460" s="113"/>
      <c r="N460" s="113"/>
      <c r="O460" s="113"/>
      <c r="P460" s="113"/>
      <c r="Q460" s="113"/>
      <c r="R460" s="113"/>
      <c r="S460" s="113"/>
      <c r="T460" s="113"/>
      <c r="U460" s="113"/>
      <c r="V460" s="113"/>
      <c r="W460" s="113"/>
      <c r="X460" s="113"/>
      <c r="Y460" s="113"/>
      <c r="Z460" s="113"/>
    </row>
    <row r="461" spans="1:26" ht="15.75" customHeight="1">
      <c r="A461" s="113"/>
      <c r="B461" s="113"/>
      <c r="C461" s="113"/>
      <c r="D461" s="113"/>
      <c r="E461" s="113"/>
      <c r="F461" s="113"/>
      <c r="G461" s="113"/>
      <c r="H461" s="113"/>
      <c r="I461" s="113"/>
      <c r="J461" s="113"/>
      <c r="K461" s="113"/>
      <c r="L461" s="113"/>
      <c r="M461" s="113"/>
      <c r="N461" s="113"/>
      <c r="O461" s="113"/>
      <c r="P461" s="113"/>
      <c r="Q461" s="113"/>
      <c r="R461" s="113"/>
      <c r="S461" s="113"/>
      <c r="T461" s="113"/>
      <c r="U461" s="113"/>
      <c r="V461" s="113"/>
      <c r="W461" s="113"/>
      <c r="X461" s="113"/>
      <c r="Y461" s="113"/>
      <c r="Z461" s="113"/>
    </row>
    <row r="462" spans="1:26" ht="15.75" customHeight="1">
      <c r="A462" s="113"/>
      <c r="B462" s="113"/>
      <c r="C462" s="113"/>
      <c r="D462" s="113"/>
      <c r="E462" s="113"/>
      <c r="F462" s="113"/>
      <c r="G462" s="113"/>
      <c r="H462" s="113"/>
      <c r="I462" s="113"/>
      <c r="J462" s="113"/>
      <c r="K462" s="113"/>
      <c r="L462" s="113"/>
      <c r="M462" s="113"/>
      <c r="N462" s="113"/>
      <c r="O462" s="113"/>
      <c r="P462" s="113"/>
      <c r="Q462" s="113"/>
      <c r="R462" s="113"/>
      <c r="S462" s="113"/>
      <c r="T462" s="113"/>
      <c r="U462" s="113"/>
      <c r="V462" s="113"/>
      <c r="W462" s="113"/>
      <c r="X462" s="113"/>
      <c r="Y462" s="113"/>
      <c r="Z462" s="113"/>
    </row>
    <row r="463" spans="1:26" ht="15.75" customHeight="1">
      <c r="A463" s="113"/>
      <c r="B463" s="113"/>
      <c r="C463" s="113"/>
      <c r="D463" s="113"/>
      <c r="E463" s="113"/>
      <c r="F463" s="113"/>
      <c r="G463" s="113"/>
      <c r="H463" s="113"/>
      <c r="I463" s="113"/>
      <c r="J463" s="113"/>
      <c r="K463" s="113"/>
      <c r="L463" s="113"/>
      <c r="M463" s="113"/>
      <c r="N463" s="113"/>
      <c r="O463" s="113"/>
      <c r="P463" s="113"/>
      <c r="Q463" s="113"/>
      <c r="R463" s="113"/>
      <c r="S463" s="113"/>
      <c r="T463" s="113"/>
      <c r="U463" s="113"/>
      <c r="V463" s="113"/>
      <c r="W463" s="113"/>
      <c r="X463" s="113"/>
      <c r="Y463" s="113"/>
      <c r="Z463" s="113"/>
    </row>
    <row r="464" spans="1:26" ht="15.75" customHeight="1">
      <c r="A464" s="113"/>
      <c r="B464" s="113"/>
      <c r="C464" s="113"/>
      <c r="D464" s="113"/>
      <c r="E464" s="113"/>
      <c r="F464" s="113"/>
      <c r="G464" s="113"/>
      <c r="H464" s="113"/>
      <c r="I464" s="113"/>
      <c r="J464" s="113"/>
      <c r="K464" s="113"/>
      <c r="L464" s="113"/>
      <c r="M464" s="113"/>
      <c r="N464" s="113"/>
      <c r="O464" s="113"/>
      <c r="P464" s="113"/>
      <c r="Q464" s="113"/>
      <c r="R464" s="113"/>
      <c r="S464" s="113"/>
      <c r="T464" s="113"/>
      <c r="U464" s="113"/>
      <c r="V464" s="113"/>
      <c r="W464" s="113"/>
      <c r="X464" s="113"/>
      <c r="Y464" s="113"/>
      <c r="Z464" s="113"/>
    </row>
    <row r="465" spans="1:26" ht="15.75" customHeight="1">
      <c r="A465" s="113"/>
      <c r="B465" s="113"/>
      <c r="C465" s="113"/>
      <c r="D465" s="113"/>
      <c r="E465" s="113"/>
      <c r="F465" s="113"/>
      <c r="G465" s="113"/>
      <c r="H465" s="113"/>
      <c r="I465" s="113"/>
      <c r="J465" s="113"/>
      <c r="K465" s="113"/>
      <c r="L465" s="113"/>
      <c r="M465" s="113"/>
      <c r="N465" s="113"/>
      <c r="O465" s="113"/>
      <c r="P465" s="113"/>
      <c r="Q465" s="113"/>
      <c r="R465" s="113"/>
      <c r="S465" s="113"/>
      <c r="T465" s="113"/>
      <c r="U465" s="113"/>
      <c r="V465" s="113"/>
      <c r="W465" s="113"/>
      <c r="X465" s="113"/>
      <c r="Y465" s="113"/>
      <c r="Z465" s="113"/>
    </row>
    <row r="466" spans="1:26" ht="15.75" customHeight="1">
      <c r="A466" s="113"/>
      <c r="B466" s="113"/>
      <c r="C466" s="113"/>
      <c r="D466" s="113"/>
      <c r="E466" s="113"/>
      <c r="F466" s="113"/>
      <c r="G466" s="113"/>
      <c r="H466" s="113"/>
      <c r="I466" s="113"/>
      <c r="J466" s="113"/>
      <c r="K466" s="113"/>
      <c r="L466" s="113"/>
      <c r="M466" s="113"/>
      <c r="N466" s="113"/>
      <c r="O466" s="113"/>
      <c r="P466" s="113"/>
      <c r="Q466" s="113"/>
      <c r="R466" s="113"/>
      <c r="S466" s="113"/>
      <c r="T466" s="113"/>
      <c r="U466" s="113"/>
      <c r="V466" s="113"/>
      <c r="W466" s="113"/>
      <c r="X466" s="113"/>
      <c r="Y466" s="113"/>
      <c r="Z466" s="113"/>
    </row>
    <row r="467" spans="1:26" ht="15.75" customHeight="1">
      <c r="A467" s="113"/>
      <c r="B467" s="113"/>
      <c r="C467" s="113"/>
      <c r="D467" s="113"/>
      <c r="E467" s="113"/>
      <c r="F467" s="113"/>
      <c r="G467" s="113"/>
      <c r="H467" s="113"/>
      <c r="I467" s="113"/>
      <c r="J467" s="113"/>
      <c r="K467" s="113"/>
      <c r="L467" s="113"/>
      <c r="M467" s="113"/>
      <c r="N467" s="113"/>
      <c r="O467" s="113"/>
      <c r="P467" s="113"/>
      <c r="Q467" s="113"/>
      <c r="R467" s="113"/>
      <c r="S467" s="113"/>
      <c r="T467" s="113"/>
      <c r="U467" s="113"/>
      <c r="V467" s="113"/>
      <c r="W467" s="113"/>
      <c r="X467" s="113"/>
      <c r="Y467" s="113"/>
      <c r="Z467" s="113"/>
    </row>
    <row r="468" spans="1:26" ht="15.75" customHeight="1">
      <c r="A468" s="113"/>
      <c r="B468" s="113"/>
      <c r="C468" s="113"/>
      <c r="D468" s="113"/>
      <c r="E468" s="113"/>
      <c r="F468" s="113"/>
      <c r="G468" s="113"/>
      <c r="H468" s="113"/>
      <c r="I468" s="113"/>
      <c r="J468" s="113"/>
      <c r="K468" s="113"/>
      <c r="L468" s="113"/>
      <c r="M468" s="113"/>
      <c r="N468" s="113"/>
      <c r="O468" s="113"/>
      <c r="P468" s="113"/>
      <c r="Q468" s="113"/>
      <c r="R468" s="113"/>
      <c r="S468" s="113"/>
      <c r="T468" s="113"/>
      <c r="U468" s="113"/>
      <c r="V468" s="113"/>
      <c r="W468" s="113"/>
      <c r="X468" s="113"/>
      <c r="Y468" s="113"/>
      <c r="Z468" s="113"/>
    </row>
    <row r="469" spans="1:26" ht="15.75" customHeight="1">
      <c r="A469" s="113"/>
      <c r="B469" s="113"/>
      <c r="C469" s="113"/>
      <c r="D469" s="113"/>
      <c r="E469" s="113"/>
      <c r="F469" s="113"/>
      <c r="G469" s="113"/>
      <c r="H469" s="113"/>
      <c r="I469" s="113"/>
      <c r="J469" s="113"/>
      <c r="K469" s="113"/>
      <c r="L469" s="113"/>
      <c r="M469" s="113"/>
      <c r="N469" s="113"/>
      <c r="O469" s="113"/>
      <c r="P469" s="113"/>
      <c r="Q469" s="113"/>
      <c r="R469" s="113"/>
      <c r="S469" s="113"/>
      <c r="T469" s="113"/>
      <c r="U469" s="113"/>
      <c r="V469" s="113"/>
      <c r="W469" s="113"/>
      <c r="X469" s="113"/>
      <c r="Y469" s="113"/>
      <c r="Z469" s="113"/>
    </row>
    <row r="470" spans="1:26" ht="15.75" customHeight="1">
      <c r="A470" s="113"/>
      <c r="B470" s="113"/>
      <c r="C470" s="113"/>
      <c r="D470" s="113"/>
      <c r="E470" s="113"/>
      <c r="F470" s="113"/>
      <c r="G470" s="113"/>
      <c r="H470" s="113"/>
      <c r="I470" s="113"/>
      <c r="J470" s="113"/>
      <c r="K470" s="113"/>
      <c r="L470" s="113"/>
      <c r="M470" s="113"/>
      <c r="N470" s="113"/>
      <c r="O470" s="113"/>
      <c r="P470" s="113"/>
      <c r="Q470" s="113"/>
      <c r="R470" s="113"/>
      <c r="S470" s="113"/>
      <c r="T470" s="113"/>
      <c r="U470" s="113"/>
      <c r="V470" s="113"/>
      <c r="W470" s="113"/>
      <c r="X470" s="113"/>
      <c r="Y470" s="113"/>
      <c r="Z470" s="113"/>
    </row>
    <row r="471" spans="1:26" ht="15.75" customHeight="1">
      <c r="A471" s="113"/>
      <c r="B471" s="113"/>
      <c r="C471" s="113"/>
      <c r="D471" s="113"/>
      <c r="E471" s="113"/>
      <c r="F471" s="113"/>
      <c r="G471" s="113"/>
      <c r="H471" s="113"/>
      <c r="I471" s="113"/>
      <c r="J471" s="113"/>
      <c r="K471" s="113"/>
      <c r="L471" s="113"/>
      <c r="M471" s="113"/>
      <c r="N471" s="113"/>
      <c r="O471" s="113"/>
      <c r="P471" s="113"/>
      <c r="Q471" s="113"/>
      <c r="R471" s="113"/>
      <c r="S471" s="113"/>
      <c r="T471" s="113"/>
      <c r="U471" s="113"/>
      <c r="V471" s="113"/>
      <c r="W471" s="113"/>
      <c r="X471" s="113"/>
      <c r="Y471" s="113"/>
      <c r="Z471" s="113"/>
    </row>
    <row r="472" spans="1:26" ht="15.75" customHeight="1">
      <c r="A472" s="113"/>
      <c r="B472" s="113"/>
      <c r="C472" s="113"/>
      <c r="D472" s="113"/>
      <c r="E472" s="113"/>
      <c r="F472" s="113"/>
      <c r="G472" s="113"/>
      <c r="H472" s="113"/>
      <c r="I472" s="113"/>
      <c r="J472" s="113"/>
      <c r="K472" s="113"/>
      <c r="L472" s="113"/>
      <c r="M472" s="113"/>
      <c r="N472" s="113"/>
      <c r="O472" s="113"/>
      <c r="P472" s="113"/>
      <c r="Q472" s="113"/>
      <c r="R472" s="113"/>
      <c r="S472" s="113"/>
      <c r="T472" s="113"/>
      <c r="U472" s="113"/>
      <c r="V472" s="113"/>
      <c r="W472" s="113"/>
      <c r="X472" s="113"/>
      <c r="Y472" s="113"/>
      <c r="Z472" s="113"/>
    </row>
    <row r="473" spans="1:26" ht="15.75" customHeight="1">
      <c r="A473" s="113"/>
      <c r="B473" s="113"/>
      <c r="C473" s="113"/>
      <c r="D473" s="113"/>
      <c r="E473" s="113"/>
      <c r="F473" s="113"/>
      <c r="G473" s="113"/>
      <c r="H473" s="113"/>
      <c r="I473" s="113"/>
      <c r="J473" s="113"/>
      <c r="K473" s="113"/>
      <c r="L473" s="113"/>
      <c r="M473" s="113"/>
      <c r="N473" s="113"/>
      <c r="O473" s="113"/>
      <c r="P473" s="113"/>
      <c r="Q473" s="113"/>
      <c r="R473" s="113"/>
      <c r="S473" s="113"/>
      <c r="T473" s="113"/>
      <c r="U473" s="113"/>
      <c r="V473" s="113"/>
      <c r="W473" s="113"/>
      <c r="X473" s="113"/>
      <c r="Y473" s="113"/>
      <c r="Z473" s="113"/>
    </row>
    <row r="474" spans="1:26" ht="15.75" customHeight="1">
      <c r="A474" s="113"/>
      <c r="B474" s="113"/>
      <c r="C474" s="113"/>
      <c r="D474" s="113"/>
      <c r="E474" s="113"/>
      <c r="F474" s="113"/>
      <c r="G474" s="113"/>
      <c r="H474" s="113"/>
      <c r="I474" s="113"/>
      <c r="J474" s="113"/>
      <c r="K474" s="113"/>
      <c r="L474" s="113"/>
      <c r="M474" s="113"/>
      <c r="N474" s="113"/>
      <c r="O474" s="113"/>
      <c r="P474" s="113"/>
      <c r="Q474" s="113"/>
      <c r="R474" s="113"/>
      <c r="S474" s="113"/>
      <c r="T474" s="113"/>
      <c r="U474" s="113"/>
      <c r="V474" s="113"/>
      <c r="W474" s="113"/>
      <c r="X474" s="113"/>
      <c r="Y474" s="113"/>
      <c r="Z474" s="113"/>
    </row>
    <row r="475" spans="1:26" ht="15.75" customHeight="1">
      <c r="A475" s="113"/>
      <c r="B475" s="113"/>
      <c r="C475" s="113"/>
      <c r="D475" s="113"/>
      <c r="E475" s="113"/>
      <c r="F475" s="113"/>
      <c r="G475" s="113"/>
      <c r="H475" s="113"/>
      <c r="I475" s="113"/>
      <c r="J475" s="113"/>
      <c r="K475" s="113"/>
      <c r="L475" s="113"/>
      <c r="M475" s="113"/>
      <c r="N475" s="113"/>
      <c r="O475" s="113"/>
      <c r="P475" s="113"/>
      <c r="Q475" s="113"/>
      <c r="R475" s="113"/>
      <c r="S475" s="113"/>
      <c r="T475" s="113"/>
      <c r="U475" s="113"/>
      <c r="V475" s="113"/>
      <c r="W475" s="113"/>
      <c r="X475" s="113"/>
      <c r="Y475" s="113"/>
      <c r="Z475" s="113"/>
    </row>
    <row r="476" spans="1:26" ht="15.75" customHeight="1">
      <c r="A476" s="113"/>
      <c r="B476" s="113"/>
      <c r="C476" s="113"/>
      <c r="D476" s="113"/>
      <c r="E476" s="113"/>
      <c r="F476" s="113"/>
      <c r="G476" s="113"/>
      <c r="H476" s="113"/>
      <c r="I476" s="113"/>
      <c r="J476" s="113"/>
      <c r="K476" s="113"/>
      <c r="L476" s="113"/>
      <c r="M476" s="113"/>
      <c r="N476" s="113"/>
      <c r="O476" s="113"/>
      <c r="P476" s="113"/>
      <c r="Q476" s="113"/>
      <c r="R476" s="113"/>
      <c r="S476" s="113"/>
      <c r="T476" s="113"/>
      <c r="U476" s="113"/>
      <c r="V476" s="113"/>
      <c r="W476" s="113"/>
      <c r="X476" s="113"/>
      <c r="Y476" s="113"/>
      <c r="Z476" s="113"/>
    </row>
    <row r="477" spans="1:26" ht="15.75" customHeight="1">
      <c r="A477" s="113"/>
      <c r="B477" s="113"/>
      <c r="C477" s="113"/>
      <c r="D477" s="113"/>
      <c r="E477" s="113"/>
      <c r="F477" s="113"/>
      <c r="G477" s="113"/>
      <c r="H477" s="113"/>
      <c r="I477" s="113"/>
      <c r="J477" s="113"/>
      <c r="K477" s="113"/>
      <c r="L477" s="113"/>
      <c r="M477" s="113"/>
      <c r="N477" s="113"/>
      <c r="O477" s="113"/>
      <c r="P477" s="113"/>
      <c r="Q477" s="113"/>
      <c r="R477" s="113"/>
      <c r="S477" s="113"/>
      <c r="T477" s="113"/>
      <c r="U477" s="113"/>
      <c r="V477" s="113"/>
      <c r="W477" s="113"/>
      <c r="X477" s="113"/>
      <c r="Y477" s="113"/>
      <c r="Z477" s="113"/>
    </row>
    <row r="478" spans="1:26" ht="15.75" customHeight="1">
      <c r="A478" s="113"/>
      <c r="B478" s="113"/>
      <c r="C478" s="113"/>
      <c r="D478" s="113"/>
      <c r="E478" s="113"/>
      <c r="F478" s="113"/>
      <c r="G478" s="113"/>
      <c r="H478" s="113"/>
      <c r="I478" s="113"/>
      <c r="J478" s="113"/>
      <c r="K478" s="113"/>
      <c r="L478" s="113"/>
      <c r="M478" s="113"/>
      <c r="N478" s="113"/>
      <c r="O478" s="113"/>
      <c r="P478" s="113"/>
      <c r="Q478" s="113"/>
      <c r="R478" s="113"/>
      <c r="S478" s="113"/>
      <c r="T478" s="113"/>
      <c r="U478" s="113"/>
      <c r="V478" s="113"/>
      <c r="W478" s="113"/>
      <c r="X478" s="113"/>
      <c r="Y478" s="113"/>
      <c r="Z478" s="113"/>
    </row>
    <row r="479" spans="1:26" ht="15.75" customHeight="1">
      <c r="A479" s="113"/>
      <c r="B479" s="113"/>
      <c r="C479" s="113"/>
      <c r="D479" s="113"/>
      <c r="E479" s="113"/>
      <c r="F479" s="113"/>
      <c r="G479" s="113"/>
      <c r="H479" s="113"/>
      <c r="I479" s="113"/>
      <c r="J479" s="113"/>
      <c r="K479" s="113"/>
      <c r="L479" s="113"/>
      <c r="M479" s="113"/>
      <c r="N479" s="113"/>
      <c r="O479" s="113"/>
      <c r="P479" s="113"/>
      <c r="Q479" s="113"/>
      <c r="R479" s="113"/>
      <c r="S479" s="113"/>
      <c r="T479" s="113"/>
      <c r="U479" s="113"/>
      <c r="V479" s="113"/>
      <c r="W479" s="113"/>
      <c r="X479" s="113"/>
      <c r="Y479" s="113"/>
      <c r="Z479" s="113"/>
    </row>
    <row r="480" spans="1:26" ht="15.75" customHeight="1">
      <c r="A480" s="113"/>
      <c r="B480" s="113"/>
      <c r="C480" s="113"/>
      <c r="D480" s="113"/>
      <c r="E480" s="113"/>
      <c r="F480" s="113"/>
      <c r="G480" s="113"/>
      <c r="H480" s="113"/>
      <c r="I480" s="113"/>
      <c r="J480" s="113"/>
      <c r="K480" s="113"/>
      <c r="L480" s="113"/>
      <c r="M480" s="113"/>
      <c r="N480" s="113"/>
      <c r="O480" s="113"/>
      <c r="P480" s="113"/>
      <c r="Q480" s="113"/>
      <c r="R480" s="113"/>
      <c r="S480" s="113"/>
      <c r="T480" s="113"/>
      <c r="U480" s="113"/>
      <c r="V480" s="113"/>
      <c r="W480" s="113"/>
      <c r="X480" s="113"/>
      <c r="Y480" s="113"/>
      <c r="Z480" s="113"/>
    </row>
    <row r="481" spans="1:26" ht="15.75" customHeight="1">
      <c r="A481" s="113"/>
      <c r="B481" s="113"/>
      <c r="C481" s="113"/>
      <c r="D481" s="113"/>
      <c r="E481" s="113"/>
      <c r="F481" s="113"/>
      <c r="G481" s="113"/>
      <c r="H481" s="113"/>
      <c r="I481" s="113"/>
      <c r="J481" s="113"/>
      <c r="K481" s="113"/>
      <c r="L481" s="113"/>
      <c r="M481" s="113"/>
      <c r="N481" s="113"/>
      <c r="O481" s="113"/>
      <c r="P481" s="113"/>
      <c r="Q481" s="113"/>
      <c r="R481" s="113"/>
      <c r="S481" s="113"/>
      <c r="T481" s="113"/>
      <c r="U481" s="113"/>
      <c r="V481" s="113"/>
      <c r="W481" s="113"/>
      <c r="X481" s="113"/>
      <c r="Y481" s="113"/>
      <c r="Z481" s="113"/>
    </row>
    <row r="482" spans="1:26" ht="15.75" customHeight="1">
      <c r="A482" s="113"/>
      <c r="B482" s="113"/>
      <c r="C482" s="113"/>
      <c r="D482" s="113"/>
      <c r="E482" s="113"/>
      <c r="F482" s="113"/>
      <c r="G482" s="113"/>
      <c r="H482" s="113"/>
      <c r="I482" s="113"/>
      <c r="J482" s="113"/>
      <c r="K482" s="113"/>
      <c r="L482" s="113"/>
      <c r="M482" s="113"/>
      <c r="N482" s="113"/>
      <c r="O482" s="113"/>
      <c r="P482" s="113"/>
      <c r="Q482" s="113"/>
      <c r="R482" s="113"/>
      <c r="S482" s="113"/>
      <c r="T482" s="113"/>
      <c r="U482" s="113"/>
      <c r="V482" s="113"/>
      <c r="W482" s="113"/>
      <c r="X482" s="113"/>
      <c r="Y482" s="113"/>
      <c r="Z482" s="113"/>
    </row>
    <row r="483" spans="1:26" ht="15.75" customHeight="1">
      <c r="A483" s="113"/>
      <c r="B483" s="113"/>
      <c r="C483" s="113"/>
      <c r="D483" s="113"/>
      <c r="E483" s="113"/>
      <c r="F483" s="113"/>
      <c r="G483" s="113"/>
      <c r="H483" s="113"/>
      <c r="I483" s="113"/>
      <c r="J483" s="113"/>
      <c r="K483" s="113"/>
      <c r="L483" s="113"/>
      <c r="M483" s="113"/>
      <c r="N483" s="113"/>
      <c r="O483" s="113"/>
      <c r="P483" s="113"/>
      <c r="Q483" s="113"/>
      <c r="R483" s="113"/>
      <c r="S483" s="113"/>
      <c r="T483" s="113"/>
      <c r="U483" s="113"/>
      <c r="V483" s="113"/>
      <c r="W483" s="113"/>
      <c r="X483" s="113"/>
      <c r="Y483" s="113"/>
      <c r="Z483" s="113"/>
    </row>
    <row r="484" spans="1:26" ht="15.75" customHeight="1">
      <c r="A484" s="113"/>
      <c r="B484" s="113"/>
      <c r="C484" s="113"/>
      <c r="D484" s="113"/>
      <c r="E484" s="113"/>
      <c r="F484" s="113"/>
      <c r="G484" s="113"/>
      <c r="H484" s="113"/>
      <c r="I484" s="113"/>
      <c r="J484" s="113"/>
      <c r="K484" s="113"/>
      <c r="L484" s="113"/>
      <c r="M484" s="113"/>
      <c r="N484" s="113"/>
      <c r="O484" s="113"/>
      <c r="P484" s="113"/>
      <c r="Q484" s="113"/>
      <c r="R484" s="113"/>
      <c r="S484" s="113"/>
      <c r="T484" s="113"/>
      <c r="U484" s="113"/>
      <c r="V484" s="113"/>
      <c r="W484" s="113"/>
      <c r="X484" s="113"/>
      <c r="Y484" s="113"/>
      <c r="Z484" s="113"/>
    </row>
    <row r="485" spans="1:26" ht="15.75" customHeight="1">
      <c r="A485" s="113"/>
      <c r="B485" s="113"/>
      <c r="C485" s="113"/>
      <c r="D485" s="113"/>
      <c r="E485" s="113"/>
      <c r="F485" s="113"/>
      <c r="G485" s="113"/>
      <c r="H485" s="113"/>
      <c r="I485" s="113"/>
      <c r="J485" s="113"/>
      <c r="K485" s="113"/>
      <c r="L485" s="113"/>
      <c r="M485" s="113"/>
      <c r="N485" s="113"/>
      <c r="O485" s="113"/>
      <c r="P485" s="113"/>
      <c r="Q485" s="113"/>
      <c r="R485" s="113"/>
      <c r="S485" s="113"/>
      <c r="T485" s="113"/>
      <c r="U485" s="113"/>
      <c r="V485" s="113"/>
      <c r="W485" s="113"/>
      <c r="X485" s="113"/>
      <c r="Y485" s="113"/>
      <c r="Z485" s="113"/>
    </row>
    <row r="486" spans="1:26" ht="15.75" customHeight="1">
      <c r="A486" s="113"/>
      <c r="B486" s="113"/>
      <c r="C486" s="113"/>
      <c r="D486" s="113"/>
      <c r="E486" s="113"/>
      <c r="F486" s="113"/>
      <c r="G486" s="113"/>
      <c r="H486" s="113"/>
      <c r="I486" s="113"/>
      <c r="J486" s="113"/>
      <c r="K486" s="113"/>
      <c r="L486" s="113"/>
      <c r="M486" s="113"/>
      <c r="N486" s="113"/>
      <c r="O486" s="113"/>
      <c r="P486" s="113"/>
      <c r="Q486" s="113"/>
      <c r="R486" s="113"/>
      <c r="S486" s="113"/>
      <c r="T486" s="113"/>
      <c r="U486" s="113"/>
      <c r="V486" s="113"/>
      <c r="W486" s="113"/>
      <c r="X486" s="113"/>
      <c r="Y486" s="113"/>
      <c r="Z486" s="113"/>
    </row>
    <row r="487" spans="1:26" ht="15.75" customHeight="1">
      <c r="A487" s="113"/>
      <c r="B487" s="113"/>
      <c r="C487" s="113"/>
      <c r="D487" s="113"/>
      <c r="E487" s="113"/>
      <c r="F487" s="113"/>
      <c r="G487" s="113"/>
      <c r="H487" s="113"/>
      <c r="I487" s="113"/>
      <c r="J487" s="113"/>
      <c r="K487" s="113"/>
      <c r="L487" s="113"/>
      <c r="M487" s="113"/>
      <c r="N487" s="113"/>
      <c r="O487" s="113"/>
      <c r="P487" s="113"/>
      <c r="Q487" s="113"/>
      <c r="R487" s="113"/>
      <c r="S487" s="113"/>
      <c r="T487" s="113"/>
      <c r="U487" s="113"/>
      <c r="V487" s="113"/>
      <c r="W487" s="113"/>
      <c r="X487" s="113"/>
      <c r="Y487" s="113"/>
      <c r="Z487" s="113"/>
    </row>
    <row r="488" spans="1:26" ht="15.75" customHeight="1">
      <c r="A488" s="113"/>
      <c r="B488" s="113"/>
      <c r="C488" s="113"/>
      <c r="D488" s="113"/>
      <c r="E488" s="113"/>
      <c r="F488" s="113"/>
      <c r="G488" s="113"/>
      <c r="H488" s="113"/>
      <c r="I488" s="113"/>
      <c r="J488" s="113"/>
      <c r="K488" s="113"/>
      <c r="L488" s="113"/>
      <c r="M488" s="113"/>
      <c r="N488" s="113"/>
      <c r="O488" s="113"/>
      <c r="P488" s="113"/>
      <c r="Q488" s="113"/>
      <c r="R488" s="113"/>
      <c r="S488" s="113"/>
      <c r="T488" s="113"/>
      <c r="U488" s="113"/>
      <c r="V488" s="113"/>
      <c r="W488" s="113"/>
      <c r="X488" s="113"/>
      <c r="Y488" s="113"/>
      <c r="Z488" s="113"/>
    </row>
    <row r="489" spans="1:26" ht="15.75" customHeight="1">
      <c r="A489" s="113"/>
      <c r="B489" s="113"/>
      <c r="C489" s="113"/>
      <c r="D489" s="113"/>
      <c r="E489" s="113"/>
      <c r="F489" s="113"/>
      <c r="G489" s="113"/>
      <c r="H489" s="113"/>
      <c r="I489" s="113"/>
      <c r="J489" s="113"/>
      <c r="K489" s="113"/>
      <c r="L489" s="113"/>
      <c r="M489" s="113"/>
      <c r="N489" s="113"/>
      <c r="O489" s="113"/>
      <c r="P489" s="113"/>
      <c r="Q489" s="113"/>
      <c r="R489" s="113"/>
      <c r="S489" s="113"/>
      <c r="T489" s="113"/>
      <c r="U489" s="113"/>
      <c r="V489" s="113"/>
      <c r="W489" s="113"/>
      <c r="X489" s="113"/>
      <c r="Y489" s="113"/>
      <c r="Z489" s="113"/>
    </row>
    <row r="490" spans="1:26" ht="15.75" customHeight="1">
      <c r="A490" s="113"/>
      <c r="B490" s="113"/>
      <c r="C490" s="113"/>
      <c r="D490" s="113"/>
      <c r="E490" s="113"/>
      <c r="F490" s="113"/>
      <c r="G490" s="113"/>
      <c r="H490" s="113"/>
      <c r="I490" s="113"/>
      <c r="J490" s="113"/>
      <c r="K490" s="113"/>
      <c r="L490" s="113"/>
      <c r="M490" s="113"/>
      <c r="N490" s="113"/>
      <c r="O490" s="113"/>
      <c r="P490" s="113"/>
      <c r="Q490" s="113"/>
      <c r="R490" s="113"/>
      <c r="S490" s="113"/>
      <c r="T490" s="113"/>
      <c r="U490" s="113"/>
      <c r="V490" s="113"/>
      <c r="W490" s="113"/>
      <c r="X490" s="113"/>
      <c r="Y490" s="113"/>
      <c r="Z490" s="113"/>
    </row>
    <row r="491" spans="1:26" ht="15.75" customHeight="1">
      <c r="A491" s="113"/>
      <c r="B491" s="113"/>
      <c r="C491" s="113"/>
      <c r="D491" s="113"/>
      <c r="E491" s="113"/>
      <c r="F491" s="113"/>
      <c r="G491" s="113"/>
      <c r="H491" s="113"/>
      <c r="I491" s="113"/>
      <c r="J491" s="113"/>
      <c r="K491" s="113"/>
      <c r="L491" s="113"/>
      <c r="M491" s="113"/>
      <c r="N491" s="113"/>
      <c r="O491" s="113"/>
      <c r="P491" s="113"/>
      <c r="Q491" s="113"/>
      <c r="R491" s="113"/>
      <c r="S491" s="113"/>
      <c r="T491" s="113"/>
      <c r="U491" s="113"/>
      <c r="V491" s="113"/>
      <c r="W491" s="113"/>
      <c r="X491" s="113"/>
      <c r="Y491" s="113"/>
      <c r="Z491" s="113"/>
    </row>
    <row r="492" spans="1:26" ht="15.75" customHeight="1">
      <c r="A492" s="113"/>
      <c r="B492" s="113"/>
      <c r="C492" s="113"/>
      <c r="D492" s="113"/>
      <c r="E492" s="113"/>
      <c r="F492" s="113"/>
      <c r="G492" s="113"/>
      <c r="H492" s="113"/>
      <c r="I492" s="113"/>
      <c r="J492" s="113"/>
      <c r="K492" s="113"/>
      <c r="L492" s="113"/>
      <c r="M492" s="113"/>
      <c r="N492" s="113"/>
      <c r="O492" s="113"/>
      <c r="P492" s="113"/>
      <c r="Q492" s="113"/>
      <c r="R492" s="113"/>
      <c r="S492" s="113"/>
      <c r="T492" s="113"/>
      <c r="U492" s="113"/>
      <c r="V492" s="113"/>
      <c r="W492" s="113"/>
      <c r="X492" s="113"/>
      <c r="Y492" s="113"/>
      <c r="Z492" s="113"/>
    </row>
    <row r="493" spans="1:26" ht="15.75" customHeight="1">
      <c r="A493" s="113"/>
      <c r="B493" s="113"/>
      <c r="C493" s="113"/>
      <c r="D493" s="113"/>
      <c r="E493" s="113"/>
      <c r="F493" s="113"/>
      <c r="G493" s="113"/>
      <c r="H493" s="113"/>
      <c r="I493" s="113"/>
      <c r="J493" s="113"/>
      <c r="K493" s="113"/>
      <c r="L493" s="113"/>
      <c r="M493" s="113"/>
      <c r="N493" s="113"/>
      <c r="O493" s="113"/>
      <c r="P493" s="113"/>
      <c r="Q493" s="113"/>
      <c r="R493" s="113"/>
      <c r="S493" s="113"/>
      <c r="T493" s="113"/>
      <c r="U493" s="113"/>
      <c r="V493" s="113"/>
      <c r="W493" s="113"/>
      <c r="X493" s="113"/>
      <c r="Y493" s="113"/>
      <c r="Z493" s="113"/>
    </row>
    <row r="494" spans="1:26" ht="15.75" customHeight="1">
      <c r="A494" s="113"/>
      <c r="B494" s="113"/>
      <c r="C494" s="113"/>
      <c r="D494" s="113"/>
      <c r="E494" s="113"/>
      <c r="F494" s="113"/>
      <c r="G494" s="113"/>
      <c r="H494" s="113"/>
      <c r="I494" s="113"/>
      <c r="J494" s="113"/>
      <c r="K494" s="113"/>
      <c r="L494" s="113"/>
      <c r="M494" s="113"/>
      <c r="N494" s="113"/>
      <c r="O494" s="113"/>
      <c r="P494" s="113"/>
      <c r="Q494" s="113"/>
      <c r="R494" s="113"/>
      <c r="S494" s="113"/>
      <c r="T494" s="113"/>
      <c r="U494" s="113"/>
      <c r="V494" s="113"/>
      <c r="W494" s="113"/>
      <c r="X494" s="113"/>
      <c r="Y494" s="113"/>
      <c r="Z494" s="113"/>
    </row>
    <row r="495" spans="1:26" ht="15.75" customHeight="1">
      <c r="A495" s="113"/>
      <c r="B495" s="113"/>
      <c r="C495" s="113"/>
      <c r="D495" s="113"/>
      <c r="E495" s="113"/>
      <c r="F495" s="113"/>
      <c r="G495" s="113"/>
      <c r="H495" s="113"/>
      <c r="I495" s="113"/>
      <c r="J495" s="113"/>
      <c r="K495" s="113"/>
      <c r="L495" s="113"/>
      <c r="M495" s="113"/>
      <c r="N495" s="113"/>
      <c r="O495" s="113"/>
      <c r="P495" s="113"/>
      <c r="Q495" s="113"/>
      <c r="R495" s="113"/>
      <c r="S495" s="113"/>
      <c r="T495" s="113"/>
      <c r="U495" s="113"/>
      <c r="V495" s="113"/>
      <c r="W495" s="113"/>
      <c r="X495" s="113"/>
      <c r="Y495" s="113"/>
      <c r="Z495" s="113"/>
    </row>
    <row r="496" spans="1:26" ht="15.75" customHeight="1">
      <c r="A496" s="113"/>
      <c r="B496" s="113"/>
      <c r="C496" s="113"/>
      <c r="D496" s="113"/>
      <c r="E496" s="113"/>
      <c r="F496" s="113"/>
      <c r="G496" s="113"/>
      <c r="H496" s="113"/>
      <c r="I496" s="113"/>
      <c r="J496" s="113"/>
      <c r="K496" s="113"/>
      <c r="L496" s="113"/>
      <c r="M496" s="113"/>
      <c r="N496" s="113"/>
      <c r="O496" s="113"/>
      <c r="P496" s="113"/>
      <c r="Q496" s="113"/>
      <c r="R496" s="113"/>
      <c r="S496" s="113"/>
      <c r="T496" s="113"/>
      <c r="U496" s="113"/>
      <c r="V496" s="113"/>
      <c r="W496" s="113"/>
      <c r="X496" s="113"/>
      <c r="Y496" s="113"/>
      <c r="Z496" s="113"/>
    </row>
    <row r="497" spans="1:26" ht="15.75" customHeight="1">
      <c r="A497" s="113"/>
      <c r="B497" s="113"/>
      <c r="C497" s="113"/>
      <c r="D497" s="113"/>
      <c r="E497" s="113"/>
      <c r="F497" s="113"/>
      <c r="G497" s="113"/>
      <c r="H497" s="113"/>
      <c r="I497" s="113"/>
      <c r="J497" s="113"/>
      <c r="K497" s="113"/>
      <c r="L497" s="113"/>
      <c r="M497" s="113"/>
      <c r="N497" s="113"/>
      <c r="O497" s="113"/>
      <c r="P497" s="113"/>
      <c r="Q497" s="113"/>
      <c r="R497" s="113"/>
      <c r="S497" s="113"/>
      <c r="T497" s="113"/>
      <c r="U497" s="113"/>
      <c r="V497" s="113"/>
      <c r="W497" s="113"/>
      <c r="X497" s="113"/>
      <c r="Y497" s="113"/>
      <c r="Z497" s="113"/>
    </row>
    <row r="498" spans="1:26" ht="15.75" customHeight="1">
      <c r="A498" s="113"/>
      <c r="B498" s="113"/>
      <c r="C498" s="113"/>
      <c r="D498" s="113"/>
      <c r="E498" s="113"/>
      <c r="F498" s="113"/>
      <c r="G498" s="113"/>
      <c r="H498" s="113"/>
      <c r="I498" s="113"/>
      <c r="J498" s="113"/>
      <c r="K498" s="113"/>
      <c r="L498" s="113"/>
      <c r="M498" s="113"/>
      <c r="N498" s="113"/>
      <c r="O498" s="113"/>
      <c r="P498" s="113"/>
      <c r="Q498" s="113"/>
      <c r="R498" s="113"/>
      <c r="S498" s="113"/>
      <c r="T498" s="113"/>
      <c r="U498" s="113"/>
      <c r="V498" s="113"/>
      <c r="W498" s="113"/>
      <c r="X498" s="113"/>
      <c r="Y498" s="113"/>
      <c r="Z498" s="113"/>
    </row>
    <row r="499" spans="1:26" ht="15.75" customHeight="1">
      <c r="A499" s="113"/>
      <c r="B499" s="113"/>
      <c r="C499" s="113"/>
      <c r="D499" s="113"/>
      <c r="E499" s="113"/>
      <c r="F499" s="113"/>
      <c r="G499" s="113"/>
      <c r="H499" s="113"/>
      <c r="I499" s="113"/>
      <c r="J499" s="113"/>
      <c r="K499" s="113"/>
      <c r="L499" s="113"/>
      <c r="M499" s="113"/>
      <c r="N499" s="113"/>
      <c r="O499" s="113"/>
      <c r="P499" s="113"/>
      <c r="Q499" s="113"/>
      <c r="R499" s="113"/>
      <c r="S499" s="113"/>
      <c r="T499" s="113"/>
      <c r="U499" s="113"/>
      <c r="V499" s="113"/>
      <c r="W499" s="113"/>
      <c r="X499" s="113"/>
      <c r="Y499" s="113"/>
      <c r="Z499" s="113"/>
    </row>
    <row r="500" spans="1:26" ht="15.75" customHeight="1">
      <c r="A500" s="113"/>
      <c r="B500" s="113"/>
      <c r="C500" s="113"/>
      <c r="D500" s="113"/>
      <c r="E500" s="113"/>
      <c r="F500" s="113"/>
      <c r="G500" s="113"/>
      <c r="H500" s="113"/>
      <c r="I500" s="113"/>
      <c r="J500" s="113"/>
      <c r="K500" s="113"/>
      <c r="L500" s="113"/>
      <c r="M500" s="113"/>
      <c r="N500" s="113"/>
      <c r="O500" s="113"/>
      <c r="P500" s="113"/>
      <c r="Q500" s="113"/>
      <c r="R500" s="113"/>
      <c r="S500" s="113"/>
      <c r="T500" s="113"/>
      <c r="U500" s="113"/>
      <c r="V500" s="113"/>
      <c r="W500" s="113"/>
      <c r="X500" s="113"/>
      <c r="Y500" s="113"/>
      <c r="Z500" s="113"/>
    </row>
    <row r="501" spans="1:26" ht="15.75" customHeight="1">
      <c r="A501" s="113"/>
      <c r="B501" s="113"/>
      <c r="C501" s="113"/>
      <c r="D501" s="113"/>
      <c r="E501" s="113"/>
      <c r="F501" s="113"/>
      <c r="G501" s="113"/>
      <c r="H501" s="113"/>
      <c r="I501" s="113"/>
      <c r="J501" s="113"/>
      <c r="K501" s="113"/>
      <c r="L501" s="113"/>
      <c r="M501" s="113"/>
      <c r="N501" s="113"/>
      <c r="O501" s="113"/>
      <c r="P501" s="113"/>
      <c r="Q501" s="113"/>
      <c r="R501" s="113"/>
      <c r="S501" s="113"/>
      <c r="T501" s="113"/>
      <c r="U501" s="113"/>
      <c r="V501" s="113"/>
      <c r="W501" s="113"/>
      <c r="X501" s="113"/>
      <c r="Y501" s="113"/>
      <c r="Z501" s="113"/>
    </row>
    <row r="502" spans="1:26" ht="15.75" customHeight="1">
      <c r="A502" s="113"/>
      <c r="B502" s="113"/>
      <c r="C502" s="113"/>
      <c r="D502" s="113"/>
      <c r="E502" s="113"/>
      <c r="F502" s="113"/>
      <c r="G502" s="113"/>
      <c r="H502" s="113"/>
      <c r="I502" s="113"/>
      <c r="J502" s="113"/>
      <c r="K502" s="113"/>
      <c r="L502" s="113"/>
      <c r="M502" s="113"/>
      <c r="N502" s="113"/>
      <c r="O502" s="113"/>
      <c r="P502" s="113"/>
      <c r="Q502" s="113"/>
      <c r="R502" s="113"/>
      <c r="S502" s="113"/>
      <c r="T502" s="113"/>
      <c r="U502" s="113"/>
      <c r="V502" s="113"/>
      <c r="W502" s="113"/>
      <c r="X502" s="113"/>
      <c r="Y502" s="113"/>
      <c r="Z502" s="113"/>
    </row>
    <row r="503" spans="1:26" ht="15.75" customHeight="1">
      <c r="A503" s="113"/>
      <c r="B503" s="113"/>
      <c r="C503" s="113"/>
      <c r="D503" s="113"/>
      <c r="E503" s="113"/>
      <c r="F503" s="113"/>
      <c r="G503" s="113"/>
      <c r="H503" s="113"/>
      <c r="I503" s="113"/>
      <c r="J503" s="113"/>
      <c r="K503" s="113"/>
      <c r="L503" s="113"/>
      <c r="M503" s="113"/>
      <c r="N503" s="113"/>
      <c r="O503" s="113"/>
      <c r="P503" s="113"/>
      <c r="Q503" s="113"/>
      <c r="R503" s="113"/>
      <c r="S503" s="113"/>
      <c r="T503" s="113"/>
      <c r="U503" s="113"/>
      <c r="V503" s="113"/>
      <c r="W503" s="113"/>
      <c r="X503" s="113"/>
      <c r="Y503" s="113"/>
      <c r="Z503" s="113"/>
    </row>
    <row r="504" spans="1:26" ht="15.75" customHeight="1">
      <c r="A504" s="113"/>
      <c r="B504" s="113"/>
      <c r="C504" s="113"/>
      <c r="D504" s="113"/>
      <c r="E504" s="113"/>
      <c r="F504" s="113"/>
      <c r="G504" s="113"/>
      <c r="H504" s="113"/>
      <c r="I504" s="113"/>
      <c r="J504" s="113"/>
      <c r="K504" s="113"/>
      <c r="L504" s="113"/>
      <c r="M504" s="113"/>
      <c r="N504" s="113"/>
      <c r="O504" s="113"/>
      <c r="P504" s="113"/>
      <c r="Q504" s="113"/>
      <c r="R504" s="113"/>
      <c r="S504" s="113"/>
      <c r="T504" s="113"/>
      <c r="U504" s="113"/>
      <c r="V504" s="113"/>
      <c r="W504" s="113"/>
      <c r="X504" s="113"/>
      <c r="Y504" s="113"/>
      <c r="Z504" s="113"/>
    </row>
    <row r="505" spans="1:26" ht="15.75" customHeight="1">
      <c r="A505" s="113"/>
      <c r="B505" s="113"/>
      <c r="C505" s="113"/>
      <c r="D505" s="113"/>
      <c r="E505" s="113"/>
      <c r="F505" s="113"/>
      <c r="G505" s="113"/>
      <c r="H505" s="113"/>
      <c r="I505" s="113"/>
      <c r="J505" s="113"/>
      <c r="K505" s="113"/>
      <c r="L505" s="113"/>
      <c r="M505" s="113"/>
      <c r="N505" s="113"/>
      <c r="O505" s="113"/>
      <c r="P505" s="113"/>
      <c r="Q505" s="113"/>
      <c r="R505" s="113"/>
      <c r="S505" s="113"/>
      <c r="T505" s="113"/>
      <c r="U505" s="113"/>
      <c r="V505" s="113"/>
      <c r="W505" s="113"/>
      <c r="X505" s="113"/>
      <c r="Y505" s="113"/>
      <c r="Z505" s="113"/>
    </row>
    <row r="506" spans="1:26" ht="15.75" customHeight="1">
      <c r="A506" s="113"/>
      <c r="B506" s="113"/>
      <c r="C506" s="113"/>
      <c r="D506" s="113"/>
      <c r="E506" s="113"/>
      <c r="F506" s="113"/>
      <c r="G506" s="113"/>
      <c r="H506" s="113"/>
      <c r="I506" s="113"/>
      <c r="J506" s="113"/>
      <c r="K506" s="113"/>
      <c r="L506" s="113"/>
      <c r="M506" s="113"/>
      <c r="N506" s="113"/>
      <c r="O506" s="113"/>
      <c r="P506" s="113"/>
      <c r="Q506" s="113"/>
      <c r="R506" s="113"/>
      <c r="S506" s="113"/>
      <c r="T506" s="113"/>
      <c r="U506" s="113"/>
      <c r="V506" s="113"/>
      <c r="W506" s="113"/>
      <c r="X506" s="113"/>
      <c r="Y506" s="113"/>
      <c r="Z506" s="113"/>
    </row>
    <row r="507" spans="1:26" ht="15.75" customHeight="1">
      <c r="A507" s="113"/>
      <c r="B507" s="113"/>
      <c r="C507" s="113"/>
      <c r="D507" s="113"/>
      <c r="E507" s="113"/>
      <c r="F507" s="113"/>
      <c r="G507" s="113"/>
      <c r="H507" s="113"/>
      <c r="I507" s="113"/>
      <c r="J507" s="113"/>
      <c r="K507" s="113"/>
      <c r="L507" s="113"/>
      <c r="M507" s="113"/>
      <c r="N507" s="113"/>
      <c r="O507" s="113"/>
      <c r="P507" s="113"/>
      <c r="Q507" s="113"/>
      <c r="R507" s="113"/>
      <c r="S507" s="113"/>
      <c r="T507" s="113"/>
      <c r="U507" s="113"/>
      <c r="V507" s="113"/>
      <c r="W507" s="113"/>
      <c r="X507" s="113"/>
      <c r="Y507" s="113"/>
      <c r="Z507" s="113"/>
    </row>
    <row r="508" spans="1:26" ht="15.75" customHeight="1">
      <c r="A508" s="113"/>
      <c r="B508" s="113"/>
      <c r="C508" s="113"/>
      <c r="D508" s="113"/>
      <c r="E508" s="113"/>
      <c r="F508" s="113"/>
      <c r="G508" s="113"/>
      <c r="H508" s="113"/>
      <c r="I508" s="113"/>
      <c r="J508" s="113"/>
      <c r="K508" s="113"/>
      <c r="L508" s="113"/>
      <c r="M508" s="113"/>
      <c r="N508" s="113"/>
      <c r="O508" s="113"/>
      <c r="P508" s="113"/>
      <c r="Q508" s="113"/>
      <c r="R508" s="113"/>
      <c r="S508" s="113"/>
      <c r="T508" s="113"/>
      <c r="U508" s="113"/>
      <c r="V508" s="113"/>
      <c r="W508" s="113"/>
      <c r="X508" s="113"/>
      <c r="Y508" s="113"/>
      <c r="Z508" s="113"/>
    </row>
    <row r="509" spans="1:26" ht="15.75" customHeight="1">
      <c r="A509" s="113"/>
      <c r="B509" s="113"/>
      <c r="C509" s="113"/>
      <c r="D509" s="113"/>
      <c r="E509" s="113"/>
      <c r="F509" s="113"/>
      <c r="G509" s="113"/>
      <c r="H509" s="113"/>
      <c r="I509" s="113"/>
      <c r="J509" s="113"/>
      <c r="K509" s="113"/>
      <c r="L509" s="113"/>
      <c r="M509" s="113"/>
      <c r="N509" s="113"/>
      <c r="O509" s="113"/>
      <c r="P509" s="113"/>
      <c r="Q509" s="113"/>
      <c r="R509" s="113"/>
      <c r="S509" s="113"/>
      <c r="T509" s="113"/>
      <c r="U509" s="113"/>
      <c r="V509" s="113"/>
      <c r="W509" s="113"/>
      <c r="X509" s="113"/>
      <c r="Y509" s="113"/>
      <c r="Z509" s="113"/>
    </row>
    <row r="510" spans="1:26" ht="15.75" customHeight="1">
      <c r="A510" s="113"/>
      <c r="B510" s="113"/>
      <c r="C510" s="113"/>
      <c r="D510" s="113"/>
      <c r="E510" s="113"/>
      <c r="F510" s="113"/>
      <c r="G510" s="113"/>
      <c r="H510" s="113"/>
      <c r="I510" s="113"/>
      <c r="J510" s="113"/>
      <c r="K510" s="113"/>
      <c r="L510" s="113"/>
      <c r="M510" s="113"/>
      <c r="N510" s="113"/>
      <c r="O510" s="113"/>
      <c r="P510" s="113"/>
      <c r="Q510" s="113"/>
      <c r="R510" s="113"/>
      <c r="S510" s="113"/>
      <c r="T510" s="113"/>
      <c r="U510" s="113"/>
      <c r="V510" s="113"/>
      <c r="W510" s="113"/>
      <c r="X510" s="113"/>
      <c r="Y510" s="113"/>
      <c r="Z510" s="113"/>
    </row>
    <row r="511" spans="1:26" ht="15.75" customHeight="1">
      <c r="A511" s="113"/>
      <c r="B511" s="113"/>
      <c r="C511" s="113"/>
      <c r="D511" s="113"/>
      <c r="E511" s="113"/>
      <c r="F511" s="113"/>
      <c r="G511" s="113"/>
      <c r="H511" s="113"/>
      <c r="I511" s="113"/>
      <c r="J511" s="113"/>
      <c r="K511" s="113"/>
      <c r="L511" s="113"/>
      <c r="M511" s="113"/>
      <c r="N511" s="113"/>
      <c r="O511" s="113"/>
      <c r="P511" s="113"/>
      <c r="Q511" s="113"/>
      <c r="R511" s="113"/>
      <c r="S511" s="113"/>
      <c r="T511" s="113"/>
      <c r="U511" s="113"/>
      <c r="V511" s="113"/>
      <c r="W511" s="113"/>
      <c r="X511" s="113"/>
      <c r="Y511" s="113"/>
      <c r="Z511" s="113"/>
    </row>
    <row r="512" spans="1:26" ht="15.75" customHeight="1">
      <c r="A512" s="113"/>
      <c r="B512" s="113"/>
      <c r="C512" s="113"/>
      <c r="D512" s="113"/>
      <c r="E512" s="113"/>
      <c r="F512" s="113"/>
      <c r="G512" s="113"/>
      <c r="H512" s="113"/>
      <c r="I512" s="113"/>
      <c r="J512" s="113"/>
      <c r="K512" s="113"/>
      <c r="L512" s="113"/>
      <c r="M512" s="113"/>
      <c r="N512" s="113"/>
      <c r="O512" s="113"/>
      <c r="P512" s="113"/>
      <c r="Q512" s="113"/>
      <c r="R512" s="113"/>
      <c r="S512" s="113"/>
      <c r="T512" s="113"/>
      <c r="U512" s="113"/>
      <c r="V512" s="113"/>
      <c r="W512" s="113"/>
      <c r="X512" s="113"/>
      <c r="Y512" s="113"/>
      <c r="Z512" s="113"/>
    </row>
    <row r="513" spans="1:26" ht="15.75" customHeight="1">
      <c r="A513" s="113"/>
      <c r="B513" s="113"/>
      <c r="C513" s="113"/>
      <c r="D513" s="113"/>
      <c r="E513" s="113"/>
      <c r="F513" s="113"/>
      <c r="G513" s="113"/>
      <c r="H513" s="113"/>
      <c r="I513" s="113"/>
      <c r="J513" s="113"/>
      <c r="K513" s="113"/>
      <c r="L513" s="113"/>
      <c r="M513" s="113"/>
      <c r="N513" s="113"/>
      <c r="O513" s="113"/>
      <c r="P513" s="113"/>
      <c r="Q513" s="113"/>
      <c r="R513" s="113"/>
      <c r="S513" s="113"/>
      <c r="T513" s="113"/>
      <c r="U513" s="113"/>
      <c r="V513" s="113"/>
      <c r="W513" s="113"/>
      <c r="X513" s="113"/>
      <c r="Y513" s="113"/>
      <c r="Z513" s="113"/>
    </row>
    <row r="514" spans="1:26" ht="15.75" customHeight="1">
      <c r="A514" s="113"/>
      <c r="B514" s="113"/>
      <c r="C514" s="113"/>
      <c r="D514" s="113"/>
      <c r="E514" s="113"/>
      <c r="F514" s="113"/>
      <c r="G514" s="113"/>
      <c r="H514" s="113"/>
      <c r="I514" s="113"/>
      <c r="J514" s="113"/>
      <c r="K514" s="113"/>
      <c r="L514" s="113"/>
      <c r="M514" s="113"/>
      <c r="N514" s="113"/>
      <c r="O514" s="113"/>
      <c r="P514" s="113"/>
      <c r="Q514" s="113"/>
      <c r="R514" s="113"/>
      <c r="S514" s="113"/>
      <c r="T514" s="113"/>
      <c r="U514" s="113"/>
      <c r="V514" s="113"/>
      <c r="W514" s="113"/>
      <c r="X514" s="113"/>
      <c r="Y514" s="113"/>
      <c r="Z514" s="113"/>
    </row>
    <row r="515" spans="1:26" ht="15.75" customHeight="1">
      <c r="A515" s="113"/>
      <c r="B515" s="113"/>
      <c r="C515" s="113"/>
      <c r="D515" s="113"/>
      <c r="E515" s="113"/>
      <c r="F515" s="113"/>
      <c r="G515" s="113"/>
      <c r="H515" s="113"/>
      <c r="I515" s="113"/>
      <c r="J515" s="113"/>
      <c r="K515" s="113"/>
      <c r="L515" s="113"/>
      <c r="M515" s="113"/>
      <c r="N515" s="113"/>
      <c r="O515" s="113"/>
      <c r="P515" s="113"/>
      <c r="Q515" s="113"/>
      <c r="R515" s="113"/>
      <c r="S515" s="113"/>
      <c r="T515" s="113"/>
      <c r="U515" s="113"/>
      <c r="V515" s="113"/>
      <c r="W515" s="113"/>
      <c r="X515" s="113"/>
      <c r="Y515" s="113"/>
      <c r="Z515" s="113"/>
    </row>
    <row r="516" spans="1:26" ht="15.75" customHeight="1">
      <c r="A516" s="113"/>
      <c r="B516" s="113"/>
      <c r="C516" s="113"/>
      <c r="D516" s="113"/>
      <c r="E516" s="113"/>
      <c r="F516" s="113"/>
      <c r="G516" s="113"/>
      <c r="H516" s="113"/>
      <c r="I516" s="113"/>
      <c r="J516" s="113"/>
      <c r="K516" s="113"/>
      <c r="L516" s="113"/>
      <c r="M516" s="113"/>
      <c r="N516" s="113"/>
      <c r="O516" s="113"/>
      <c r="P516" s="113"/>
      <c r="Q516" s="113"/>
      <c r="R516" s="113"/>
      <c r="S516" s="113"/>
      <c r="T516" s="113"/>
      <c r="U516" s="113"/>
      <c r="V516" s="113"/>
      <c r="W516" s="113"/>
      <c r="X516" s="113"/>
      <c r="Y516" s="113"/>
      <c r="Z516" s="113"/>
    </row>
    <row r="517" spans="1:26" ht="15.75" customHeight="1">
      <c r="A517" s="113"/>
      <c r="B517" s="113"/>
      <c r="C517" s="113"/>
      <c r="D517" s="113"/>
      <c r="E517" s="113"/>
      <c r="F517" s="113"/>
      <c r="G517" s="113"/>
      <c r="H517" s="113"/>
      <c r="I517" s="113"/>
      <c r="J517" s="113"/>
      <c r="K517" s="113"/>
      <c r="L517" s="113"/>
      <c r="M517" s="113"/>
      <c r="N517" s="113"/>
      <c r="O517" s="113"/>
      <c r="P517" s="113"/>
      <c r="Q517" s="113"/>
      <c r="R517" s="113"/>
      <c r="S517" s="113"/>
      <c r="T517" s="113"/>
      <c r="U517" s="113"/>
      <c r="V517" s="113"/>
      <c r="W517" s="113"/>
      <c r="X517" s="113"/>
      <c r="Y517" s="113"/>
      <c r="Z517" s="113"/>
    </row>
    <row r="518" spans="1:26" ht="15.75" customHeight="1">
      <c r="A518" s="113"/>
      <c r="B518" s="113"/>
      <c r="C518" s="113"/>
      <c r="D518" s="113"/>
      <c r="E518" s="113"/>
      <c r="F518" s="113"/>
      <c r="G518" s="113"/>
      <c r="H518" s="113"/>
      <c r="I518" s="113"/>
      <c r="J518" s="113"/>
      <c r="K518" s="113"/>
      <c r="L518" s="113"/>
      <c r="M518" s="113"/>
      <c r="N518" s="113"/>
      <c r="O518" s="113"/>
      <c r="P518" s="113"/>
      <c r="Q518" s="113"/>
      <c r="R518" s="113"/>
      <c r="S518" s="113"/>
      <c r="T518" s="113"/>
      <c r="U518" s="113"/>
      <c r="V518" s="113"/>
      <c r="W518" s="113"/>
      <c r="X518" s="113"/>
      <c r="Y518" s="113"/>
      <c r="Z518" s="113"/>
    </row>
    <row r="519" spans="1:26" ht="15.75" customHeight="1">
      <c r="A519" s="113"/>
      <c r="B519" s="113"/>
      <c r="C519" s="113"/>
      <c r="D519" s="113"/>
      <c r="E519" s="113"/>
      <c r="F519" s="113"/>
      <c r="G519" s="113"/>
      <c r="H519" s="113"/>
      <c r="I519" s="113"/>
      <c r="J519" s="113"/>
      <c r="K519" s="113"/>
      <c r="L519" s="113"/>
      <c r="M519" s="113"/>
      <c r="N519" s="113"/>
      <c r="O519" s="113"/>
      <c r="P519" s="113"/>
      <c r="Q519" s="113"/>
      <c r="R519" s="113"/>
      <c r="S519" s="113"/>
      <c r="T519" s="113"/>
      <c r="U519" s="113"/>
      <c r="V519" s="113"/>
      <c r="W519" s="113"/>
      <c r="X519" s="113"/>
      <c r="Y519" s="113"/>
      <c r="Z519" s="113"/>
    </row>
    <row r="520" spans="1:26" ht="15.75" customHeight="1">
      <c r="A520" s="113"/>
      <c r="B520" s="113"/>
      <c r="C520" s="113"/>
      <c r="D520" s="113"/>
      <c r="E520" s="113"/>
      <c r="F520" s="113"/>
      <c r="G520" s="113"/>
      <c r="H520" s="113"/>
      <c r="I520" s="113"/>
      <c r="J520" s="113"/>
      <c r="K520" s="113"/>
      <c r="L520" s="113"/>
      <c r="M520" s="113"/>
      <c r="N520" s="113"/>
      <c r="O520" s="113"/>
      <c r="P520" s="113"/>
      <c r="Q520" s="113"/>
      <c r="R520" s="113"/>
      <c r="S520" s="113"/>
      <c r="T520" s="113"/>
      <c r="U520" s="113"/>
      <c r="V520" s="113"/>
      <c r="W520" s="113"/>
      <c r="X520" s="113"/>
      <c r="Y520" s="113"/>
      <c r="Z520" s="113"/>
    </row>
    <row r="521" spans="1:26" ht="15.75" customHeight="1">
      <c r="A521" s="113"/>
      <c r="B521" s="113"/>
      <c r="C521" s="113"/>
      <c r="D521" s="113"/>
      <c r="E521" s="113"/>
      <c r="F521" s="113"/>
      <c r="G521" s="113"/>
      <c r="H521" s="113"/>
      <c r="I521" s="113"/>
      <c r="J521" s="113"/>
      <c r="K521" s="113"/>
      <c r="L521" s="113"/>
      <c r="M521" s="113"/>
      <c r="N521" s="113"/>
      <c r="O521" s="113"/>
      <c r="P521" s="113"/>
      <c r="Q521" s="113"/>
      <c r="R521" s="113"/>
      <c r="S521" s="113"/>
      <c r="T521" s="113"/>
      <c r="U521" s="113"/>
      <c r="V521" s="113"/>
      <c r="W521" s="113"/>
      <c r="X521" s="113"/>
      <c r="Y521" s="113"/>
      <c r="Z521" s="113"/>
    </row>
    <row r="522" spans="1:26" ht="15.75" customHeight="1">
      <c r="A522" s="113"/>
      <c r="B522" s="113"/>
      <c r="C522" s="113"/>
      <c r="D522" s="113"/>
      <c r="E522" s="113"/>
      <c r="F522" s="113"/>
      <c r="G522" s="113"/>
      <c r="H522" s="113"/>
      <c r="I522" s="113"/>
      <c r="J522" s="113"/>
      <c r="K522" s="113"/>
      <c r="L522" s="113"/>
      <c r="M522" s="113"/>
      <c r="N522" s="113"/>
      <c r="O522" s="113"/>
      <c r="P522" s="113"/>
      <c r="Q522" s="113"/>
      <c r="R522" s="113"/>
      <c r="S522" s="113"/>
      <c r="T522" s="113"/>
      <c r="U522" s="113"/>
      <c r="V522" s="113"/>
      <c r="W522" s="113"/>
      <c r="X522" s="113"/>
      <c r="Y522" s="113"/>
      <c r="Z522" s="113"/>
    </row>
    <row r="523" spans="1:26" ht="15.75" customHeight="1">
      <c r="A523" s="113"/>
      <c r="B523" s="113"/>
      <c r="C523" s="113"/>
      <c r="D523" s="113"/>
      <c r="E523" s="113"/>
      <c r="F523" s="113"/>
      <c r="G523" s="113"/>
      <c r="H523" s="113"/>
      <c r="I523" s="113"/>
      <c r="J523" s="113"/>
      <c r="K523" s="113"/>
      <c r="L523" s="113"/>
      <c r="M523" s="113"/>
      <c r="N523" s="113"/>
      <c r="O523" s="113"/>
      <c r="P523" s="113"/>
      <c r="Q523" s="113"/>
      <c r="R523" s="113"/>
      <c r="S523" s="113"/>
      <c r="T523" s="113"/>
      <c r="U523" s="113"/>
      <c r="V523" s="113"/>
      <c r="W523" s="113"/>
      <c r="X523" s="113"/>
      <c r="Y523" s="113"/>
      <c r="Z523" s="113"/>
    </row>
    <row r="524" spans="1:26" ht="15.75" customHeight="1">
      <c r="A524" s="113"/>
      <c r="B524" s="113"/>
      <c r="C524" s="113"/>
      <c r="D524" s="113"/>
      <c r="E524" s="113"/>
      <c r="F524" s="113"/>
      <c r="G524" s="113"/>
      <c r="H524" s="113"/>
      <c r="I524" s="113"/>
      <c r="J524" s="113"/>
      <c r="K524" s="113"/>
      <c r="L524" s="113"/>
      <c r="M524" s="113"/>
      <c r="N524" s="113"/>
      <c r="O524" s="113"/>
      <c r="P524" s="113"/>
      <c r="Q524" s="113"/>
      <c r="R524" s="113"/>
      <c r="S524" s="113"/>
      <c r="T524" s="113"/>
      <c r="U524" s="113"/>
      <c r="V524" s="113"/>
      <c r="W524" s="113"/>
      <c r="X524" s="113"/>
      <c r="Y524" s="113"/>
      <c r="Z524" s="113"/>
    </row>
    <row r="525" spans="1:26" ht="15.75" customHeight="1">
      <c r="A525" s="113"/>
      <c r="B525" s="113"/>
      <c r="C525" s="113"/>
      <c r="D525" s="113"/>
      <c r="E525" s="113"/>
      <c r="F525" s="113"/>
      <c r="G525" s="113"/>
      <c r="H525" s="113"/>
      <c r="I525" s="113"/>
      <c r="J525" s="113"/>
      <c r="K525" s="113"/>
      <c r="L525" s="113"/>
      <c r="M525" s="113"/>
      <c r="N525" s="113"/>
      <c r="O525" s="113"/>
      <c r="P525" s="113"/>
      <c r="Q525" s="113"/>
      <c r="R525" s="113"/>
      <c r="S525" s="113"/>
      <c r="T525" s="113"/>
      <c r="U525" s="113"/>
      <c r="V525" s="113"/>
      <c r="W525" s="113"/>
      <c r="X525" s="113"/>
      <c r="Y525" s="113"/>
      <c r="Z525" s="113"/>
    </row>
    <row r="526" spans="1:26" ht="15.75" customHeight="1">
      <c r="A526" s="113"/>
      <c r="B526" s="113"/>
      <c r="C526" s="113"/>
      <c r="D526" s="113"/>
      <c r="E526" s="113"/>
      <c r="F526" s="113"/>
      <c r="G526" s="113"/>
      <c r="H526" s="113"/>
      <c r="I526" s="113"/>
      <c r="J526" s="113"/>
      <c r="K526" s="113"/>
      <c r="L526" s="113"/>
      <c r="M526" s="113"/>
      <c r="N526" s="113"/>
      <c r="O526" s="113"/>
      <c r="P526" s="113"/>
      <c r="Q526" s="113"/>
      <c r="R526" s="113"/>
      <c r="S526" s="113"/>
      <c r="T526" s="113"/>
      <c r="U526" s="113"/>
      <c r="V526" s="113"/>
      <c r="W526" s="113"/>
      <c r="X526" s="113"/>
      <c r="Y526" s="113"/>
      <c r="Z526" s="113"/>
    </row>
    <row r="527" spans="1:26" ht="15.75" customHeight="1">
      <c r="A527" s="113"/>
      <c r="B527" s="113"/>
      <c r="C527" s="113"/>
      <c r="D527" s="113"/>
      <c r="E527" s="113"/>
      <c r="F527" s="113"/>
      <c r="G527" s="113"/>
      <c r="H527" s="113"/>
      <c r="I527" s="113"/>
      <c r="J527" s="113"/>
      <c r="K527" s="113"/>
      <c r="L527" s="113"/>
      <c r="M527" s="113"/>
      <c r="N527" s="113"/>
      <c r="O527" s="113"/>
      <c r="P527" s="113"/>
      <c r="Q527" s="113"/>
      <c r="R527" s="113"/>
      <c r="S527" s="113"/>
      <c r="T527" s="113"/>
      <c r="U527" s="113"/>
      <c r="V527" s="113"/>
      <c r="W527" s="113"/>
      <c r="X527" s="113"/>
      <c r="Y527" s="113"/>
      <c r="Z527" s="113"/>
    </row>
    <row r="528" spans="1:26" ht="15.75" customHeight="1">
      <c r="A528" s="113"/>
      <c r="B528" s="113"/>
      <c r="C528" s="113"/>
      <c r="D528" s="113"/>
      <c r="E528" s="113"/>
      <c r="F528" s="113"/>
      <c r="G528" s="113"/>
      <c r="H528" s="113"/>
      <c r="I528" s="113"/>
      <c r="J528" s="113"/>
      <c r="K528" s="113"/>
      <c r="L528" s="113"/>
      <c r="M528" s="113"/>
      <c r="N528" s="113"/>
      <c r="O528" s="113"/>
      <c r="P528" s="113"/>
      <c r="Q528" s="113"/>
      <c r="R528" s="113"/>
      <c r="S528" s="113"/>
      <c r="T528" s="113"/>
      <c r="U528" s="113"/>
      <c r="V528" s="113"/>
      <c r="W528" s="113"/>
      <c r="X528" s="113"/>
      <c r="Y528" s="113"/>
      <c r="Z528" s="113"/>
    </row>
    <row r="529" spans="1:26" ht="15.75" customHeight="1">
      <c r="A529" s="113"/>
      <c r="B529" s="113"/>
      <c r="C529" s="113"/>
      <c r="D529" s="113"/>
      <c r="E529" s="113"/>
      <c r="F529" s="113"/>
      <c r="G529" s="113"/>
      <c r="H529" s="113"/>
      <c r="I529" s="113"/>
      <c r="J529" s="113"/>
      <c r="K529" s="113"/>
      <c r="L529" s="113"/>
      <c r="M529" s="113"/>
      <c r="N529" s="113"/>
      <c r="O529" s="113"/>
      <c r="P529" s="113"/>
      <c r="Q529" s="113"/>
      <c r="R529" s="113"/>
      <c r="S529" s="113"/>
      <c r="T529" s="113"/>
      <c r="U529" s="113"/>
      <c r="V529" s="113"/>
      <c r="W529" s="113"/>
      <c r="X529" s="113"/>
      <c r="Y529" s="113"/>
      <c r="Z529" s="113"/>
    </row>
    <row r="530" spans="1:26" ht="15.75" customHeight="1">
      <c r="A530" s="113"/>
      <c r="B530" s="113"/>
      <c r="C530" s="113"/>
      <c r="D530" s="113"/>
      <c r="E530" s="113"/>
      <c r="F530" s="113"/>
      <c r="G530" s="113"/>
      <c r="H530" s="113"/>
      <c r="I530" s="113"/>
      <c r="J530" s="113"/>
      <c r="K530" s="113"/>
      <c r="L530" s="113"/>
      <c r="M530" s="113"/>
      <c r="N530" s="113"/>
      <c r="O530" s="113"/>
      <c r="P530" s="113"/>
      <c r="Q530" s="113"/>
      <c r="R530" s="113"/>
      <c r="S530" s="113"/>
      <c r="T530" s="113"/>
      <c r="U530" s="113"/>
      <c r="V530" s="113"/>
      <c r="W530" s="113"/>
      <c r="X530" s="113"/>
      <c r="Y530" s="113"/>
      <c r="Z530" s="113"/>
    </row>
    <row r="531" spans="1:26" ht="15.75" customHeight="1">
      <c r="A531" s="113"/>
      <c r="B531" s="113"/>
      <c r="C531" s="113"/>
      <c r="D531" s="113"/>
      <c r="E531" s="113"/>
      <c r="F531" s="113"/>
      <c r="G531" s="113"/>
      <c r="H531" s="113"/>
      <c r="I531" s="113"/>
      <c r="J531" s="113"/>
      <c r="K531" s="113"/>
      <c r="L531" s="113"/>
      <c r="M531" s="113"/>
      <c r="N531" s="113"/>
      <c r="O531" s="113"/>
      <c r="P531" s="113"/>
      <c r="Q531" s="113"/>
      <c r="R531" s="113"/>
      <c r="S531" s="113"/>
      <c r="T531" s="113"/>
      <c r="U531" s="113"/>
      <c r="V531" s="113"/>
      <c r="W531" s="113"/>
      <c r="X531" s="113"/>
      <c r="Y531" s="113"/>
      <c r="Z531" s="113"/>
    </row>
    <row r="532" spans="1:26" ht="15.75" customHeight="1">
      <c r="A532" s="113"/>
      <c r="B532" s="113"/>
      <c r="C532" s="113"/>
      <c r="D532" s="113"/>
      <c r="E532" s="113"/>
      <c r="F532" s="113"/>
      <c r="G532" s="113"/>
      <c r="H532" s="113"/>
      <c r="I532" s="113"/>
      <c r="J532" s="113"/>
      <c r="K532" s="113"/>
      <c r="L532" s="113"/>
      <c r="M532" s="113"/>
      <c r="N532" s="113"/>
      <c r="O532" s="113"/>
      <c r="P532" s="113"/>
      <c r="Q532" s="113"/>
      <c r="R532" s="113"/>
      <c r="S532" s="113"/>
      <c r="T532" s="113"/>
      <c r="U532" s="113"/>
      <c r="V532" s="113"/>
      <c r="W532" s="113"/>
      <c r="X532" s="113"/>
      <c r="Y532" s="113"/>
      <c r="Z532" s="113"/>
    </row>
    <row r="533" spans="1:26" ht="15.75" customHeight="1">
      <c r="A533" s="113"/>
      <c r="B533" s="113"/>
      <c r="C533" s="113"/>
      <c r="D533" s="113"/>
      <c r="E533" s="113"/>
      <c r="F533" s="113"/>
      <c r="G533" s="113"/>
      <c r="H533" s="113"/>
      <c r="I533" s="113"/>
      <c r="J533" s="113"/>
      <c r="K533" s="113"/>
      <c r="L533" s="113"/>
      <c r="M533" s="113"/>
      <c r="N533" s="113"/>
      <c r="O533" s="113"/>
      <c r="P533" s="113"/>
      <c r="Q533" s="113"/>
      <c r="R533" s="113"/>
      <c r="S533" s="113"/>
      <c r="T533" s="113"/>
      <c r="U533" s="113"/>
      <c r="V533" s="113"/>
      <c r="W533" s="113"/>
      <c r="X533" s="113"/>
      <c r="Y533" s="113"/>
      <c r="Z533" s="113"/>
    </row>
    <row r="534" spans="1:26" ht="15.75" customHeight="1">
      <c r="A534" s="113"/>
      <c r="B534" s="113"/>
      <c r="C534" s="113"/>
      <c r="D534" s="113"/>
      <c r="E534" s="113"/>
      <c r="F534" s="113"/>
      <c r="G534" s="113"/>
      <c r="H534" s="113"/>
      <c r="I534" s="113"/>
      <c r="J534" s="113"/>
      <c r="K534" s="113"/>
      <c r="L534" s="113"/>
      <c r="M534" s="113"/>
      <c r="N534" s="113"/>
      <c r="O534" s="113"/>
      <c r="P534" s="113"/>
      <c r="Q534" s="113"/>
      <c r="R534" s="113"/>
      <c r="S534" s="113"/>
      <c r="T534" s="113"/>
      <c r="U534" s="113"/>
      <c r="V534" s="113"/>
      <c r="W534" s="113"/>
      <c r="X534" s="113"/>
      <c r="Y534" s="113"/>
      <c r="Z534" s="113"/>
    </row>
    <row r="535" spans="1:26" ht="15.75" customHeight="1">
      <c r="A535" s="113"/>
      <c r="B535" s="113"/>
      <c r="C535" s="113"/>
      <c r="D535" s="113"/>
      <c r="E535" s="113"/>
      <c r="F535" s="113"/>
      <c r="G535" s="113"/>
      <c r="H535" s="113"/>
      <c r="I535" s="113"/>
      <c r="J535" s="113"/>
      <c r="K535" s="113"/>
      <c r="L535" s="113"/>
      <c r="M535" s="113"/>
      <c r="N535" s="113"/>
      <c r="O535" s="113"/>
      <c r="P535" s="113"/>
      <c r="Q535" s="113"/>
      <c r="R535" s="113"/>
      <c r="S535" s="113"/>
      <c r="T535" s="113"/>
      <c r="U535" s="113"/>
      <c r="V535" s="113"/>
      <c r="W535" s="113"/>
      <c r="X535" s="113"/>
      <c r="Y535" s="113"/>
      <c r="Z535" s="113"/>
    </row>
    <row r="536" spans="1:26" ht="15.75" customHeight="1">
      <c r="A536" s="113"/>
      <c r="B536" s="113"/>
      <c r="C536" s="113"/>
      <c r="D536" s="113"/>
      <c r="E536" s="113"/>
      <c r="F536" s="113"/>
      <c r="G536" s="113"/>
      <c r="H536" s="113"/>
      <c r="I536" s="113"/>
      <c r="J536" s="113"/>
      <c r="K536" s="113"/>
      <c r="L536" s="113"/>
      <c r="M536" s="113"/>
      <c r="N536" s="113"/>
      <c r="O536" s="113"/>
      <c r="P536" s="113"/>
      <c r="Q536" s="113"/>
      <c r="R536" s="113"/>
      <c r="S536" s="113"/>
      <c r="T536" s="113"/>
      <c r="U536" s="113"/>
      <c r="V536" s="113"/>
      <c r="W536" s="113"/>
      <c r="X536" s="113"/>
      <c r="Y536" s="113"/>
      <c r="Z536" s="113"/>
    </row>
    <row r="537" spans="1:26" ht="15.75" customHeight="1">
      <c r="A537" s="113"/>
      <c r="B537" s="113"/>
      <c r="C537" s="113"/>
      <c r="D537" s="113"/>
      <c r="E537" s="113"/>
      <c r="F537" s="113"/>
      <c r="G537" s="113"/>
      <c r="H537" s="113"/>
      <c r="I537" s="113"/>
      <c r="J537" s="113"/>
      <c r="K537" s="113"/>
      <c r="L537" s="113"/>
      <c r="M537" s="113"/>
      <c r="N537" s="113"/>
      <c r="O537" s="113"/>
      <c r="P537" s="113"/>
      <c r="Q537" s="113"/>
      <c r="R537" s="113"/>
      <c r="S537" s="113"/>
      <c r="T537" s="113"/>
      <c r="U537" s="113"/>
      <c r="V537" s="113"/>
      <c r="W537" s="113"/>
      <c r="X537" s="113"/>
      <c r="Y537" s="113"/>
      <c r="Z537" s="113"/>
    </row>
    <row r="538" spans="1:26" ht="15.75" customHeight="1">
      <c r="A538" s="113"/>
      <c r="B538" s="113"/>
      <c r="C538" s="113"/>
      <c r="D538" s="113"/>
      <c r="E538" s="113"/>
      <c r="F538" s="113"/>
      <c r="G538" s="113"/>
      <c r="H538" s="113"/>
      <c r="I538" s="113"/>
      <c r="J538" s="113"/>
      <c r="K538" s="113"/>
      <c r="L538" s="113"/>
      <c r="M538" s="113"/>
      <c r="N538" s="113"/>
      <c r="O538" s="113"/>
      <c r="P538" s="113"/>
      <c r="Q538" s="113"/>
      <c r="R538" s="113"/>
      <c r="S538" s="113"/>
      <c r="T538" s="113"/>
      <c r="U538" s="113"/>
      <c r="V538" s="113"/>
      <c r="W538" s="113"/>
      <c r="X538" s="113"/>
      <c r="Y538" s="113"/>
      <c r="Z538" s="113"/>
    </row>
    <row r="539" spans="1:26" ht="15.75" customHeight="1">
      <c r="A539" s="113"/>
      <c r="B539" s="113"/>
      <c r="C539" s="113"/>
      <c r="D539" s="113"/>
      <c r="E539" s="113"/>
      <c r="F539" s="113"/>
      <c r="G539" s="113"/>
      <c r="H539" s="113"/>
      <c r="I539" s="113"/>
      <c r="J539" s="113"/>
      <c r="K539" s="113"/>
      <c r="L539" s="113"/>
      <c r="M539" s="113"/>
      <c r="N539" s="113"/>
      <c r="O539" s="113"/>
      <c r="P539" s="113"/>
      <c r="Q539" s="113"/>
      <c r="R539" s="113"/>
      <c r="S539" s="113"/>
      <c r="T539" s="113"/>
      <c r="U539" s="113"/>
      <c r="V539" s="113"/>
      <c r="W539" s="113"/>
      <c r="X539" s="113"/>
      <c r="Y539" s="113"/>
      <c r="Z539" s="113"/>
    </row>
    <row r="540" spans="1:26" ht="15.75" customHeight="1">
      <c r="A540" s="113"/>
      <c r="B540" s="113"/>
      <c r="C540" s="113"/>
      <c r="D540" s="113"/>
      <c r="E540" s="113"/>
      <c r="F540" s="113"/>
      <c r="G540" s="113"/>
      <c r="H540" s="113"/>
      <c r="I540" s="113"/>
      <c r="J540" s="113"/>
      <c r="K540" s="113"/>
      <c r="L540" s="113"/>
      <c r="M540" s="113"/>
      <c r="N540" s="113"/>
      <c r="O540" s="113"/>
      <c r="P540" s="113"/>
      <c r="Q540" s="113"/>
      <c r="R540" s="113"/>
      <c r="S540" s="113"/>
      <c r="T540" s="113"/>
      <c r="U540" s="113"/>
      <c r="V540" s="113"/>
      <c r="W540" s="113"/>
      <c r="X540" s="113"/>
      <c r="Y540" s="113"/>
      <c r="Z540" s="113"/>
    </row>
    <row r="541" spans="1:26" ht="15.75" customHeight="1">
      <c r="A541" s="113"/>
      <c r="B541" s="113"/>
      <c r="C541" s="113"/>
      <c r="D541" s="113"/>
      <c r="E541" s="113"/>
      <c r="F541" s="113"/>
      <c r="G541" s="113"/>
      <c r="H541" s="113"/>
      <c r="I541" s="113"/>
      <c r="J541" s="113"/>
      <c r="K541" s="113"/>
      <c r="L541" s="113"/>
      <c r="M541" s="113"/>
      <c r="N541" s="113"/>
      <c r="O541" s="113"/>
      <c r="P541" s="113"/>
      <c r="Q541" s="113"/>
      <c r="R541" s="113"/>
      <c r="S541" s="113"/>
      <c r="T541" s="113"/>
      <c r="U541" s="113"/>
      <c r="V541" s="113"/>
      <c r="W541" s="113"/>
      <c r="X541" s="113"/>
      <c r="Y541" s="113"/>
      <c r="Z541" s="113"/>
    </row>
    <row r="542" spans="1:26" ht="15.75" customHeight="1">
      <c r="A542" s="113"/>
      <c r="B542" s="113"/>
      <c r="C542" s="113"/>
      <c r="D542" s="113"/>
      <c r="E542" s="113"/>
      <c r="F542" s="113"/>
      <c r="G542" s="113"/>
      <c r="H542" s="113"/>
      <c r="I542" s="113"/>
      <c r="J542" s="113"/>
      <c r="K542" s="113"/>
      <c r="L542" s="113"/>
      <c r="M542" s="113"/>
      <c r="N542" s="113"/>
      <c r="O542" s="113"/>
      <c r="P542" s="113"/>
      <c r="Q542" s="113"/>
      <c r="R542" s="113"/>
      <c r="S542" s="113"/>
      <c r="T542" s="113"/>
      <c r="U542" s="113"/>
      <c r="V542" s="113"/>
      <c r="W542" s="113"/>
      <c r="X542" s="113"/>
      <c r="Y542" s="113"/>
      <c r="Z542" s="113"/>
    </row>
    <row r="543" spans="1:26" ht="15.75" customHeight="1">
      <c r="A543" s="113"/>
      <c r="B543" s="113"/>
      <c r="C543" s="113"/>
      <c r="D543" s="113"/>
      <c r="E543" s="113"/>
      <c r="F543" s="113"/>
      <c r="G543" s="113"/>
      <c r="H543" s="113"/>
      <c r="I543" s="113"/>
      <c r="J543" s="113"/>
      <c r="K543" s="113"/>
      <c r="L543" s="113"/>
      <c r="M543" s="113"/>
      <c r="N543" s="113"/>
      <c r="O543" s="113"/>
      <c r="P543" s="113"/>
      <c r="Q543" s="113"/>
      <c r="R543" s="113"/>
      <c r="S543" s="113"/>
      <c r="T543" s="113"/>
      <c r="U543" s="113"/>
      <c r="V543" s="113"/>
      <c r="W543" s="113"/>
      <c r="X543" s="113"/>
      <c r="Y543" s="113"/>
      <c r="Z543" s="113"/>
    </row>
    <row r="544" spans="1:26" ht="15.75" customHeight="1">
      <c r="A544" s="113"/>
      <c r="B544" s="113"/>
      <c r="C544" s="113"/>
      <c r="D544" s="113"/>
      <c r="E544" s="113"/>
      <c r="F544" s="113"/>
      <c r="G544" s="113"/>
      <c r="H544" s="113"/>
      <c r="I544" s="113"/>
      <c r="J544" s="113"/>
      <c r="K544" s="113"/>
      <c r="L544" s="113"/>
      <c r="M544" s="113"/>
      <c r="N544" s="113"/>
      <c r="O544" s="113"/>
      <c r="P544" s="113"/>
      <c r="Q544" s="113"/>
      <c r="R544" s="113"/>
      <c r="S544" s="113"/>
      <c r="T544" s="113"/>
      <c r="U544" s="113"/>
      <c r="V544" s="113"/>
      <c r="W544" s="113"/>
      <c r="X544" s="113"/>
      <c r="Y544" s="113"/>
      <c r="Z544" s="113"/>
    </row>
    <row r="545" spans="1:26" ht="15.75" customHeight="1">
      <c r="A545" s="113"/>
      <c r="B545" s="113"/>
      <c r="C545" s="113"/>
      <c r="D545" s="113"/>
      <c r="E545" s="113"/>
      <c r="F545" s="113"/>
      <c r="G545" s="113"/>
      <c r="H545" s="113"/>
      <c r="I545" s="113"/>
      <c r="J545" s="113"/>
      <c r="K545" s="113"/>
      <c r="L545" s="113"/>
      <c r="M545" s="113"/>
      <c r="N545" s="113"/>
      <c r="O545" s="113"/>
      <c r="P545" s="113"/>
      <c r="Q545" s="113"/>
      <c r="R545" s="113"/>
      <c r="S545" s="113"/>
      <c r="T545" s="113"/>
      <c r="U545" s="113"/>
      <c r="V545" s="113"/>
      <c r="W545" s="113"/>
      <c r="X545" s="113"/>
      <c r="Y545" s="113"/>
      <c r="Z545" s="113"/>
    </row>
    <row r="546" spans="1:26" ht="15.75" customHeight="1">
      <c r="A546" s="113"/>
      <c r="B546" s="113"/>
      <c r="C546" s="113"/>
      <c r="D546" s="113"/>
      <c r="E546" s="113"/>
      <c r="F546" s="113"/>
      <c r="G546" s="113"/>
      <c r="H546" s="113"/>
      <c r="I546" s="113"/>
      <c r="J546" s="113"/>
      <c r="K546" s="113"/>
      <c r="L546" s="113"/>
      <c r="M546" s="113"/>
      <c r="N546" s="113"/>
      <c r="O546" s="113"/>
      <c r="P546" s="113"/>
      <c r="Q546" s="113"/>
      <c r="R546" s="113"/>
      <c r="S546" s="113"/>
      <c r="T546" s="113"/>
      <c r="U546" s="113"/>
      <c r="V546" s="113"/>
      <c r="W546" s="113"/>
      <c r="X546" s="113"/>
      <c r="Y546" s="113"/>
      <c r="Z546" s="113"/>
    </row>
    <row r="547" spans="1:26" ht="15.75" customHeight="1">
      <c r="A547" s="113"/>
      <c r="B547" s="113"/>
      <c r="C547" s="113"/>
      <c r="D547" s="113"/>
      <c r="E547" s="113"/>
      <c r="F547" s="113"/>
      <c r="G547" s="113"/>
      <c r="H547" s="113"/>
      <c r="I547" s="113"/>
      <c r="J547" s="113"/>
      <c r="K547" s="113"/>
      <c r="L547" s="113"/>
      <c r="M547" s="113"/>
      <c r="N547" s="113"/>
      <c r="O547" s="113"/>
      <c r="P547" s="113"/>
      <c r="Q547" s="113"/>
      <c r="R547" s="113"/>
      <c r="S547" s="113"/>
      <c r="T547" s="113"/>
      <c r="U547" s="113"/>
      <c r="V547" s="113"/>
      <c r="W547" s="113"/>
      <c r="X547" s="113"/>
      <c r="Y547" s="113"/>
      <c r="Z547" s="113"/>
    </row>
    <row r="548" spans="1:26" ht="15.75" customHeight="1">
      <c r="A548" s="113"/>
      <c r="B548" s="113"/>
      <c r="C548" s="113"/>
      <c r="D548" s="113"/>
      <c r="E548" s="113"/>
      <c r="F548" s="113"/>
      <c r="G548" s="113"/>
      <c r="H548" s="113"/>
      <c r="I548" s="113"/>
      <c r="J548" s="113"/>
      <c r="K548" s="113"/>
      <c r="L548" s="113"/>
      <c r="M548" s="113"/>
      <c r="N548" s="113"/>
      <c r="O548" s="113"/>
      <c r="P548" s="113"/>
      <c r="Q548" s="113"/>
      <c r="R548" s="113"/>
      <c r="S548" s="113"/>
      <c r="T548" s="113"/>
      <c r="U548" s="113"/>
      <c r="V548" s="113"/>
      <c r="W548" s="113"/>
      <c r="X548" s="113"/>
      <c r="Y548" s="113"/>
      <c r="Z548" s="113"/>
    </row>
    <row r="549" spans="1:26" ht="15.75" customHeight="1">
      <c r="A549" s="113"/>
      <c r="B549" s="113"/>
      <c r="C549" s="113"/>
      <c r="D549" s="113"/>
      <c r="E549" s="113"/>
      <c r="F549" s="113"/>
      <c r="G549" s="113"/>
      <c r="H549" s="113"/>
      <c r="I549" s="113"/>
      <c r="J549" s="113"/>
      <c r="K549" s="113"/>
      <c r="L549" s="113"/>
      <c r="M549" s="113"/>
      <c r="N549" s="113"/>
      <c r="O549" s="113"/>
      <c r="P549" s="113"/>
      <c r="Q549" s="113"/>
      <c r="R549" s="113"/>
      <c r="S549" s="113"/>
      <c r="T549" s="113"/>
      <c r="U549" s="113"/>
      <c r="V549" s="113"/>
      <c r="W549" s="113"/>
      <c r="X549" s="113"/>
      <c r="Y549" s="113"/>
      <c r="Z549" s="113"/>
    </row>
    <row r="550" spans="1:26" ht="15.75" customHeight="1">
      <c r="A550" s="113"/>
      <c r="B550" s="113"/>
      <c r="C550" s="113"/>
      <c r="D550" s="113"/>
      <c r="E550" s="113"/>
      <c r="F550" s="113"/>
      <c r="G550" s="113"/>
      <c r="H550" s="113"/>
      <c r="I550" s="113"/>
      <c r="J550" s="113"/>
      <c r="K550" s="113"/>
      <c r="L550" s="113"/>
      <c r="M550" s="113"/>
      <c r="N550" s="113"/>
      <c r="O550" s="113"/>
      <c r="P550" s="113"/>
      <c r="Q550" s="113"/>
      <c r="R550" s="113"/>
      <c r="S550" s="113"/>
      <c r="T550" s="113"/>
      <c r="U550" s="113"/>
      <c r="V550" s="113"/>
      <c r="W550" s="113"/>
      <c r="X550" s="113"/>
      <c r="Y550" s="113"/>
      <c r="Z550" s="113"/>
    </row>
    <row r="551" spans="1:26" ht="15.75" customHeight="1">
      <c r="A551" s="113"/>
      <c r="B551" s="113"/>
      <c r="C551" s="113"/>
      <c r="D551" s="113"/>
      <c r="E551" s="113"/>
      <c r="F551" s="113"/>
      <c r="G551" s="113"/>
      <c r="H551" s="113"/>
      <c r="I551" s="113"/>
      <c r="J551" s="113"/>
      <c r="K551" s="113"/>
      <c r="L551" s="113"/>
      <c r="M551" s="113"/>
      <c r="N551" s="113"/>
      <c r="O551" s="113"/>
      <c r="P551" s="113"/>
      <c r="Q551" s="113"/>
      <c r="R551" s="113"/>
      <c r="S551" s="113"/>
      <c r="T551" s="113"/>
      <c r="U551" s="113"/>
      <c r="V551" s="113"/>
      <c r="W551" s="113"/>
      <c r="X551" s="113"/>
      <c r="Y551" s="113"/>
      <c r="Z551" s="113"/>
    </row>
    <row r="552" spans="1:26" ht="15.75" customHeight="1">
      <c r="A552" s="113"/>
      <c r="B552" s="113"/>
      <c r="C552" s="113"/>
      <c r="D552" s="113"/>
      <c r="E552" s="113"/>
      <c r="F552" s="113"/>
      <c r="G552" s="113"/>
      <c r="H552" s="113"/>
      <c r="I552" s="113"/>
      <c r="J552" s="113"/>
      <c r="K552" s="113"/>
      <c r="L552" s="113"/>
      <c r="M552" s="113"/>
      <c r="N552" s="113"/>
      <c r="O552" s="113"/>
      <c r="P552" s="113"/>
      <c r="Q552" s="113"/>
      <c r="R552" s="113"/>
      <c r="S552" s="113"/>
      <c r="T552" s="113"/>
      <c r="U552" s="113"/>
      <c r="V552" s="113"/>
      <c r="W552" s="113"/>
      <c r="X552" s="113"/>
      <c r="Y552" s="113"/>
      <c r="Z552" s="113"/>
    </row>
    <row r="553" spans="1:26" ht="15.75" customHeight="1">
      <c r="A553" s="113"/>
      <c r="B553" s="113"/>
      <c r="C553" s="113"/>
      <c r="D553" s="113"/>
      <c r="E553" s="113"/>
      <c r="F553" s="113"/>
      <c r="G553" s="113"/>
      <c r="H553" s="113"/>
      <c r="I553" s="113"/>
      <c r="J553" s="113"/>
      <c r="K553" s="113"/>
      <c r="L553" s="113"/>
      <c r="M553" s="113"/>
      <c r="N553" s="113"/>
      <c r="O553" s="113"/>
      <c r="P553" s="113"/>
      <c r="Q553" s="113"/>
      <c r="R553" s="113"/>
      <c r="S553" s="113"/>
      <c r="T553" s="113"/>
      <c r="U553" s="113"/>
      <c r="V553" s="113"/>
      <c r="W553" s="113"/>
      <c r="X553" s="113"/>
      <c r="Y553" s="113"/>
      <c r="Z553" s="113"/>
    </row>
    <row r="554" spans="1:26" ht="15.75" customHeight="1">
      <c r="A554" s="113"/>
      <c r="B554" s="113"/>
      <c r="C554" s="113"/>
      <c r="D554" s="113"/>
      <c r="E554" s="113"/>
      <c r="F554" s="113"/>
      <c r="G554" s="113"/>
      <c r="H554" s="113"/>
      <c r="I554" s="113"/>
      <c r="J554" s="113"/>
      <c r="K554" s="113"/>
      <c r="L554" s="113"/>
      <c r="M554" s="113"/>
      <c r="N554" s="113"/>
      <c r="O554" s="113"/>
      <c r="P554" s="113"/>
      <c r="Q554" s="113"/>
      <c r="R554" s="113"/>
      <c r="S554" s="113"/>
      <c r="T554" s="113"/>
      <c r="U554" s="113"/>
      <c r="V554" s="113"/>
      <c r="W554" s="113"/>
      <c r="X554" s="113"/>
      <c r="Y554" s="113"/>
      <c r="Z554" s="113"/>
    </row>
    <row r="555" spans="1:26" ht="15.75" customHeight="1">
      <c r="A555" s="113"/>
      <c r="B555" s="113"/>
      <c r="C555" s="113"/>
      <c r="D555" s="113"/>
      <c r="E555" s="113"/>
      <c r="F555" s="113"/>
      <c r="G555" s="113"/>
      <c r="H555" s="113"/>
      <c r="I555" s="113"/>
      <c r="J555" s="113"/>
      <c r="K555" s="113"/>
      <c r="L555" s="113"/>
      <c r="M555" s="113"/>
      <c r="N555" s="113"/>
      <c r="O555" s="113"/>
      <c r="P555" s="113"/>
      <c r="Q555" s="113"/>
      <c r="R555" s="113"/>
      <c r="S555" s="113"/>
      <c r="T555" s="113"/>
      <c r="U555" s="113"/>
      <c r="V555" s="113"/>
      <c r="W555" s="113"/>
      <c r="X555" s="113"/>
      <c r="Y555" s="113"/>
      <c r="Z555" s="113"/>
    </row>
    <row r="556" spans="1:26" ht="15.75" customHeight="1">
      <c r="A556" s="113"/>
      <c r="B556" s="113"/>
      <c r="C556" s="113"/>
      <c r="D556" s="113"/>
      <c r="E556" s="113"/>
      <c r="F556" s="113"/>
      <c r="G556" s="113"/>
      <c r="H556" s="113"/>
      <c r="I556" s="113"/>
      <c r="J556" s="113"/>
      <c r="K556" s="113"/>
      <c r="L556" s="113"/>
      <c r="M556" s="113"/>
      <c r="N556" s="113"/>
      <c r="O556" s="113"/>
      <c r="P556" s="113"/>
      <c r="Q556" s="113"/>
      <c r="R556" s="113"/>
      <c r="S556" s="113"/>
      <c r="T556" s="113"/>
      <c r="U556" s="113"/>
      <c r="V556" s="113"/>
      <c r="W556" s="113"/>
      <c r="X556" s="113"/>
      <c r="Y556" s="113"/>
      <c r="Z556" s="113"/>
    </row>
    <row r="557" spans="1:26" ht="15.75" customHeight="1">
      <c r="A557" s="113"/>
      <c r="B557" s="113"/>
      <c r="C557" s="113"/>
      <c r="D557" s="113"/>
      <c r="E557" s="113"/>
      <c r="F557" s="113"/>
      <c r="G557" s="113"/>
      <c r="H557" s="113"/>
      <c r="I557" s="113"/>
      <c r="J557" s="113"/>
      <c r="K557" s="113"/>
      <c r="L557" s="113"/>
      <c r="M557" s="113"/>
      <c r="N557" s="113"/>
      <c r="O557" s="113"/>
      <c r="P557" s="113"/>
      <c r="Q557" s="113"/>
      <c r="R557" s="113"/>
      <c r="S557" s="113"/>
      <c r="T557" s="113"/>
      <c r="U557" s="113"/>
      <c r="V557" s="113"/>
      <c r="W557" s="113"/>
      <c r="X557" s="113"/>
      <c r="Y557" s="113"/>
      <c r="Z557" s="113"/>
    </row>
    <row r="558" spans="1:26" ht="15.75" customHeight="1">
      <c r="A558" s="113"/>
      <c r="B558" s="113"/>
      <c r="C558" s="113"/>
      <c r="D558" s="113"/>
      <c r="E558" s="113"/>
      <c r="F558" s="113"/>
      <c r="G558" s="113"/>
      <c r="H558" s="113"/>
      <c r="I558" s="113"/>
      <c r="J558" s="113"/>
      <c r="K558" s="113"/>
      <c r="L558" s="113"/>
      <c r="M558" s="113"/>
      <c r="N558" s="113"/>
      <c r="O558" s="113"/>
      <c r="P558" s="113"/>
      <c r="Q558" s="113"/>
      <c r="R558" s="113"/>
      <c r="S558" s="113"/>
      <c r="T558" s="113"/>
      <c r="U558" s="113"/>
      <c r="V558" s="113"/>
      <c r="W558" s="113"/>
      <c r="X558" s="113"/>
      <c r="Y558" s="113"/>
      <c r="Z558" s="113"/>
    </row>
    <row r="559" spans="1:26" ht="15.75" customHeight="1">
      <c r="A559" s="113"/>
      <c r="B559" s="113"/>
      <c r="C559" s="113"/>
      <c r="D559" s="113"/>
      <c r="E559" s="113"/>
      <c r="F559" s="113"/>
      <c r="G559" s="113"/>
      <c r="H559" s="113"/>
      <c r="I559" s="113"/>
      <c r="J559" s="113"/>
      <c r="K559" s="113"/>
      <c r="L559" s="113"/>
      <c r="M559" s="113"/>
      <c r="N559" s="113"/>
      <c r="O559" s="113"/>
      <c r="P559" s="113"/>
      <c r="Q559" s="113"/>
      <c r="R559" s="113"/>
      <c r="S559" s="113"/>
      <c r="T559" s="113"/>
      <c r="U559" s="113"/>
      <c r="V559" s="113"/>
      <c r="W559" s="113"/>
      <c r="X559" s="113"/>
      <c r="Y559" s="113"/>
      <c r="Z559" s="113"/>
    </row>
    <row r="560" spans="1:26" ht="15.75" customHeight="1">
      <c r="A560" s="113"/>
      <c r="B560" s="113"/>
      <c r="C560" s="113"/>
      <c r="D560" s="113"/>
      <c r="E560" s="113"/>
      <c r="F560" s="113"/>
      <c r="G560" s="113"/>
      <c r="H560" s="113"/>
      <c r="I560" s="113"/>
      <c r="J560" s="113"/>
      <c r="K560" s="113"/>
      <c r="L560" s="113"/>
      <c r="M560" s="113"/>
      <c r="N560" s="113"/>
      <c r="O560" s="113"/>
      <c r="P560" s="113"/>
      <c r="Q560" s="113"/>
      <c r="R560" s="113"/>
      <c r="S560" s="113"/>
      <c r="T560" s="113"/>
      <c r="U560" s="113"/>
      <c r="V560" s="113"/>
      <c r="W560" s="113"/>
      <c r="X560" s="113"/>
      <c r="Y560" s="113"/>
      <c r="Z560" s="113"/>
    </row>
    <row r="561" spans="1:26" ht="15.75" customHeight="1">
      <c r="A561" s="113"/>
      <c r="B561" s="113"/>
      <c r="C561" s="113"/>
      <c r="D561" s="113"/>
      <c r="E561" s="113"/>
      <c r="F561" s="113"/>
      <c r="G561" s="113"/>
      <c r="H561" s="113"/>
      <c r="I561" s="113"/>
      <c r="J561" s="113"/>
      <c r="K561" s="113"/>
      <c r="L561" s="113"/>
      <c r="M561" s="113"/>
      <c r="N561" s="113"/>
      <c r="O561" s="113"/>
      <c r="P561" s="113"/>
      <c r="Q561" s="113"/>
      <c r="R561" s="113"/>
      <c r="S561" s="113"/>
      <c r="T561" s="113"/>
      <c r="U561" s="113"/>
      <c r="V561" s="113"/>
      <c r="W561" s="113"/>
      <c r="X561" s="113"/>
      <c r="Y561" s="113"/>
      <c r="Z561" s="113"/>
    </row>
    <row r="562" spans="1:26" ht="15.75" customHeight="1">
      <c r="A562" s="113"/>
      <c r="B562" s="113"/>
      <c r="C562" s="113"/>
      <c r="D562" s="113"/>
      <c r="E562" s="113"/>
      <c r="F562" s="113"/>
      <c r="G562" s="113"/>
      <c r="H562" s="113"/>
      <c r="I562" s="113"/>
      <c r="J562" s="113"/>
      <c r="K562" s="113"/>
      <c r="L562" s="113"/>
      <c r="M562" s="113"/>
      <c r="N562" s="113"/>
      <c r="O562" s="113"/>
      <c r="P562" s="113"/>
      <c r="Q562" s="113"/>
      <c r="R562" s="113"/>
      <c r="S562" s="113"/>
      <c r="T562" s="113"/>
      <c r="U562" s="113"/>
      <c r="V562" s="113"/>
      <c r="W562" s="113"/>
      <c r="X562" s="113"/>
      <c r="Y562" s="113"/>
      <c r="Z562" s="113"/>
    </row>
    <row r="563" spans="1:26" ht="15.75" customHeight="1">
      <c r="A563" s="113"/>
      <c r="B563" s="113"/>
      <c r="C563" s="113"/>
      <c r="D563" s="113"/>
      <c r="E563" s="113"/>
      <c r="F563" s="113"/>
      <c r="G563" s="113"/>
      <c r="H563" s="113"/>
      <c r="I563" s="113"/>
      <c r="J563" s="113"/>
      <c r="K563" s="113"/>
      <c r="L563" s="113"/>
      <c r="M563" s="113"/>
      <c r="N563" s="113"/>
      <c r="O563" s="113"/>
      <c r="P563" s="113"/>
      <c r="Q563" s="113"/>
      <c r="R563" s="113"/>
      <c r="S563" s="113"/>
      <c r="T563" s="113"/>
      <c r="U563" s="113"/>
      <c r="V563" s="113"/>
      <c r="W563" s="113"/>
      <c r="X563" s="113"/>
      <c r="Y563" s="113"/>
      <c r="Z563" s="113"/>
    </row>
    <row r="564" spans="1:26" ht="15.75" customHeight="1">
      <c r="A564" s="113"/>
      <c r="B564" s="113"/>
      <c r="C564" s="113"/>
      <c r="D564" s="113"/>
      <c r="E564" s="113"/>
      <c r="F564" s="113"/>
      <c r="G564" s="113"/>
      <c r="H564" s="113"/>
      <c r="I564" s="113"/>
      <c r="J564" s="113"/>
      <c r="K564" s="113"/>
      <c r="L564" s="113"/>
      <c r="M564" s="113"/>
      <c r="N564" s="113"/>
      <c r="O564" s="113"/>
      <c r="P564" s="113"/>
      <c r="Q564" s="113"/>
      <c r="R564" s="113"/>
      <c r="S564" s="113"/>
      <c r="T564" s="113"/>
      <c r="U564" s="113"/>
      <c r="V564" s="113"/>
      <c r="W564" s="113"/>
      <c r="X564" s="113"/>
      <c r="Y564" s="113"/>
      <c r="Z564" s="113"/>
    </row>
    <row r="565" spans="1:26" ht="15.75" customHeight="1">
      <c r="A565" s="113"/>
      <c r="B565" s="113"/>
      <c r="C565" s="113"/>
      <c r="D565" s="113"/>
      <c r="E565" s="113"/>
      <c r="F565" s="113"/>
      <c r="G565" s="113"/>
      <c r="H565" s="113"/>
      <c r="I565" s="113"/>
      <c r="J565" s="113"/>
      <c r="K565" s="113"/>
      <c r="L565" s="113"/>
      <c r="M565" s="113"/>
      <c r="N565" s="113"/>
      <c r="O565" s="113"/>
      <c r="P565" s="113"/>
      <c r="Q565" s="113"/>
      <c r="R565" s="113"/>
      <c r="S565" s="113"/>
      <c r="T565" s="113"/>
      <c r="U565" s="113"/>
      <c r="V565" s="113"/>
      <c r="W565" s="113"/>
      <c r="X565" s="113"/>
      <c r="Y565" s="113"/>
      <c r="Z565" s="113"/>
    </row>
    <row r="566" spans="1:26" ht="15.75" customHeight="1">
      <c r="A566" s="113"/>
      <c r="B566" s="113"/>
      <c r="C566" s="113"/>
      <c r="D566" s="113"/>
      <c r="E566" s="113"/>
      <c r="F566" s="113"/>
      <c r="G566" s="113"/>
      <c r="H566" s="113"/>
      <c r="I566" s="113"/>
      <c r="J566" s="113"/>
      <c r="K566" s="113"/>
      <c r="L566" s="113"/>
      <c r="M566" s="113"/>
      <c r="N566" s="113"/>
      <c r="O566" s="113"/>
      <c r="P566" s="113"/>
      <c r="Q566" s="113"/>
      <c r="R566" s="113"/>
      <c r="S566" s="113"/>
      <c r="T566" s="113"/>
      <c r="U566" s="113"/>
      <c r="V566" s="113"/>
      <c r="W566" s="113"/>
      <c r="X566" s="113"/>
      <c r="Y566" s="113"/>
      <c r="Z566" s="113"/>
    </row>
    <row r="567" spans="1:26" ht="15.75" customHeight="1">
      <c r="A567" s="113"/>
      <c r="B567" s="113"/>
      <c r="C567" s="113"/>
      <c r="D567" s="113"/>
      <c r="E567" s="113"/>
      <c r="F567" s="113"/>
      <c r="G567" s="113"/>
      <c r="H567" s="113"/>
      <c r="I567" s="113"/>
      <c r="J567" s="113"/>
      <c r="K567" s="113"/>
      <c r="L567" s="113"/>
      <c r="M567" s="113"/>
      <c r="N567" s="113"/>
      <c r="O567" s="113"/>
      <c r="P567" s="113"/>
      <c r="Q567" s="113"/>
      <c r="R567" s="113"/>
      <c r="S567" s="113"/>
      <c r="T567" s="113"/>
      <c r="U567" s="113"/>
      <c r="V567" s="113"/>
      <c r="W567" s="113"/>
      <c r="X567" s="113"/>
      <c r="Y567" s="113"/>
      <c r="Z567" s="113"/>
    </row>
    <row r="568" spans="1:26" ht="15.75" customHeight="1">
      <c r="A568" s="113"/>
      <c r="B568" s="113"/>
      <c r="C568" s="113"/>
      <c r="D568" s="113"/>
      <c r="E568" s="113"/>
      <c r="F568" s="113"/>
      <c r="G568" s="113"/>
      <c r="H568" s="113"/>
      <c r="I568" s="113"/>
      <c r="J568" s="113"/>
      <c r="K568" s="113"/>
      <c r="L568" s="113"/>
      <c r="M568" s="113"/>
      <c r="N568" s="113"/>
      <c r="O568" s="113"/>
      <c r="P568" s="113"/>
      <c r="Q568" s="113"/>
      <c r="R568" s="113"/>
      <c r="S568" s="113"/>
      <c r="T568" s="113"/>
      <c r="U568" s="113"/>
      <c r="V568" s="113"/>
      <c r="W568" s="113"/>
      <c r="X568" s="113"/>
      <c r="Y568" s="113"/>
      <c r="Z568" s="113"/>
    </row>
    <row r="569" spans="1:26" ht="15.75" customHeight="1">
      <c r="A569" s="113"/>
      <c r="B569" s="113"/>
      <c r="C569" s="113"/>
      <c r="D569" s="113"/>
      <c r="E569" s="113"/>
      <c r="F569" s="113"/>
      <c r="G569" s="113"/>
      <c r="H569" s="113"/>
      <c r="I569" s="113"/>
      <c r="J569" s="113"/>
      <c r="K569" s="113"/>
      <c r="L569" s="113"/>
      <c r="M569" s="113"/>
      <c r="N569" s="113"/>
      <c r="O569" s="113"/>
      <c r="P569" s="113"/>
      <c r="Q569" s="113"/>
      <c r="R569" s="113"/>
      <c r="S569" s="113"/>
      <c r="T569" s="113"/>
      <c r="U569" s="113"/>
      <c r="V569" s="113"/>
      <c r="W569" s="113"/>
      <c r="X569" s="113"/>
      <c r="Y569" s="113"/>
      <c r="Z569" s="113"/>
    </row>
    <row r="570" spans="1:26" ht="15.75" customHeight="1">
      <c r="A570" s="113"/>
      <c r="B570" s="113"/>
      <c r="C570" s="113"/>
      <c r="D570" s="113"/>
      <c r="E570" s="113"/>
      <c r="F570" s="113"/>
      <c r="G570" s="113"/>
      <c r="H570" s="113"/>
      <c r="I570" s="113"/>
      <c r="J570" s="113"/>
      <c r="K570" s="113"/>
      <c r="L570" s="113"/>
      <c r="M570" s="113"/>
      <c r="N570" s="113"/>
      <c r="O570" s="113"/>
      <c r="P570" s="113"/>
      <c r="Q570" s="113"/>
      <c r="R570" s="113"/>
      <c r="S570" s="113"/>
      <c r="T570" s="113"/>
      <c r="U570" s="113"/>
      <c r="V570" s="113"/>
      <c r="W570" s="113"/>
      <c r="X570" s="113"/>
      <c r="Y570" s="113"/>
      <c r="Z570" s="113"/>
    </row>
    <row r="571" spans="1:26" ht="15.75" customHeight="1">
      <c r="A571" s="113"/>
      <c r="B571" s="113"/>
      <c r="C571" s="113"/>
      <c r="D571" s="113"/>
      <c r="E571" s="113"/>
      <c r="F571" s="113"/>
      <c r="G571" s="113"/>
      <c r="H571" s="113"/>
      <c r="I571" s="113"/>
      <c r="J571" s="113"/>
      <c r="K571" s="113"/>
      <c r="L571" s="113"/>
      <c r="M571" s="113"/>
      <c r="N571" s="113"/>
      <c r="O571" s="113"/>
      <c r="P571" s="113"/>
      <c r="Q571" s="113"/>
      <c r="R571" s="113"/>
      <c r="S571" s="113"/>
      <c r="T571" s="113"/>
      <c r="U571" s="113"/>
      <c r="V571" s="113"/>
      <c r="W571" s="113"/>
      <c r="X571" s="113"/>
      <c r="Y571" s="113"/>
      <c r="Z571" s="113"/>
    </row>
    <row r="572" spans="1:26" ht="15.75" customHeight="1">
      <c r="A572" s="113"/>
      <c r="B572" s="113"/>
      <c r="C572" s="113"/>
      <c r="D572" s="113"/>
      <c r="E572" s="113"/>
      <c r="F572" s="113"/>
      <c r="G572" s="113"/>
      <c r="H572" s="113"/>
      <c r="I572" s="113"/>
      <c r="J572" s="113"/>
      <c r="K572" s="113"/>
      <c r="L572" s="113"/>
      <c r="M572" s="113"/>
      <c r="N572" s="113"/>
      <c r="O572" s="113"/>
      <c r="P572" s="113"/>
      <c r="Q572" s="113"/>
      <c r="R572" s="113"/>
      <c r="S572" s="113"/>
      <c r="T572" s="113"/>
      <c r="U572" s="113"/>
      <c r="V572" s="113"/>
      <c r="W572" s="113"/>
      <c r="X572" s="113"/>
      <c r="Y572" s="113"/>
      <c r="Z572" s="113"/>
    </row>
    <row r="573" spans="1:26" ht="15.75" customHeight="1">
      <c r="A573" s="113"/>
      <c r="B573" s="113"/>
      <c r="C573" s="113"/>
      <c r="D573" s="113"/>
      <c r="E573" s="113"/>
      <c r="F573" s="113"/>
      <c r="G573" s="113"/>
      <c r="H573" s="113"/>
      <c r="I573" s="113"/>
      <c r="J573" s="113"/>
      <c r="K573" s="113"/>
      <c r="L573" s="113"/>
      <c r="M573" s="113"/>
      <c r="N573" s="113"/>
      <c r="O573" s="113"/>
      <c r="P573" s="113"/>
      <c r="Q573" s="113"/>
      <c r="R573" s="113"/>
      <c r="S573" s="113"/>
      <c r="T573" s="113"/>
      <c r="U573" s="113"/>
      <c r="V573" s="113"/>
      <c r="W573" s="113"/>
      <c r="X573" s="113"/>
      <c r="Y573" s="113"/>
      <c r="Z573" s="113"/>
    </row>
    <row r="574" spans="1:26" ht="15.75" customHeight="1">
      <c r="A574" s="113"/>
      <c r="B574" s="113"/>
      <c r="C574" s="113"/>
      <c r="D574" s="113"/>
      <c r="E574" s="113"/>
      <c r="F574" s="113"/>
      <c r="G574" s="113"/>
      <c r="H574" s="113"/>
      <c r="I574" s="113"/>
      <c r="J574" s="113"/>
      <c r="K574" s="113"/>
      <c r="L574" s="113"/>
      <c r="M574" s="113"/>
      <c r="N574" s="113"/>
      <c r="O574" s="113"/>
      <c r="P574" s="113"/>
      <c r="Q574" s="113"/>
      <c r="R574" s="113"/>
      <c r="S574" s="113"/>
      <c r="T574" s="113"/>
      <c r="U574" s="113"/>
      <c r="V574" s="113"/>
      <c r="W574" s="113"/>
      <c r="X574" s="113"/>
      <c r="Y574" s="113"/>
      <c r="Z574" s="113"/>
    </row>
    <row r="575" spans="1:26" ht="15.75" customHeight="1">
      <c r="A575" s="113"/>
      <c r="B575" s="113"/>
      <c r="C575" s="113"/>
      <c r="D575" s="113"/>
      <c r="E575" s="113"/>
      <c r="F575" s="113"/>
      <c r="G575" s="113"/>
      <c r="H575" s="113"/>
      <c r="I575" s="113"/>
      <c r="J575" s="113"/>
      <c r="K575" s="113"/>
      <c r="L575" s="113"/>
      <c r="M575" s="113"/>
      <c r="N575" s="113"/>
      <c r="O575" s="113"/>
      <c r="P575" s="113"/>
      <c r="Q575" s="113"/>
      <c r="R575" s="113"/>
      <c r="S575" s="113"/>
      <c r="T575" s="113"/>
      <c r="U575" s="113"/>
      <c r="V575" s="113"/>
      <c r="W575" s="113"/>
      <c r="X575" s="113"/>
      <c r="Y575" s="113"/>
      <c r="Z575" s="113"/>
    </row>
    <row r="576" spans="1:26" ht="15.75" customHeight="1">
      <c r="A576" s="113"/>
      <c r="B576" s="113"/>
      <c r="C576" s="113"/>
      <c r="D576" s="113"/>
      <c r="E576" s="113"/>
      <c r="F576" s="113"/>
      <c r="G576" s="113"/>
      <c r="H576" s="113"/>
      <c r="I576" s="113"/>
      <c r="J576" s="113"/>
      <c r="K576" s="113"/>
      <c r="L576" s="113"/>
      <c r="M576" s="113"/>
      <c r="N576" s="113"/>
      <c r="O576" s="113"/>
      <c r="P576" s="113"/>
      <c r="Q576" s="113"/>
      <c r="R576" s="113"/>
      <c r="S576" s="113"/>
      <c r="T576" s="113"/>
      <c r="U576" s="113"/>
      <c r="V576" s="113"/>
      <c r="W576" s="113"/>
      <c r="X576" s="113"/>
      <c r="Y576" s="113"/>
      <c r="Z576" s="113"/>
    </row>
    <row r="577" spans="1:26" ht="15.75" customHeight="1">
      <c r="A577" s="113"/>
      <c r="B577" s="113"/>
      <c r="C577" s="113"/>
      <c r="D577" s="113"/>
      <c r="E577" s="113"/>
      <c r="F577" s="113"/>
      <c r="G577" s="113"/>
      <c r="H577" s="113"/>
      <c r="I577" s="113"/>
      <c r="J577" s="113"/>
      <c r="K577" s="113"/>
      <c r="L577" s="113"/>
      <c r="M577" s="113"/>
      <c r="N577" s="113"/>
      <c r="O577" s="113"/>
      <c r="P577" s="113"/>
      <c r="Q577" s="113"/>
      <c r="R577" s="113"/>
      <c r="S577" s="113"/>
      <c r="T577" s="113"/>
      <c r="U577" s="113"/>
      <c r="V577" s="113"/>
      <c r="W577" s="113"/>
      <c r="X577" s="113"/>
      <c r="Y577" s="113"/>
      <c r="Z577" s="113"/>
    </row>
    <row r="578" spans="1:26" ht="15.75" customHeight="1">
      <c r="A578" s="113"/>
      <c r="B578" s="113"/>
      <c r="C578" s="113"/>
      <c r="D578" s="113"/>
      <c r="E578" s="113"/>
      <c r="F578" s="113"/>
      <c r="G578" s="113"/>
      <c r="H578" s="113"/>
      <c r="I578" s="113"/>
      <c r="J578" s="113"/>
      <c r="K578" s="113"/>
      <c r="L578" s="113"/>
      <c r="M578" s="113"/>
      <c r="N578" s="113"/>
      <c r="O578" s="113"/>
      <c r="P578" s="113"/>
      <c r="Q578" s="113"/>
      <c r="R578" s="113"/>
      <c r="S578" s="113"/>
      <c r="T578" s="113"/>
      <c r="U578" s="113"/>
      <c r="V578" s="113"/>
      <c r="W578" s="113"/>
      <c r="X578" s="113"/>
      <c r="Y578" s="113"/>
      <c r="Z578" s="113"/>
    </row>
    <row r="579" spans="1:26" ht="15.75" customHeight="1">
      <c r="A579" s="113"/>
      <c r="B579" s="113"/>
      <c r="C579" s="113"/>
      <c r="D579" s="113"/>
      <c r="E579" s="113"/>
      <c r="F579" s="113"/>
      <c r="G579" s="113"/>
      <c r="H579" s="113"/>
      <c r="I579" s="113"/>
      <c r="J579" s="113"/>
      <c r="K579" s="113"/>
      <c r="L579" s="113"/>
      <c r="M579" s="113"/>
      <c r="N579" s="113"/>
      <c r="O579" s="113"/>
      <c r="P579" s="113"/>
      <c r="Q579" s="113"/>
      <c r="R579" s="113"/>
      <c r="S579" s="113"/>
      <c r="T579" s="113"/>
      <c r="U579" s="113"/>
      <c r="V579" s="113"/>
      <c r="W579" s="113"/>
      <c r="X579" s="113"/>
      <c r="Y579" s="113"/>
      <c r="Z579" s="113"/>
    </row>
    <row r="580" spans="1:26" ht="15.75" customHeight="1">
      <c r="A580" s="113"/>
      <c r="B580" s="113"/>
      <c r="C580" s="113"/>
      <c r="D580" s="113"/>
      <c r="E580" s="113"/>
      <c r="F580" s="113"/>
      <c r="G580" s="113"/>
      <c r="H580" s="113"/>
      <c r="I580" s="113"/>
      <c r="J580" s="113"/>
      <c r="K580" s="113"/>
      <c r="L580" s="113"/>
      <c r="M580" s="113"/>
      <c r="N580" s="113"/>
      <c r="O580" s="113"/>
      <c r="P580" s="113"/>
      <c r="Q580" s="113"/>
      <c r="R580" s="113"/>
      <c r="S580" s="113"/>
      <c r="T580" s="113"/>
      <c r="U580" s="113"/>
      <c r="V580" s="113"/>
      <c r="W580" s="113"/>
      <c r="X580" s="113"/>
      <c r="Y580" s="113"/>
      <c r="Z580" s="113"/>
    </row>
    <row r="581" spans="1:26" ht="15.75" customHeight="1">
      <c r="A581" s="113"/>
      <c r="B581" s="113"/>
      <c r="C581" s="113"/>
      <c r="D581" s="113"/>
      <c r="E581" s="113"/>
      <c r="F581" s="113"/>
      <c r="G581" s="113"/>
      <c r="H581" s="113"/>
      <c r="I581" s="113"/>
      <c r="J581" s="113"/>
      <c r="K581" s="113"/>
      <c r="L581" s="113"/>
      <c r="M581" s="113"/>
      <c r="N581" s="113"/>
      <c r="O581" s="113"/>
      <c r="P581" s="113"/>
      <c r="Q581" s="113"/>
      <c r="R581" s="113"/>
      <c r="S581" s="113"/>
      <c r="T581" s="113"/>
      <c r="U581" s="113"/>
      <c r="V581" s="113"/>
      <c r="W581" s="113"/>
      <c r="X581" s="113"/>
      <c r="Y581" s="113"/>
      <c r="Z581" s="113"/>
    </row>
    <row r="582" spans="1:26" ht="15.75" customHeight="1">
      <c r="A582" s="113"/>
      <c r="B582" s="113"/>
      <c r="C582" s="113"/>
      <c r="D582" s="113"/>
      <c r="E582" s="113"/>
      <c r="F582" s="113"/>
      <c r="G582" s="113"/>
      <c r="H582" s="113"/>
      <c r="I582" s="113"/>
      <c r="J582" s="113"/>
      <c r="K582" s="113"/>
      <c r="L582" s="113"/>
      <c r="M582" s="113"/>
      <c r="N582" s="113"/>
      <c r="O582" s="113"/>
      <c r="P582" s="113"/>
      <c r="Q582" s="113"/>
      <c r="R582" s="113"/>
      <c r="S582" s="113"/>
      <c r="T582" s="113"/>
      <c r="U582" s="113"/>
      <c r="V582" s="113"/>
      <c r="W582" s="113"/>
      <c r="X582" s="113"/>
      <c r="Y582" s="113"/>
      <c r="Z582" s="113"/>
    </row>
    <row r="583" spans="1:26" ht="15.75" customHeight="1">
      <c r="A583" s="113"/>
      <c r="B583" s="113"/>
      <c r="C583" s="113"/>
      <c r="D583" s="113"/>
      <c r="E583" s="113"/>
      <c r="F583" s="113"/>
      <c r="G583" s="113"/>
      <c r="H583" s="113"/>
      <c r="I583" s="113"/>
      <c r="J583" s="113"/>
      <c r="K583" s="113"/>
      <c r="L583" s="113"/>
      <c r="M583" s="113"/>
      <c r="N583" s="113"/>
      <c r="O583" s="113"/>
      <c r="P583" s="113"/>
      <c r="Q583" s="113"/>
      <c r="R583" s="113"/>
      <c r="S583" s="113"/>
      <c r="T583" s="113"/>
      <c r="U583" s="113"/>
      <c r="V583" s="113"/>
      <c r="W583" s="113"/>
      <c r="X583" s="113"/>
      <c r="Y583" s="113"/>
      <c r="Z583" s="113"/>
    </row>
    <row r="584" spans="1:26" ht="15.75" customHeight="1">
      <c r="A584" s="113"/>
      <c r="B584" s="113"/>
      <c r="C584" s="113"/>
      <c r="D584" s="113"/>
      <c r="E584" s="113"/>
      <c r="F584" s="113"/>
      <c r="G584" s="113"/>
      <c r="H584" s="113"/>
      <c r="I584" s="113"/>
      <c r="J584" s="113"/>
      <c r="K584" s="113"/>
      <c r="L584" s="113"/>
      <c r="M584" s="113"/>
      <c r="N584" s="113"/>
      <c r="O584" s="113"/>
      <c r="P584" s="113"/>
      <c r="Q584" s="113"/>
      <c r="R584" s="113"/>
      <c r="S584" s="113"/>
      <c r="T584" s="113"/>
      <c r="U584" s="113"/>
      <c r="V584" s="113"/>
      <c r="W584" s="113"/>
      <c r="X584" s="113"/>
      <c r="Y584" s="113"/>
      <c r="Z584" s="113"/>
    </row>
    <row r="585" spans="1:26" ht="15.75" customHeight="1">
      <c r="A585" s="113"/>
      <c r="B585" s="113"/>
      <c r="C585" s="113"/>
      <c r="D585" s="113"/>
      <c r="E585" s="113"/>
      <c r="F585" s="113"/>
      <c r="G585" s="113"/>
      <c r="H585" s="113"/>
      <c r="I585" s="113"/>
      <c r="J585" s="113"/>
      <c r="K585" s="113"/>
      <c r="L585" s="113"/>
      <c r="M585" s="113"/>
      <c r="N585" s="113"/>
      <c r="O585" s="113"/>
      <c r="P585" s="113"/>
      <c r="Q585" s="113"/>
      <c r="R585" s="113"/>
      <c r="S585" s="113"/>
      <c r="T585" s="113"/>
      <c r="U585" s="113"/>
      <c r="V585" s="113"/>
      <c r="W585" s="113"/>
      <c r="X585" s="113"/>
      <c r="Y585" s="113"/>
      <c r="Z585" s="113"/>
    </row>
    <row r="586" spans="1:26" ht="15.75" customHeight="1">
      <c r="A586" s="113"/>
      <c r="B586" s="113"/>
      <c r="C586" s="113"/>
      <c r="D586" s="113"/>
      <c r="E586" s="113"/>
      <c r="F586" s="113"/>
      <c r="G586" s="113"/>
      <c r="H586" s="113"/>
      <c r="I586" s="113"/>
      <c r="J586" s="113"/>
      <c r="K586" s="113"/>
      <c r="L586" s="113"/>
      <c r="M586" s="113"/>
      <c r="N586" s="113"/>
      <c r="O586" s="113"/>
      <c r="P586" s="113"/>
      <c r="Q586" s="113"/>
      <c r="R586" s="113"/>
      <c r="S586" s="113"/>
      <c r="T586" s="113"/>
      <c r="U586" s="113"/>
      <c r="V586" s="113"/>
      <c r="W586" s="113"/>
      <c r="X586" s="113"/>
      <c r="Y586" s="113"/>
      <c r="Z586" s="113"/>
    </row>
    <row r="587" spans="1:26" ht="15.75" customHeight="1">
      <c r="A587" s="113"/>
      <c r="B587" s="113"/>
      <c r="C587" s="113"/>
      <c r="D587" s="113"/>
      <c r="E587" s="113"/>
      <c r="F587" s="113"/>
      <c r="G587" s="113"/>
      <c r="H587" s="113"/>
      <c r="I587" s="113"/>
      <c r="J587" s="113"/>
      <c r="K587" s="113"/>
      <c r="L587" s="113"/>
      <c r="M587" s="113"/>
      <c r="N587" s="113"/>
      <c r="O587" s="113"/>
      <c r="P587" s="113"/>
      <c r="Q587" s="113"/>
      <c r="R587" s="113"/>
      <c r="S587" s="113"/>
      <c r="T587" s="113"/>
      <c r="U587" s="113"/>
      <c r="V587" s="113"/>
      <c r="W587" s="113"/>
      <c r="X587" s="113"/>
      <c r="Y587" s="113"/>
      <c r="Z587" s="113"/>
    </row>
    <row r="588" spans="1:26" ht="15.75" customHeight="1">
      <c r="A588" s="113"/>
      <c r="B588" s="113"/>
      <c r="C588" s="113"/>
      <c r="D588" s="113"/>
      <c r="E588" s="113"/>
      <c r="F588" s="113"/>
      <c r="G588" s="113"/>
      <c r="H588" s="113"/>
      <c r="I588" s="113"/>
      <c r="J588" s="113"/>
      <c r="K588" s="113"/>
      <c r="L588" s="113"/>
      <c r="M588" s="113"/>
      <c r="N588" s="113"/>
      <c r="O588" s="113"/>
      <c r="P588" s="113"/>
      <c r="Q588" s="113"/>
      <c r="R588" s="113"/>
      <c r="S588" s="113"/>
      <c r="T588" s="113"/>
      <c r="U588" s="113"/>
      <c r="V588" s="113"/>
      <c r="W588" s="113"/>
      <c r="X588" s="113"/>
      <c r="Y588" s="113"/>
      <c r="Z588" s="113"/>
    </row>
    <row r="589" spans="1:26" ht="15.75" customHeight="1">
      <c r="A589" s="113"/>
      <c r="B589" s="113"/>
      <c r="C589" s="113"/>
      <c r="D589" s="113"/>
      <c r="E589" s="113"/>
      <c r="F589" s="113"/>
      <c r="G589" s="113"/>
      <c r="H589" s="113"/>
      <c r="I589" s="113"/>
      <c r="J589" s="113"/>
      <c r="K589" s="113"/>
      <c r="L589" s="113"/>
      <c r="M589" s="113"/>
      <c r="N589" s="113"/>
      <c r="O589" s="113"/>
      <c r="P589" s="113"/>
      <c r="Q589" s="113"/>
      <c r="R589" s="113"/>
      <c r="S589" s="113"/>
      <c r="T589" s="113"/>
      <c r="U589" s="113"/>
      <c r="V589" s="113"/>
      <c r="W589" s="113"/>
      <c r="X589" s="113"/>
      <c r="Y589" s="113"/>
      <c r="Z589" s="113"/>
    </row>
    <row r="590" spans="1:26" ht="15.75" customHeight="1">
      <c r="A590" s="113"/>
      <c r="B590" s="113"/>
      <c r="C590" s="113"/>
      <c r="D590" s="113"/>
      <c r="E590" s="113"/>
      <c r="F590" s="113"/>
      <c r="G590" s="113"/>
      <c r="H590" s="113"/>
      <c r="I590" s="113"/>
      <c r="J590" s="113"/>
      <c r="K590" s="113"/>
      <c r="L590" s="113"/>
      <c r="M590" s="113"/>
      <c r="N590" s="113"/>
      <c r="O590" s="113"/>
      <c r="P590" s="113"/>
      <c r="Q590" s="113"/>
      <c r="R590" s="113"/>
      <c r="S590" s="113"/>
      <c r="T590" s="113"/>
      <c r="U590" s="113"/>
      <c r="V590" s="113"/>
      <c r="W590" s="113"/>
      <c r="X590" s="113"/>
      <c r="Y590" s="113"/>
      <c r="Z590" s="113"/>
    </row>
    <row r="591" spans="1:26" ht="15.75" customHeight="1">
      <c r="A591" s="113"/>
      <c r="B591" s="113"/>
      <c r="C591" s="113"/>
      <c r="D591" s="113"/>
      <c r="E591" s="113"/>
      <c r="F591" s="113"/>
      <c r="G591" s="113"/>
      <c r="H591" s="113"/>
      <c r="I591" s="113"/>
      <c r="J591" s="113"/>
      <c r="K591" s="113"/>
      <c r="L591" s="113"/>
      <c r="M591" s="113"/>
      <c r="N591" s="113"/>
      <c r="O591" s="113"/>
      <c r="P591" s="113"/>
      <c r="Q591" s="113"/>
      <c r="R591" s="113"/>
      <c r="S591" s="113"/>
      <c r="T591" s="113"/>
      <c r="U591" s="113"/>
      <c r="V591" s="113"/>
      <c r="W591" s="113"/>
      <c r="X591" s="113"/>
      <c r="Y591" s="113"/>
      <c r="Z591" s="113"/>
    </row>
    <row r="592" spans="1:26" ht="15.75" customHeight="1">
      <c r="A592" s="113"/>
      <c r="B592" s="113"/>
      <c r="C592" s="113"/>
      <c r="D592" s="113"/>
      <c r="E592" s="113"/>
      <c r="F592" s="113"/>
      <c r="G592" s="113"/>
      <c r="H592" s="113"/>
      <c r="I592" s="113"/>
      <c r="J592" s="113"/>
      <c r="K592" s="113"/>
      <c r="L592" s="113"/>
      <c r="M592" s="113"/>
      <c r="N592" s="113"/>
      <c r="O592" s="113"/>
      <c r="P592" s="113"/>
      <c r="Q592" s="113"/>
      <c r="R592" s="113"/>
      <c r="S592" s="113"/>
      <c r="T592" s="113"/>
      <c r="U592" s="113"/>
      <c r="V592" s="113"/>
      <c r="W592" s="113"/>
      <c r="X592" s="113"/>
      <c r="Y592" s="113"/>
      <c r="Z592" s="113"/>
    </row>
    <row r="593" spans="1:26" ht="15.75" customHeight="1">
      <c r="A593" s="113"/>
      <c r="B593" s="113"/>
      <c r="C593" s="113"/>
      <c r="D593" s="113"/>
      <c r="E593" s="113"/>
      <c r="F593" s="113"/>
      <c r="G593" s="113"/>
      <c r="H593" s="113"/>
      <c r="I593" s="113"/>
      <c r="J593" s="113"/>
      <c r="K593" s="113"/>
      <c r="L593" s="113"/>
      <c r="M593" s="113"/>
      <c r="N593" s="113"/>
      <c r="O593" s="113"/>
      <c r="P593" s="113"/>
      <c r="Q593" s="113"/>
      <c r="R593" s="113"/>
      <c r="S593" s="113"/>
      <c r="T593" s="113"/>
      <c r="U593" s="113"/>
      <c r="V593" s="113"/>
      <c r="W593" s="113"/>
      <c r="X593" s="113"/>
      <c r="Y593" s="113"/>
      <c r="Z593" s="113"/>
    </row>
    <row r="594" spans="1:26" ht="15.75" customHeight="1">
      <c r="A594" s="113"/>
      <c r="B594" s="113"/>
      <c r="C594" s="113"/>
      <c r="D594" s="113"/>
      <c r="E594" s="113"/>
      <c r="F594" s="113"/>
      <c r="G594" s="113"/>
      <c r="H594" s="113"/>
      <c r="I594" s="113"/>
      <c r="J594" s="113"/>
      <c r="K594" s="113"/>
      <c r="L594" s="113"/>
      <c r="M594" s="113"/>
      <c r="N594" s="113"/>
      <c r="O594" s="113"/>
      <c r="P594" s="113"/>
      <c r="Q594" s="113"/>
      <c r="R594" s="113"/>
      <c r="S594" s="113"/>
      <c r="T594" s="113"/>
      <c r="U594" s="113"/>
      <c r="V594" s="113"/>
      <c r="W594" s="113"/>
      <c r="X594" s="113"/>
      <c r="Y594" s="113"/>
      <c r="Z594" s="113"/>
    </row>
    <row r="595" spans="1:26" ht="15.75" customHeight="1">
      <c r="A595" s="113"/>
      <c r="B595" s="113"/>
      <c r="C595" s="113"/>
      <c r="D595" s="113"/>
      <c r="E595" s="113"/>
      <c r="F595" s="113"/>
      <c r="G595" s="113"/>
      <c r="H595" s="113"/>
      <c r="I595" s="113"/>
      <c r="J595" s="113"/>
      <c r="K595" s="113"/>
      <c r="L595" s="113"/>
      <c r="M595" s="113"/>
      <c r="N595" s="113"/>
      <c r="O595" s="113"/>
      <c r="P595" s="113"/>
      <c r="Q595" s="113"/>
      <c r="R595" s="113"/>
      <c r="S595" s="113"/>
      <c r="T595" s="113"/>
      <c r="U595" s="113"/>
      <c r="V595" s="113"/>
      <c r="W595" s="113"/>
      <c r="X595" s="113"/>
      <c r="Y595" s="113"/>
      <c r="Z595" s="113"/>
    </row>
    <row r="596" spans="1:26" ht="15.75" customHeight="1">
      <c r="A596" s="113"/>
      <c r="B596" s="113"/>
      <c r="C596" s="113"/>
      <c r="D596" s="113"/>
      <c r="E596" s="113"/>
      <c r="F596" s="113"/>
      <c r="G596" s="113"/>
      <c r="H596" s="113"/>
      <c r="I596" s="113"/>
      <c r="J596" s="113"/>
      <c r="K596" s="113"/>
      <c r="L596" s="113"/>
      <c r="M596" s="113"/>
      <c r="N596" s="113"/>
      <c r="O596" s="113"/>
      <c r="P596" s="113"/>
      <c r="Q596" s="113"/>
      <c r="R596" s="113"/>
      <c r="S596" s="113"/>
      <c r="T596" s="113"/>
      <c r="U596" s="113"/>
      <c r="V596" s="113"/>
      <c r="W596" s="113"/>
      <c r="X596" s="113"/>
      <c r="Y596" s="113"/>
      <c r="Z596" s="113"/>
    </row>
    <row r="597" spans="1:26" ht="15.75" customHeight="1">
      <c r="A597" s="113"/>
      <c r="B597" s="113"/>
      <c r="C597" s="113"/>
      <c r="D597" s="113"/>
      <c r="E597" s="113"/>
      <c r="F597" s="113"/>
      <c r="G597" s="113"/>
      <c r="H597" s="113"/>
      <c r="I597" s="113"/>
      <c r="J597" s="113"/>
      <c r="K597" s="113"/>
      <c r="L597" s="113"/>
      <c r="M597" s="113"/>
      <c r="N597" s="113"/>
      <c r="O597" s="113"/>
      <c r="P597" s="113"/>
      <c r="Q597" s="113"/>
      <c r="R597" s="113"/>
      <c r="S597" s="113"/>
      <c r="T597" s="113"/>
      <c r="U597" s="113"/>
      <c r="V597" s="113"/>
      <c r="W597" s="113"/>
      <c r="X597" s="113"/>
      <c r="Y597" s="113"/>
      <c r="Z597" s="113"/>
    </row>
    <row r="598" spans="1:26" ht="15.75" customHeight="1">
      <c r="A598" s="113"/>
      <c r="B598" s="113"/>
      <c r="C598" s="113"/>
      <c r="D598" s="113"/>
      <c r="E598" s="113"/>
      <c r="F598" s="113"/>
      <c r="G598" s="113"/>
      <c r="H598" s="113"/>
      <c r="I598" s="113"/>
      <c r="J598" s="113"/>
      <c r="K598" s="113"/>
      <c r="L598" s="113"/>
      <c r="M598" s="113"/>
      <c r="N598" s="113"/>
      <c r="O598" s="113"/>
      <c r="P598" s="113"/>
      <c r="Q598" s="113"/>
      <c r="R598" s="113"/>
      <c r="S598" s="113"/>
      <c r="T598" s="113"/>
      <c r="U598" s="113"/>
      <c r="V598" s="113"/>
      <c r="W598" s="113"/>
      <c r="X598" s="113"/>
      <c r="Y598" s="113"/>
      <c r="Z598" s="113"/>
    </row>
    <row r="599" spans="1:26" ht="15.75" customHeight="1">
      <c r="A599" s="113"/>
      <c r="B599" s="113"/>
      <c r="C599" s="113"/>
      <c r="D599" s="113"/>
      <c r="E599" s="113"/>
      <c r="F599" s="113"/>
      <c r="G599" s="113"/>
      <c r="H599" s="113"/>
      <c r="I599" s="113"/>
      <c r="J599" s="113"/>
      <c r="K599" s="113"/>
      <c r="L599" s="113"/>
      <c r="M599" s="113"/>
      <c r="N599" s="113"/>
      <c r="O599" s="113"/>
      <c r="P599" s="113"/>
      <c r="Q599" s="113"/>
      <c r="R599" s="113"/>
      <c r="S599" s="113"/>
      <c r="T599" s="113"/>
      <c r="U599" s="113"/>
      <c r="V599" s="113"/>
      <c r="W599" s="113"/>
      <c r="X599" s="113"/>
      <c r="Y599" s="113"/>
      <c r="Z599" s="113"/>
    </row>
    <row r="600" spans="1:26" ht="15.75" customHeight="1">
      <c r="A600" s="113"/>
      <c r="B600" s="113"/>
      <c r="C600" s="113"/>
      <c r="D600" s="113"/>
      <c r="E600" s="113"/>
      <c r="F600" s="113"/>
      <c r="G600" s="113"/>
      <c r="H600" s="113"/>
      <c r="I600" s="113"/>
      <c r="J600" s="113"/>
      <c r="K600" s="113"/>
      <c r="L600" s="113"/>
      <c r="M600" s="113"/>
      <c r="N600" s="113"/>
      <c r="O600" s="113"/>
      <c r="P600" s="113"/>
      <c r="Q600" s="113"/>
      <c r="R600" s="113"/>
      <c r="S600" s="113"/>
      <c r="T600" s="113"/>
      <c r="U600" s="113"/>
      <c r="V600" s="113"/>
      <c r="W600" s="113"/>
      <c r="X600" s="113"/>
      <c r="Y600" s="113"/>
      <c r="Z600" s="113"/>
    </row>
    <row r="601" spans="1:26" ht="15.75" customHeight="1">
      <c r="A601" s="113"/>
      <c r="B601" s="113"/>
      <c r="C601" s="113"/>
      <c r="D601" s="113"/>
      <c r="E601" s="113"/>
      <c r="F601" s="113"/>
      <c r="G601" s="113"/>
      <c r="H601" s="113"/>
      <c r="I601" s="113"/>
      <c r="J601" s="113"/>
      <c r="K601" s="113"/>
      <c r="L601" s="113"/>
      <c r="M601" s="113"/>
      <c r="N601" s="113"/>
      <c r="O601" s="113"/>
      <c r="P601" s="113"/>
      <c r="Q601" s="113"/>
      <c r="R601" s="113"/>
      <c r="S601" s="113"/>
      <c r="T601" s="113"/>
      <c r="U601" s="113"/>
      <c r="V601" s="113"/>
      <c r="W601" s="113"/>
      <c r="X601" s="113"/>
      <c r="Y601" s="113"/>
      <c r="Z601" s="113"/>
    </row>
    <row r="602" spans="1:26" ht="15.75" customHeight="1">
      <c r="A602" s="113"/>
      <c r="B602" s="113"/>
      <c r="C602" s="113"/>
      <c r="D602" s="113"/>
      <c r="E602" s="113"/>
      <c r="F602" s="113"/>
      <c r="G602" s="113"/>
      <c r="H602" s="113"/>
      <c r="I602" s="113"/>
      <c r="J602" s="113"/>
      <c r="K602" s="113"/>
      <c r="L602" s="113"/>
      <c r="M602" s="113"/>
      <c r="N602" s="113"/>
      <c r="O602" s="113"/>
      <c r="P602" s="113"/>
      <c r="Q602" s="113"/>
      <c r="R602" s="113"/>
      <c r="S602" s="113"/>
      <c r="T602" s="113"/>
      <c r="U602" s="113"/>
      <c r="V602" s="113"/>
      <c r="W602" s="113"/>
      <c r="X602" s="113"/>
      <c r="Y602" s="113"/>
      <c r="Z602" s="113"/>
    </row>
    <row r="603" spans="1:26" ht="15.75" customHeight="1">
      <c r="A603" s="113"/>
      <c r="B603" s="113"/>
      <c r="C603" s="113"/>
      <c r="D603" s="113"/>
      <c r="E603" s="113"/>
      <c r="F603" s="113"/>
      <c r="G603" s="113"/>
      <c r="H603" s="113"/>
      <c r="I603" s="113"/>
      <c r="J603" s="113"/>
      <c r="K603" s="113"/>
      <c r="L603" s="113"/>
      <c r="M603" s="113"/>
      <c r="N603" s="113"/>
      <c r="O603" s="113"/>
      <c r="P603" s="113"/>
      <c r="Q603" s="113"/>
      <c r="R603" s="113"/>
      <c r="S603" s="113"/>
      <c r="T603" s="113"/>
      <c r="U603" s="113"/>
      <c r="V603" s="113"/>
      <c r="W603" s="113"/>
      <c r="X603" s="113"/>
      <c r="Y603" s="113"/>
      <c r="Z603" s="113"/>
    </row>
    <row r="604" spans="1:26" ht="15.75" customHeight="1">
      <c r="A604" s="113"/>
      <c r="B604" s="113"/>
      <c r="C604" s="113"/>
      <c r="D604" s="113"/>
      <c r="E604" s="113"/>
      <c r="F604" s="113"/>
      <c r="G604" s="113"/>
      <c r="H604" s="113"/>
      <c r="I604" s="113"/>
      <c r="J604" s="113"/>
      <c r="K604" s="113"/>
      <c r="L604" s="113"/>
      <c r="M604" s="113"/>
      <c r="N604" s="113"/>
      <c r="O604" s="113"/>
      <c r="P604" s="113"/>
      <c r="Q604" s="113"/>
      <c r="R604" s="113"/>
      <c r="S604" s="113"/>
      <c r="T604" s="113"/>
      <c r="U604" s="113"/>
      <c r="V604" s="113"/>
      <c r="W604" s="113"/>
      <c r="X604" s="113"/>
      <c r="Y604" s="113"/>
      <c r="Z604" s="113"/>
    </row>
    <row r="605" spans="1:26" ht="15.75" customHeight="1">
      <c r="A605" s="113"/>
      <c r="B605" s="113"/>
      <c r="C605" s="113"/>
      <c r="D605" s="113"/>
      <c r="E605" s="113"/>
      <c r="F605" s="113"/>
      <c r="G605" s="113"/>
      <c r="H605" s="113"/>
      <c r="I605" s="113"/>
      <c r="J605" s="113"/>
      <c r="K605" s="113"/>
      <c r="L605" s="113"/>
      <c r="M605" s="113"/>
      <c r="N605" s="113"/>
      <c r="O605" s="113"/>
      <c r="P605" s="113"/>
      <c r="Q605" s="113"/>
      <c r="R605" s="113"/>
      <c r="S605" s="113"/>
      <c r="T605" s="113"/>
      <c r="U605" s="113"/>
      <c r="V605" s="113"/>
      <c r="W605" s="113"/>
      <c r="X605" s="113"/>
      <c r="Y605" s="113"/>
      <c r="Z605" s="113"/>
    </row>
    <row r="606" spans="1:26" ht="15.75" customHeight="1">
      <c r="A606" s="113"/>
      <c r="B606" s="113"/>
      <c r="C606" s="113"/>
      <c r="D606" s="113"/>
      <c r="E606" s="113"/>
      <c r="F606" s="113"/>
      <c r="G606" s="113"/>
      <c r="H606" s="113"/>
      <c r="I606" s="113"/>
      <c r="J606" s="113"/>
      <c r="K606" s="113"/>
      <c r="L606" s="113"/>
      <c r="M606" s="113"/>
      <c r="N606" s="113"/>
      <c r="O606" s="113"/>
      <c r="P606" s="113"/>
      <c r="Q606" s="113"/>
      <c r="R606" s="113"/>
      <c r="S606" s="113"/>
      <c r="T606" s="113"/>
      <c r="U606" s="113"/>
      <c r="V606" s="113"/>
      <c r="W606" s="113"/>
      <c r="X606" s="113"/>
      <c r="Y606" s="113"/>
      <c r="Z606" s="113"/>
    </row>
    <row r="607" spans="1:26" ht="15.75" customHeight="1">
      <c r="A607" s="113"/>
      <c r="B607" s="113"/>
      <c r="C607" s="113"/>
      <c r="D607" s="113"/>
      <c r="E607" s="113"/>
      <c r="F607" s="113"/>
      <c r="G607" s="113"/>
      <c r="H607" s="113"/>
      <c r="I607" s="113"/>
      <c r="J607" s="113"/>
      <c r="K607" s="113"/>
      <c r="L607" s="113"/>
      <c r="M607" s="113"/>
      <c r="N607" s="113"/>
      <c r="O607" s="113"/>
      <c r="P607" s="113"/>
      <c r="Q607" s="113"/>
      <c r="R607" s="113"/>
      <c r="S607" s="113"/>
      <c r="T607" s="113"/>
      <c r="U607" s="113"/>
      <c r="V607" s="113"/>
      <c r="W607" s="113"/>
      <c r="X607" s="113"/>
      <c r="Y607" s="113"/>
      <c r="Z607" s="113"/>
    </row>
    <row r="608" spans="1:26" ht="15.75" customHeight="1">
      <c r="A608" s="113"/>
      <c r="B608" s="113"/>
      <c r="C608" s="113"/>
      <c r="D608" s="113"/>
      <c r="E608" s="113"/>
      <c r="F608" s="113"/>
      <c r="G608" s="113"/>
      <c r="H608" s="113"/>
      <c r="I608" s="113"/>
      <c r="J608" s="113"/>
      <c r="K608" s="113"/>
      <c r="L608" s="113"/>
      <c r="M608" s="113"/>
      <c r="N608" s="113"/>
      <c r="O608" s="113"/>
      <c r="P608" s="113"/>
      <c r="Q608" s="113"/>
      <c r="R608" s="113"/>
      <c r="S608" s="113"/>
      <c r="T608" s="113"/>
      <c r="U608" s="113"/>
      <c r="V608" s="113"/>
      <c r="W608" s="113"/>
      <c r="X608" s="113"/>
      <c r="Y608" s="113"/>
      <c r="Z608" s="113"/>
    </row>
    <row r="609" spans="1:26" ht="15.75" customHeight="1">
      <c r="A609" s="113"/>
      <c r="B609" s="113"/>
      <c r="C609" s="113"/>
      <c r="D609" s="113"/>
      <c r="E609" s="113"/>
      <c r="F609" s="113"/>
      <c r="G609" s="113"/>
      <c r="H609" s="113"/>
      <c r="I609" s="113"/>
      <c r="J609" s="113"/>
      <c r="K609" s="113"/>
      <c r="L609" s="113"/>
      <c r="M609" s="113"/>
      <c r="N609" s="113"/>
      <c r="O609" s="113"/>
      <c r="P609" s="113"/>
      <c r="Q609" s="113"/>
      <c r="R609" s="113"/>
      <c r="S609" s="113"/>
      <c r="T609" s="113"/>
      <c r="U609" s="113"/>
      <c r="V609" s="113"/>
      <c r="W609" s="113"/>
      <c r="X609" s="113"/>
      <c r="Y609" s="113"/>
      <c r="Z609" s="113"/>
    </row>
    <row r="610" spans="1:26" ht="15.75" customHeight="1">
      <c r="A610" s="113"/>
      <c r="B610" s="113"/>
      <c r="C610" s="113"/>
      <c r="D610" s="113"/>
      <c r="E610" s="113"/>
      <c r="F610" s="113"/>
      <c r="G610" s="113"/>
      <c r="H610" s="113"/>
      <c r="I610" s="113"/>
      <c r="J610" s="113"/>
      <c r="K610" s="113"/>
      <c r="L610" s="113"/>
      <c r="M610" s="113"/>
      <c r="N610" s="113"/>
      <c r="O610" s="113"/>
      <c r="P610" s="113"/>
      <c r="Q610" s="113"/>
      <c r="R610" s="113"/>
      <c r="S610" s="113"/>
      <c r="T610" s="113"/>
      <c r="U610" s="113"/>
      <c r="V610" s="113"/>
      <c r="W610" s="113"/>
      <c r="X610" s="113"/>
      <c r="Y610" s="113"/>
      <c r="Z610" s="113"/>
    </row>
    <row r="611" spans="1:26" ht="15.75" customHeight="1">
      <c r="A611" s="113"/>
      <c r="B611" s="113"/>
      <c r="C611" s="113"/>
      <c r="D611" s="113"/>
      <c r="E611" s="113"/>
      <c r="F611" s="113"/>
      <c r="G611" s="113"/>
      <c r="H611" s="113"/>
      <c r="I611" s="113"/>
      <c r="J611" s="113"/>
      <c r="K611" s="113"/>
      <c r="L611" s="113"/>
      <c r="M611" s="113"/>
      <c r="N611" s="113"/>
      <c r="O611" s="113"/>
      <c r="P611" s="113"/>
      <c r="Q611" s="113"/>
      <c r="R611" s="113"/>
      <c r="S611" s="113"/>
      <c r="T611" s="113"/>
      <c r="U611" s="113"/>
      <c r="V611" s="113"/>
      <c r="W611" s="113"/>
      <c r="X611" s="113"/>
      <c r="Y611" s="113"/>
      <c r="Z611" s="113"/>
    </row>
    <row r="612" spans="1:26" ht="15.75" customHeight="1">
      <c r="A612" s="113"/>
      <c r="B612" s="113"/>
      <c r="C612" s="113"/>
      <c r="D612" s="113"/>
      <c r="E612" s="113"/>
      <c r="F612" s="113"/>
      <c r="G612" s="113"/>
      <c r="H612" s="113"/>
      <c r="I612" s="113"/>
      <c r="J612" s="113"/>
      <c r="K612" s="113"/>
      <c r="L612" s="113"/>
      <c r="M612" s="113"/>
      <c r="N612" s="113"/>
      <c r="O612" s="113"/>
      <c r="P612" s="113"/>
      <c r="Q612" s="113"/>
      <c r="R612" s="113"/>
      <c r="S612" s="113"/>
      <c r="T612" s="113"/>
      <c r="U612" s="113"/>
      <c r="V612" s="113"/>
      <c r="W612" s="113"/>
      <c r="X612" s="113"/>
      <c r="Y612" s="113"/>
      <c r="Z612" s="113"/>
    </row>
    <row r="613" spans="1:26" ht="15.75" customHeight="1">
      <c r="A613" s="113"/>
      <c r="B613" s="113"/>
      <c r="C613" s="113"/>
      <c r="D613" s="113"/>
      <c r="E613" s="113"/>
      <c r="F613" s="113"/>
      <c r="G613" s="113"/>
      <c r="H613" s="113"/>
      <c r="I613" s="113"/>
      <c r="J613" s="113"/>
      <c r="K613" s="113"/>
      <c r="L613" s="113"/>
      <c r="M613" s="113"/>
      <c r="N613" s="113"/>
      <c r="O613" s="113"/>
      <c r="P613" s="113"/>
      <c r="Q613" s="113"/>
      <c r="R613" s="113"/>
      <c r="S613" s="113"/>
      <c r="T613" s="113"/>
      <c r="U613" s="113"/>
      <c r="V613" s="113"/>
      <c r="W613" s="113"/>
      <c r="X613" s="113"/>
      <c r="Y613" s="113"/>
      <c r="Z613" s="113"/>
    </row>
    <row r="614" spans="1:26" ht="15.75" customHeight="1">
      <c r="A614" s="113"/>
      <c r="B614" s="113"/>
      <c r="C614" s="113"/>
      <c r="D614" s="113"/>
      <c r="E614" s="113"/>
      <c r="F614" s="113"/>
      <c r="G614" s="113"/>
      <c r="H614" s="113"/>
      <c r="I614" s="113"/>
      <c r="J614" s="113"/>
      <c r="K614" s="113"/>
      <c r="L614" s="113"/>
      <c r="M614" s="113"/>
      <c r="N614" s="113"/>
      <c r="O614" s="113"/>
      <c r="P614" s="113"/>
      <c r="Q614" s="113"/>
      <c r="R614" s="113"/>
      <c r="S614" s="113"/>
      <c r="T614" s="113"/>
      <c r="U614" s="113"/>
      <c r="V614" s="113"/>
      <c r="W614" s="113"/>
      <c r="X614" s="113"/>
      <c r="Y614" s="113"/>
      <c r="Z614" s="113"/>
    </row>
    <row r="615" spans="1:26" ht="15.75" customHeight="1">
      <c r="A615" s="113"/>
      <c r="B615" s="113"/>
      <c r="C615" s="113"/>
      <c r="D615" s="113"/>
      <c r="E615" s="113"/>
      <c r="F615" s="113"/>
      <c r="G615" s="113"/>
      <c r="H615" s="113"/>
      <c r="I615" s="113"/>
      <c r="J615" s="113"/>
      <c r="K615" s="113"/>
      <c r="L615" s="113"/>
      <c r="M615" s="113"/>
      <c r="N615" s="113"/>
      <c r="O615" s="113"/>
      <c r="P615" s="113"/>
      <c r="Q615" s="113"/>
      <c r="R615" s="113"/>
      <c r="S615" s="113"/>
      <c r="T615" s="113"/>
      <c r="U615" s="113"/>
      <c r="V615" s="113"/>
      <c r="W615" s="113"/>
      <c r="X615" s="113"/>
      <c r="Y615" s="113"/>
      <c r="Z615" s="113"/>
    </row>
    <row r="616" spans="1:26" ht="15.75" customHeight="1">
      <c r="A616" s="113"/>
      <c r="B616" s="113"/>
      <c r="C616" s="113"/>
      <c r="D616" s="113"/>
      <c r="E616" s="113"/>
      <c r="F616" s="113"/>
      <c r="G616" s="113"/>
      <c r="H616" s="113"/>
      <c r="I616" s="113"/>
      <c r="J616" s="113"/>
      <c r="K616" s="113"/>
      <c r="L616" s="113"/>
      <c r="M616" s="113"/>
      <c r="N616" s="113"/>
      <c r="O616" s="113"/>
      <c r="P616" s="113"/>
      <c r="Q616" s="113"/>
      <c r="R616" s="113"/>
      <c r="S616" s="113"/>
      <c r="T616" s="113"/>
      <c r="U616" s="113"/>
      <c r="V616" s="113"/>
      <c r="W616" s="113"/>
      <c r="X616" s="113"/>
      <c r="Y616" s="113"/>
      <c r="Z616" s="113"/>
    </row>
    <row r="617" spans="1:26" ht="15.75" customHeight="1">
      <c r="A617" s="113"/>
      <c r="B617" s="113"/>
      <c r="C617" s="113"/>
      <c r="D617" s="113"/>
      <c r="E617" s="113"/>
      <c r="F617" s="113"/>
      <c r="G617" s="113"/>
      <c r="H617" s="113"/>
      <c r="I617" s="113"/>
      <c r="J617" s="113"/>
      <c r="K617" s="113"/>
      <c r="L617" s="113"/>
      <c r="M617" s="113"/>
      <c r="N617" s="113"/>
      <c r="O617" s="113"/>
      <c r="P617" s="113"/>
      <c r="Q617" s="113"/>
      <c r="R617" s="113"/>
      <c r="S617" s="113"/>
      <c r="T617" s="113"/>
      <c r="U617" s="113"/>
      <c r="V617" s="113"/>
      <c r="W617" s="113"/>
      <c r="X617" s="113"/>
      <c r="Y617" s="113"/>
      <c r="Z617" s="113"/>
    </row>
    <row r="618" spans="1:26" ht="15.75" customHeight="1">
      <c r="A618" s="113"/>
      <c r="B618" s="113"/>
      <c r="C618" s="113"/>
      <c r="D618" s="113"/>
      <c r="E618" s="113"/>
      <c r="F618" s="113"/>
      <c r="G618" s="113"/>
      <c r="H618" s="113"/>
      <c r="I618" s="113"/>
      <c r="J618" s="113"/>
      <c r="K618" s="113"/>
      <c r="L618" s="113"/>
      <c r="M618" s="113"/>
      <c r="N618" s="113"/>
      <c r="O618" s="113"/>
      <c r="P618" s="113"/>
      <c r="Q618" s="113"/>
      <c r="R618" s="113"/>
      <c r="S618" s="113"/>
      <c r="T618" s="113"/>
      <c r="U618" s="113"/>
      <c r="V618" s="113"/>
      <c r="W618" s="113"/>
      <c r="X618" s="113"/>
      <c r="Y618" s="113"/>
      <c r="Z618" s="113"/>
    </row>
    <row r="619" spans="1:26" ht="15.75" customHeight="1">
      <c r="A619" s="113"/>
      <c r="B619" s="113"/>
      <c r="C619" s="113"/>
      <c r="D619" s="113"/>
      <c r="E619" s="113"/>
      <c r="F619" s="113"/>
      <c r="G619" s="113"/>
      <c r="H619" s="113"/>
      <c r="I619" s="113"/>
      <c r="J619" s="113"/>
      <c r="K619" s="113"/>
      <c r="L619" s="113"/>
      <c r="M619" s="113"/>
      <c r="N619" s="113"/>
      <c r="O619" s="113"/>
      <c r="P619" s="113"/>
      <c r="Q619" s="113"/>
      <c r="R619" s="113"/>
      <c r="S619" s="113"/>
      <c r="T619" s="113"/>
      <c r="U619" s="113"/>
      <c r="V619" s="113"/>
      <c r="W619" s="113"/>
      <c r="X619" s="113"/>
      <c r="Y619" s="113"/>
      <c r="Z619" s="113"/>
    </row>
    <row r="620" spans="1:26" ht="15.75" customHeight="1">
      <c r="A620" s="113"/>
      <c r="B620" s="113"/>
      <c r="C620" s="113"/>
      <c r="D620" s="113"/>
      <c r="E620" s="113"/>
      <c r="F620" s="113"/>
      <c r="G620" s="113"/>
      <c r="H620" s="113"/>
      <c r="I620" s="113"/>
      <c r="J620" s="113"/>
      <c r="K620" s="113"/>
      <c r="L620" s="113"/>
      <c r="M620" s="113"/>
      <c r="N620" s="113"/>
      <c r="O620" s="113"/>
      <c r="P620" s="113"/>
      <c r="Q620" s="113"/>
      <c r="R620" s="113"/>
      <c r="S620" s="113"/>
      <c r="T620" s="113"/>
      <c r="U620" s="113"/>
      <c r="V620" s="113"/>
      <c r="W620" s="113"/>
      <c r="X620" s="113"/>
      <c r="Y620" s="113"/>
      <c r="Z620" s="113"/>
    </row>
    <row r="621" spans="1:26" ht="15.75" customHeight="1">
      <c r="A621" s="113"/>
      <c r="B621" s="113"/>
      <c r="C621" s="113"/>
      <c r="D621" s="113"/>
      <c r="E621" s="113"/>
      <c r="F621" s="113"/>
      <c r="G621" s="113"/>
      <c r="H621" s="113"/>
      <c r="I621" s="113"/>
      <c r="J621" s="113"/>
      <c r="K621" s="113"/>
      <c r="L621" s="113"/>
      <c r="M621" s="113"/>
      <c r="N621" s="113"/>
      <c r="O621" s="113"/>
      <c r="P621" s="113"/>
      <c r="Q621" s="113"/>
      <c r="R621" s="113"/>
      <c r="S621" s="113"/>
      <c r="T621" s="113"/>
      <c r="U621" s="113"/>
      <c r="V621" s="113"/>
      <c r="W621" s="113"/>
      <c r="X621" s="113"/>
      <c r="Y621" s="113"/>
      <c r="Z621" s="113"/>
    </row>
    <row r="622" spans="1:26" ht="15.75" customHeight="1">
      <c r="A622" s="113"/>
      <c r="B622" s="113"/>
      <c r="C622" s="113"/>
      <c r="D622" s="113"/>
      <c r="E622" s="113"/>
      <c r="F622" s="113"/>
      <c r="G622" s="113"/>
      <c r="H622" s="113"/>
      <c r="I622" s="113"/>
      <c r="J622" s="113"/>
      <c r="K622" s="113"/>
      <c r="L622" s="113"/>
      <c r="M622" s="113"/>
      <c r="N622" s="113"/>
      <c r="O622" s="113"/>
      <c r="P622" s="113"/>
      <c r="Q622" s="113"/>
      <c r="R622" s="113"/>
      <c r="S622" s="113"/>
      <c r="T622" s="113"/>
      <c r="U622" s="113"/>
      <c r="V622" s="113"/>
      <c r="W622" s="113"/>
      <c r="X622" s="113"/>
      <c r="Y622" s="113"/>
      <c r="Z622" s="113"/>
    </row>
    <row r="623" spans="1:26" ht="15.75" customHeight="1">
      <c r="A623" s="113"/>
      <c r="B623" s="113"/>
      <c r="C623" s="113"/>
      <c r="D623" s="113"/>
      <c r="E623" s="113"/>
      <c r="F623" s="113"/>
      <c r="G623" s="113"/>
      <c r="H623" s="113"/>
      <c r="I623" s="113"/>
      <c r="J623" s="113"/>
      <c r="K623" s="113"/>
      <c r="L623" s="113"/>
      <c r="M623" s="113"/>
      <c r="N623" s="113"/>
      <c r="O623" s="113"/>
      <c r="P623" s="113"/>
      <c r="Q623" s="113"/>
      <c r="R623" s="113"/>
      <c r="S623" s="113"/>
      <c r="T623" s="113"/>
      <c r="U623" s="113"/>
      <c r="V623" s="113"/>
      <c r="W623" s="113"/>
      <c r="X623" s="113"/>
      <c r="Y623" s="113"/>
      <c r="Z623" s="113"/>
    </row>
    <row r="624" spans="1:26" ht="15.75" customHeight="1">
      <c r="A624" s="113"/>
      <c r="B624" s="113"/>
      <c r="C624" s="113"/>
      <c r="D624" s="113"/>
      <c r="E624" s="113"/>
      <c r="F624" s="113"/>
      <c r="G624" s="113"/>
      <c r="H624" s="113"/>
      <c r="I624" s="113"/>
      <c r="J624" s="113"/>
      <c r="K624" s="113"/>
      <c r="L624" s="113"/>
      <c r="M624" s="113"/>
      <c r="N624" s="113"/>
      <c r="O624" s="113"/>
      <c r="P624" s="113"/>
      <c r="Q624" s="113"/>
      <c r="R624" s="113"/>
      <c r="S624" s="113"/>
      <c r="T624" s="113"/>
      <c r="U624" s="113"/>
      <c r="V624" s="113"/>
      <c r="W624" s="113"/>
      <c r="X624" s="113"/>
      <c r="Y624" s="113"/>
      <c r="Z624" s="113"/>
    </row>
    <row r="625" spans="1:26" ht="15.75" customHeight="1">
      <c r="A625" s="113"/>
      <c r="B625" s="113"/>
      <c r="C625" s="113"/>
      <c r="D625" s="113"/>
      <c r="E625" s="113"/>
      <c r="F625" s="113"/>
      <c r="G625" s="113"/>
      <c r="H625" s="113"/>
      <c r="I625" s="113"/>
      <c r="J625" s="113"/>
      <c r="K625" s="113"/>
      <c r="L625" s="113"/>
      <c r="M625" s="113"/>
      <c r="N625" s="113"/>
      <c r="O625" s="113"/>
      <c r="P625" s="113"/>
      <c r="Q625" s="113"/>
      <c r="R625" s="113"/>
      <c r="S625" s="113"/>
      <c r="T625" s="113"/>
      <c r="U625" s="113"/>
      <c r="V625" s="113"/>
      <c r="W625" s="113"/>
      <c r="X625" s="113"/>
      <c r="Y625" s="113"/>
      <c r="Z625" s="113"/>
    </row>
    <row r="626" spans="1:26" ht="15.75" customHeight="1">
      <c r="A626" s="113"/>
      <c r="B626" s="113"/>
      <c r="C626" s="113"/>
      <c r="D626" s="113"/>
      <c r="E626" s="113"/>
      <c r="F626" s="113"/>
      <c r="G626" s="113"/>
      <c r="H626" s="113"/>
      <c r="I626" s="113"/>
      <c r="J626" s="113"/>
      <c r="K626" s="113"/>
      <c r="L626" s="113"/>
      <c r="M626" s="113"/>
      <c r="N626" s="113"/>
      <c r="O626" s="113"/>
      <c r="P626" s="113"/>
      <c r="Q626" s="113"/>
      <c r="R626" s="113"/>
      <c r="S626" s="113"/>
      <c r="T626" s="113"/>
      <c r="U626" s="113"/>
      <c r="V626" s="113"/>
      <c r="W626" s="113"/>
      <c r="X626" s="113"/>
      <c r="Y626" s="113"/>
      <c r="Z626" s="113"/>
    </row>
    <row r="627" spans="1:26" ht="15.75" customHeight="1">
      <c r="A627" s="113"/>
      <c r="B627" s="113"/>
      <c r="C627" s="113"/>
      <c r="D627" s="113"/>
      <c r="E627" s="113"/>
      <c r="F627" s="113"/>
      <c r="G627" s="113"/>
      <c r="H627" s="113"/>
      <c r="I627" s="113"/>
      <c r="J627" s="113"/>
      <c r="K627" s="113"/>
      <c r="L627" s="113"/>
      <c r="M627" s="113"/>
      <c r="N627" s="113"/>
      <c r="O627" s="113"/>
      <c r="P627" s="113"/>
      <c r="Q627" s="113"/>
      <c r="R627" s="113"/>
      <c r="S627" s="113"/>
      <c r="T627" s="113"/>
      <c r="U627" s="113"/>
      <c r="V627" s="113"/>
      <c r="W627" s="113"/>
      <c r="X627" s="113"/>
      <c r="Y627" s="113"/>
      <c r="Z627" s="113"/>
    </row>
    <row r="628" spans="1:26" ht="15.75" customHeight="1">
      <c r="A628" s="113"/>
      <c r="B628" s="113"/>
      <c r="C628" s="113"/>
      <c r="D628" s="113"/>
      <c r="E628" s="113"/>
      <c r="F628" s="113"/>
      <c r="G628" s="113"/>
      <c r="H628" s="113"/>
      <c r="I628" s="113"/>
      <c r="J628" s="113"/>
      <c r="K628" s="113"/>
      <c r="L628" s="113"/>
      <c r="M628" s="113"/>
      <c r="N628" s="113"/>
      <c r="O628" s="113"/>
      <c r="P628" s="113"/>
      <c r="Q628" s="113"/>
      <c r="R628" s="113"/>
      <c r="S628" s="113"/>
      <c r="T628" s="113"/>
      <c r="U628" s="113"/>
      <c r="V628" s="113"/>
      <c r="W628" s="113"/>
      <c r="X628" s="113"/>
      <c r="Y628" s="113"/>
      <c r="Z628" s="113"/>
    </row>
    <row r="629" spans="1:26" ht="15.75" customHeight="1">
      <c r="A629" s="113"/>
      <c r="B629" s="113"/>
      <c r="C629" s="113"/>
      <c r="D629" s="113"/>
      <c r="E629" s="113"/>
      <c r="F629" s="113"/>
      <c r="G629" s="113"/>
      <c r="H629" s="113"/>
      <c r="I629" s="113"/>
      <c r="J629" s="113"/>
      <c r="K629" s="113"/>
      <c r="L629" s="113"/>
      <c r="M629" s="113"/>
      <c r="N629" s="113"/>
      <c r="O629" s="113"/>
      <c r="P629" s="113"/>
      <c r="Q629" s="113"/>
      <c r="R629" s="113"/>
      <c r="S629" s="113"/>
      <c r="T629" s="113"/>
      <c r="U629" s="113"/>
      <c r="V629" s="113"/>
      <c r="W629" s="113"/>
      <c r="X629" s="113"/>
      <c r="Y629" s="113"/>
      <c r="Z629" s="113"/>
    </row>
    <row r="630" spans="1:26" ht="15.75" customHeight="1">
      <c r="A630" s="113"/>
      <c r="B630" s="113"/>
      <c r="C630" s="113"/>
      <c r="D630" s="113"/>
      <c r="E630" s="113"/>
      <c r="F630" s="113"/>
      <c r="G630" s="113"/>
      <c r="H630" s="113"/>
      <c r="I630" s="113"/>
      <c r="J630" s="113"/>
      <c r="K630" s="113"/>
      <c r="L630" s="113"/>
      <c r="M630" s="113"/>
      <c r="N630" s="113"/>
      <c r="O630" s="113"/>
      <c r="P630" s="113"/>
      <c r="Q630" s="113"/>
      <c r="R630" s="113"/>
      <c r="S630" s="113"/>
      <c r="T630" s="113"/>
      <c r="U630" s="113"/>
      <c r="V630" s="113"/>
      <c r="W630" s="113"/>
      <c r="X630" s="113"/>
      <c r="Y630" s="113"/>
      <c r="Z630" s="113"/>
    </row>
    <row r="631" spans="1:26" ht="15.75" customHeight="1">
      <c r="A631" s="113"/>
      <c r="B631" s="113"/>
      <c r="C631" s="113"/>
      <c r="D631" s="113"/>
      <c r="E631" s="113"/>
      <c r="F631" s="113"/>
      <c r="G631" s="113"/>
      <c r="H631" s="113"/>
      <c r="I631" s="113"/>
      <c r="J631" s="113"/>
      <c r="K631" s="113"/>
      <c r="L631" s="113"/>
      <c r="M631" s="113"/>
      <c r="N631" s="113"/>
      <c r="O631" s="113"/>
      <c r="P631" s="113"/>
      <c r="Q631" s="113"/>
      <c r="R631" s="113"/>
      <c r="S631" s="113"/>
      <c r="T631" s="113"/>
      <c r="U631" s="113"/>
      <c r="V631" s="113"/>
      <c r="W631" s="113"/>
      <c r="X631" s="113"/>
      <c r="Y631" s="113"/>
      <c r="Z631" s="113"/>
    </row>
    <row r="632" spans="1:26" ht="15.75" customHeight="1">
      <c r="A632" s="113"/>
      <c r="B632" s="113"/>
      <c r="C632" s="113"/>
      <c r="D632" s="113"/>
      <c r="E632" s="113"/>
      <c r="F632" s="113"/>
      <c r="G632" s="113"/>
      <c r="H632" s="113"/>
      <c r="I632" s="113"/>
      <c r="J632" s="113"/>
      <c r="K632" s="113"/>
      <c r="L632" s="113"/>
      <c r="M632" s="113"/>
      <c r="N632" s="113"/>
      <c r="O632" s="113"/>
      <c r="P632" s="113"/>
      <c r="Q632" s="113"/>
      <c r="R632" s="113"/>
      <c r="S632" s="113"/>
      <c r="T632" s="113"/>
      <c r="U632" s="113"/>
      <c r="V632" s="113"/>
      <c r="W632" s="113"/>
      <c r="X632" s="113"/>
      <c r="Y632" s="113"/>
      <c r="Z632" s="113"/>
    </row>
    <row r="633" spans="1:26" ht="15.75" customHeight="1">
      <c r="A633" s="113"/>
      <c r="B633" s="113"/>
      <c r="C633" s="113"/>
      <c r="D633" s="113"/>
      <c r="E633" s="113"/>
      <c r="F633" s="113"/>
      <c r="G633" s="113"/>
      <c r="H633" s="113"/>
      <c r="I633" s="113"/>
      <c r="J633" s="113"/>
      <c r="K633" s="113"/>
      <c r="L633" s="113"/>
      <c r="M633" s="113"/>
      <c r="N633" s="113"/>
      <c r="O633" s="113"/>
      <c r="P633" s="113"/>
      <c r="Q633" s="113"/>
      <c r="R633" s="113"/>
      <c r="S633" s="113"/>
      <c r="T633" s="113"/>
      <c r="U633" s="113"/>
      <c r="V633" s="113"/>
      <c r="W633" s="113"/>
      <c r="X633" s="113"/>
      <c r="Y633" s="113"/>
      <c r="Z633" s="113"/>
    </row>
    <row r="634" spans="1:26" ht="15.75" customHeight="1">
      <c r="A634" s="113"/>
      <c r="B634" s="113"/>
      <c r="C634" s="113"/>
      <c r="D634" s="113"/>
      <c r="E634" s="113"/>
      <c r="F634" s="113"/>
      <c r="G634" s="113"/>
      <c r="H634" s="113"/>
      <c r="I634" s="113"/>
      <c r="J634" s="113"/>
      <c r="K634" s="113"/>
      <c r="L634" s="113"/>
      <c r="M634" s="113"/>
      <c r="N634" s="113"/>
      <c r="O634" s="113"/>
      <c r="P634" s="113"/>
      <c r="Q634" s="113"/>
      <c r="R634" s="113"/>
      <c r="S634" s="113"/>
      <c r="T634" s="113"/>
      <c r="U634" s="113"/>
      <c r="V634" s="113"/>
      <c r="W634" s="113"/>
      <c r="X634" s="113"/>
      <c r="Y634" s="113"/>
      <c r="Z634" s="113"/>
    </row>
    <row r="635" spans="1:26" ht="15.75" customHeight="1">
      <c r="A635" s="113"/>
      <c r="B635" s="113"/>
      <c r="C635" s="113"/>
      <c r="D635" s="113"/>
      <c r="E635" s="113"/>
      <c r="F635" s="113"/>
      <c r="G635" s="113"/>
      <c r="H635" s="113"/>
      <c r="I635" s="113"/>
      <c r="J635" s="113"/>
      <c r="K635" s="113"/>
      <c r="L635" s="113"/>
      <c r="M635" s="113"/>
      <c r="N635" s="113"/>
      <c r="O635" s="113"/>
      <c r="P635" s="113"/>
      <c r="Q635" s="113"/>
      <c r="R635" s="113"/>
      <c r="S635" s="113"/>
      <c r="T635" s="113"/>
      <c r="U635" s="113"/>
      <c r="V635" s="113"/>
      <c r="W635" s="113"/>
      <c r="X635" s="113"/>
      <c r="Y635" s="113"/>
      <c r="Z635" s="113"/>
    </row>
    <row r="636" spans="1:26" ht="15.75" customHeight="1">
      <c r="A636" s="113"/>
      <c r="B636" s="113"/>
      <c r="C636" s="113"/>
      <c r="D636" s="113"/>
      <c r="E636" s="113"/>
      <c r="F636" s="113"/>
      <c r="G636" s="113"/>
      <c r="H636" s="113"/>
      <c r="I636" s="113"/>
      <c r="J636" s="113"/>
      <c r="K636" s="113"/>
      <c r="L636" s="113"/>
      <c r="M636" s="113"/>
      <c r="N636" s="113"/>
      <c r="O636" s="113"/>
      <c r="P636" s="113"/>
      <c r="Q636" s="113"/>
      <c r="R636" s="113"/>
      <c r="S636" s="113"/>
      <c r="T636" s="113"/>
      <c r="U636" s="113"/>
      <c r="V636" s="113"/>
      <c r="W636" s="113"/>
      <c r="X636" s="113"/>
      <c r="Y636" s="113"/>
      <c r="Z636" s="113"/>
    </row>
    <row r="637" spans="1:26" ht="15.75" customHeight="1">
      <c r="A637" s="113"/>
      <c r="B637" s="113"/>
      <c r="C637" s="113"/>
      <c r="D637" s="113"/>
      <c r="E637" s="113"/>
      <c r="F637" s="113"/>
      <c r="G637" s="113"/>
      <c r="H637" s="113"/>
      <c r="I637" s="113"/>
      <c r="J637" s="113"/>
      <c r="K637" s="113"/>
      <c r="L637" s="113"/>
      <c r="M637" s="113"/>
      <c r="N637" s="113"/>
      <c r="O637" s="113"/>
      <c r="P637" s="113"/>
      <c r="Q637" s="113"/>
      <c r="R637" s="113"/>
      <c r="S637" s="113"/>
      <c r="T637" s="113"/>
      <c r="U637" s="113"/>
      <c r="V637" s="113"/>
      <c r="W637" s="113"/>
      <c r="X637" s="113"/>
      <c r="Y637" s="113"/>
      <c r="Z637" s="113"/>
    </row>
    <row r="638" spans="1:26" ht="15.75" customHeight="1">
      <c r="A638" s="113"/>
      <c r="B638" s="113"/>
      <c r="C638" s="113"/>
      <c r="D638" s="113"/>
      <c r="E638" s="113"/>
      <c r="F638" s="113"/>
      <c r="G638" s="113"/>
      <c r="H638" s="113"/>
      <c r="I638" s="113"/>
      <c r="J638" s="113"/>
      <c r="K638" s="113"/>
      <c r="L638" s="113"/>
      <c r="M638" s="113"/>
      <c r="N638" s="113"/>
      <c r="O638" s="113"/>
      <c r="P638" s="113"/>
      <c r="Q638" s="113"/>
      <c r="R638" s="113"/>
      <c r="S638" s="113"/>
      <c r="T638" s="113"/>
      <c r="U638" s="113"/>
      <c r="V638" s="113"/>
      <c r="W638" s="113"/>
      <c r="X638" s="113"/>
      <c r="Y638" s="113"/>
      <c r="Z638" s="113"/>
    </row>
    <row r="639" spans="1:26" ht="15.75" customHeight="1">
      <c r="A639" s="113"/>
      <c r="B639" s="113"/>
      <c r="C639" s="113"/>
      <c r="D639" s="113"/>
      <c r="E639" s="113"/>
      <c r="F639" s="113"/>
      <c r="G639" s="113"/>
      <c r="H639" s="113"/>
      <c r="I639" s="113"/>
      <c r="J639" s="113"/>
      <c r="K639" s="113"/>
      <c r="L639" s="113"/>
      <c r="M639" s="113"/>
      <c r="N639" s="113"/>
      <c r="O639" s="113"/>
      <c r="P639" s="113"/>
      <c r="Q639" s="113"/>
      <c r="R639" s="113"/>
      <c r="S639" s="113"/>
      <c r="T639" s="113"/>
      <c r="U639" s="113"/>
      <c r="V639" s="113"/>
      <c r="W639" s="113"/>
      <c r="X639" s="113"/>
      <c r="Y639" s="113"/>
      <c r="Z639" s="113"/>
    </row>
    <row r="640" spans="1:26" ht="15.75" customHeight="1">
      <c r="A640" s="113"/>
      <c r="B640" s="113"/>
      <c r="C640" s="113"/>
      <c r="D640" s="113"/>
      <c r="E640" s="113"/>
      <c r="F640" s="113"/>
      <c r="G640" s="113"/>
      <c r="H640" s="113"/>
      <c r="I640" s="113"/>
      <c r="J640" s="113"/>
      <c r="K640" s="113"/>
      <c r="L640" s="113"/>
      <c r="M640" s="113"/>
      <c r="N640" s="113"/>
      <c r="O640" s="113"/>
      <c r="P640" s="113"/>
      <c r="Q640" s="113"/>
      <c r="R640" s="113"/>
      <c r="S640" s="113"/>
      <c r="T640" s="113"/>
      <c r="U640" s="113"/>
      <c r="V640" s="113"/>
      <c r="W640" s="113"/>
      <c r="X640" s="113"/>
      <c r="Y640" s="113"/>
      <c r="Z640" s="113"/>
    </row>
    <row r="641" spans="1:26" ht="15.75" customHeight="1">
      <c r="A641" s="113"/>
      <c r="B641" s="113"/>
      <c r="C641" s="113"/>
      <c r="D641" s="113"/>
      <c r="E641" s="113"/>
      <c r="F641" s="113"/>
      <c r="G641" s="113"/>
      <c r="H641" s="113"/>
      <c r="I641" s="113"/>
      <c r="J641" s="113"/>
      <c r="K641" s="113"/>
      <c r="L641" s="113"/>
      <c r="M641" s="113"/>
      <c r="N641" s="113"/>
      <c r="O641" s="113"/>
      <c r="P641" s="113"/>
      <c r="Q641" s="113"/>
      <c r="R641" s="113"/>
      <c r="S641" s="113"/>
      <c r="T641" s="113"/>
      <c r="U641" s="113"/>
      <c r="V641" s="113"/>
      <c r="W641" s="113"/>
      <c r="X641" s="113"/>
      <c r="Y641" s="113"/>
      <c r="Z641" s="113"/>
    </row>
    <row r="642" spans="1:26" ht="15.75" customHeight="1">
      <c r="A642" s="113"/>
      <c r="B642" s="113"/>
      <c r="C642" s="113"/>
      <c r="D642" s="113"/>
      <c r="E642" s="113"/>
      <c r="F642" s="113"/>
      <c r="G642" s="113"/>
      <c r="H642" s="113"/>
      <c r="I642" s="113"/>
      <c r="J642" s="113"/>
      <c r="K642" s="113"/>
      <c r="L642" s="113"/>
      <c r="M642" s="113"/>
      <c r="N642" s="113"/>
      <c r="O642" s="113"/>
      <c r="P642" s="113"/>
      <c r="Q642" s="113"/>
      <c r="R642" s="113"/>
      <c r="S642" s="113"/>
      <c r="T642" s="113"/>
      <c r="U642" s="113"/>
      <c r="V642" s="113"/>
      <c r="W642" s="113"/>
      <c r="X642" s="113"/>
      <c r="Y642" s="113"/>
      <c r="Z642" s="113"/>
    </row>
    <row r="643" spans="1:26" ht="15.75" customHeight="1">
      <c r="A643" s="113"/>
      <c r="B643" s="113"/>
      <c r="C643" s="113"/>
      <c r="D643" s="113"/>
      <c r="E643" s="113"/>
      <c r="F643" s="113"/>
      <c r="G643" s="113"/>
      <c r="H643" s="113"/>
      <c r="I643" s="113"/>
      <c r="J643" s="113"/>
      <c r="K643" s="113"/>
      <c r="L643" s="113"/>
      <c r="M643" s="113"/>
      <c r="N643" s="113"/>
      <c r="O643" s="113"/>
      <c r="P643" s="113"/>
      <c r="Q643" s="113"/>
      <c r="R643" s="113"/>
      <c r="S643" s="113"/>
      <c r="T643" s="113"/>
      <c r="U643" s="113"/>
      <c r="V643" s="113"/>
      <c r="W643" s="113"/>
      <c r="X643" s="113"/>
      <c r="Y643" s="113"/>
      <c r="Z643" s="113"/>
    </row>
    <row r="644" spans="1:26" ht="15.75" customHeight="1">
      <c r="A644" s="113"/>
      <c r="B644" s="113"/>
      <c r="C644" s="113"/>
      <c r="D644" s="113"/>
      <c r="E644" s="113"/>
      <c r="F644" s="113"/>
      <c r="G644" s="113"/>
      <c r="H644" s="113"/>
      <c r="I644" s="113"/>
      <c r="J644" s="113"/>
      <c r="K644" s="113"/>
      <c r="L644" s="113"/>
      <c r="M644" s="113"/>
      <c r="N644" s="113"/>
      <c r="O644" s="113"/>
      <c r="P644" s="113"/>
      <c r="Q644" s="113"/>
      <c r="R644" s="113"/>
      <c r="S644" s="113"/>
      <c r="T644" s="113"/>
      <c r="U644" s="113"/>
      <c r="V644" s="113"/>
      <c r="W644" s="113"/>
      <c r="X644" s="113"/>
      <c r="Y644" s="113"/>
      <c r="Z644" s="113"/>
    </row>
    <row r="645" spans="1:26" ht="15.75" customHeight="1">
      <c r="A645" s="113"/>
      <c r="B645" s="113"/>
      <c r="C645" s="113"/>
      <c r="D645" s="113"/>
      <c r="E645" s="113"/>
      <c r="F645" s="113"/>
      <c r="G645" s="113"/>
      <c r="H645" s="113"/>
      <c r="I645" s="113"/>
      <c r="J645" s="113"/>
      <c r="K645" s="113"/>
      <c r="L645" s="113"/>
      <c r="M645" s="113"/>
      <c r="N645" s="113"/>
      <c r="O645" s="113"/>
      <c r="P645" s="113"/>
      <c r="Q645" s="113"/>
      <c r="R645" s="113"/>
      <c r="S645" s="113"/>
      <c r="T645" s="113"/>
      <c r="U645" s="113"/>
      <c r="V645" s="113"/>
      <c r="W645" s="113"/>
      <c r="X645" s="113"/>
      <c r="Y645" s="113"/>
      <c r="Z645" s="113"/>
    </row>
    <row r="646" spans="1:26" ht="15.75" customHeight="1">
      <c r="A646" s="113"/>
      <c r="B646" s="113"/>
      <c r="C646" s="113"/>
      <c r="D646" s="113"/>
      <c r="E646" s="113"/>
      <c r="F646" s="113"/>
      <c r="G646" s="113"/>
      <c r="H646" s="113"/>
      <c r="I646" s="113"/>
      <c r="J646" s="113"/>
      <c r="K646" s="113"/>
      <c r="L646" s="113"/>
      <c r="M646" s="113"/>
      <c r="N646" s="113"/>
      <c r="O646" s="113"/>
      <c r="P646" s="113"/>
      <c r="Q646" s="113"/>
      <c r="R646" s="113"/>
      <c r="S646" s="113"/>
      <c r="T646" s="113"/>
      <c r="U646" s="113"/>
      <c r="V646" s="113"/>
      <c r="W646" s="113"/>
      <c r="X646" s="113"/>
      <c r="Y646" s="113"/>
      <c r="Z646" s="113"/>
    </row>
    <row r="647" spans="1:26" ht="15.75" customHeight="1">
      <c r="A647" s="113"/>
      <c r="B647" s="113"/>
      <c r="C647" s="113"/>
      <c r="D647" s="113"/>
      <c r="E647" s="113"/>
      <c r="F647" s="113"/>
      <c r="G647" s="113"/>
      <c r="H647" s="113"/>
      <c r="I647" s="113"/>
      <c r="J647" s="113"/>
      <c r="K647" s="113"/>
      <c r="L647" s="113"/>
      <c r="M647" s="113"/>
      <c r="N647" s="113"/>
      <c r="O647" s="113"/>
      <c r="P647" s="113"/>
      <c r="Q647" s="113"/>
      <c r="R647" s="113"/>
      <c r="S647" s="113"/>
      <c r="T647" s="113"/>
      <c r="U647" s="113"/>
      <c r="V647" s="113"/>
      <c r="W647" s="113"/>
      <c r="X647" s="113"/>
      <c r="Y647" s="113"/>
      <c r="Z647" s="113"/>
    </row>
    <row r="648" spans="1:26" ht="15.75" customHeight="1">
      <c r="A648" s="113"/>
      <c r="B648" s="113"/>
      <c r="C648" s="113"/>
      <c r="D648" s="113"/>
      <c r="E648" s="113"/>
      <c r="F648" s="113"/>
      <c r="G648" s="113"/>
      <c r="H648" s="113"/>
      <c r="I648" s="113"/>
      <c r="J648" s="113"/>
      <c r="K648" s="113"/>
      <c r="L648" s="113"/>
      <c r="M648" s="113"/>
      <c r="N648" s="113"/>
      <c r="O648" s="113"/>
      <c r="P648" s="113"/>
      <c r="Q648" s="113"/>
      <c r="R648" s="113"/>
      <c r="S648" s="113"/>
      <c r="T648" s="113"/>
      <c r="U648" s="113"/>
      <c r="V648" s="113"/>
      <c r="W648" s="113"/>
      <c r="X648" s="113"/>
      <c r="Y648" s="113"/>
      <c r="Z648" s="113"/>
    </row>
    <row r="649" spans="1:26" ht="15.75" customHeight="1">
      <c r="A649" s="113"/>
      <c r="B649" s="113"/>
      <c r="C649" s="113"/>
      <c r="D649" s="113"/>
      <c r="E649" s="113"/>
      <c r="F649" s="113"/>
      <c r="G649" s="113"/>
      <c r="H649" s="113"/>
      <c r="I649" s="113"/>
      <c r="J649" s="113"/>
      <c r="K649" s="113"/>
      <c r="L649" s="113"/>
      <c r="M649" s="113"/>
      <c r="N649" s="113"/>
      <c r="O649" s="113"/>
      <c r="P649" s="113"/>
      <c r="Q649" s="113"/>
      <c r="R649" s="113"/>
      <c r="S649" s="113"/>
      <c r="T649" s="113"/>
      <c r="U649" s="113"/>
      <c r="V649" s="113"/>
      <c r="W649" s="113"/>
      <c r="X649" s="113"/>
      <c r="Y649" s="113"/>
      <c r="Z649" s="113"/>
    </row>
    <row r="650" spans="1:26" ht="15.75" customHeight="1">
      <c r="A650" s="113"/>
      <c r="B650" s="113"/>
      <c r="C650" s="113"/>
      <c r="D650" s="113"/>
      <c r="E650" s="113"/>
      <c r="F650" s="113"/>
      <c r="G650" s="113"/>
      <c r="H650" s="113"/>
      <c r="I650" s="113"/>
      <c r="J650" s="113"/>
      <c r="K650" s="113"/>
      <c r="L650" s="113"/>
      <c r="M650" s="113"/>
      <c r="N650" s="113"/>
      <c r="O650" s="113"/>
      <c r="P650" s="113"/>
      <c r="Q650" s="113"/>
      <c r="R650" s="113"/>
      <c r="S650" s="113"/>
      <c r="T650" s="113"/>
      <c r="U650" s="113"/>
      <c r="V650" s="113"/>
      <c r="W650" s="113"/>
      <c r="X650" s="113"/>
      <c r="Y650" s="113"/>
      <c r="Z650" s="113"/>
    </row>
    <row r="651" spans="1:26" ht="15.75" customHeight="1">
      <c r="A651" s="113"/>
      <c r="B651" s="113"/>
      <c r="C651" s="113"/>
      <c r="D651" s="113"/>
      <c r="E651" s="113"/>
      <c r="F651" s="113"/>
      <c r="G651" s="113"/>
      <c r="H651" s="113"/>
      <c r="I651" s="113"/>
      <c r="J651" s="113"/>
      <c r="K651" s="113"/>
      <c r="L651" s="113"/>
      <c r="M651" s="113"/>
      <c r="N651" s="113"/>
      <c r="O651" s="113"/>
      <c r="P651" s="113"/>
      <c r="Q651" s="113"/>
      <c r="R651" s="113"/>
      <c r="S651" s="113"/>
      <c r="T651" s="113"/>
      <c r="U651" s="113"/>
      <c r="V651" s="113"/>
      <c r="W651" s="113"/>
      <c r="X651" s="113"/>
      <c r="Y651" s="113"/>
      <c r="Z651" s="113"/>
    </row>
    <row r="652" spans="1:26" ht="15.75" customHeight="1">
      <c r="A652" s="113"/>
      <c r="B652" s="113"/>
      <c r="C652" s="113"/>
      <c r="D652" s="113"/>
      <c r="E652" s="113"/>
      <c r="F652" s="113"/>
      <c r="G652" s="113"/>
      <c r="H652" s="113"/>
      <c r="I652" s="113"/>
      <c r="J652" s="113"/>
      <c r="K652" s="113"/>
      <c r="L652" s="113"/>
      <c r="M652" s="113"/>
      <c r="N652" s="113"/>
      <c r="O652" s="113"/>
      <c r="P652" s="113"/>
      <c r="Q652" s="113"/>
      <c r="R652" s="113"/>
      <c r="S652" s="113"/>
      <c r="T652" s="113"/>
      <c r="U652" s="113"/>
      <c r="V652" s="113"/>
      <c r="W652" s="113"/>
      <c r="X652" s="113"/>
      <c r="Y652" s="113"/>
      <c r="Z652" s="113"/>
    </row>
    <row r="653" spans="1:26" ht="15.75" customHeight="1">
      <c r="A653" s="113"/>
      <c r="B653" s="113"/>
      <c r="C653" s="113"/>
      <c r="D653" s="113"/>
      <c r="E653" s="113"/>
      <c r="F653" s="113"/>
      <c r="G653" s="113"/>
      <c r="H653" s="113"/>
      <c r="I653" s="113"/>
      <c r="J653" s="113"/>
      <c r="K653" s="113"/>
      <c r="L653" s="113"/>
      <c r="M653" s="113"/>
      <c r="N653" s="113"/>
      <c r="O653" s="113"/>
      <c r="P653" s="113"/>
      <c r="Q653" s="113"/>
      <c r="R653" s="113"/>
      <c r="S653" s="113"/>
      <c r="T653" s="113"/>
      <c r="U653" s="113"/>
      <c r="V653" s="113"/>
      <c r="W653" s="113"/>
      <c r="X653" s="113"/>
      <c r="Y653" s="113"/>
      <c r="Z653" s="113"/>
    </row>
    <row r="654" spans="1:26" ht="15.75" customHeight="1">
      <c r="A654" s="113"/>
      <c r="B654" s="113"/>
      <c r="C654" s="113"/>
      <c r="D654" s="113"/>
      <c r="E654" s="113"/>
      <c r="F654" s="113"/>
      <c r="G654" s="113"/>
      <c r="H654" s="113"/>
      <c r="I654" s="113"/>
      <c r="J654" s="113"/>
      <c r="K654" s="113"/>
      <c r="L654" s="113"/>
      <c r="M654" s="113"/>
      <c r="N654" s="113"/>
      <c r="O654" s="113"/>
      <c r="P654" s="113"/>
      <c r="Q654" s="113"/>
      <c r="R654" s="113"/>
      <c r="S654" s="113"/>
      <c r="T654" s="113"/>
      <c r="U654" s="113"/>
      <c r="V654" s="113"/>
      <c r="W654" s="113"/>
      <c r="X654" s="113"/>
      <c r="Y654" s="113"/>
      <c r="Z654" s="113"/>
    </row>
    <row r="655" spans="1:26" ht="15.75" customHeight="1">
      <c r="A655" s="113"/>
      <c r="B655" s="113"/>
      <c r="C655" s="113"/>
      <c r="D655" s="113"/>
      <c r="E655" s="113"/>
      <c r="F655" s="113"/>
      <c r="G655" s="113"/>
      <c r="H655" s="113"/>
      <c r="I655" s="113"/>
      <c r="J655" s="113"/>
      <c r="K655" s="113"/>
      <c r="L655" s="113"/>
      <c r="M655" s="113"/>
      <c r="N655" s="113"/>
      <c r="O655" s="113"/>
      <c r="P655" s="113"/>
      <c r="Q655" s="113"/>
      <c r="R655" s="113"/>
      <c r="S655" s="113"/>
      <c r="T655" s="113"/>
      <c r="U655" s="113"/>
      <c r="V655" s="113"/>
      <c r="W655" s="113"/>
      <c r="X655" s="113"/>
      <c r="Y655" s="113"/>
      <c r="Z655" s="113"/>
    </row>
    <row r="656" spans="1:26" ht="15.75" customHeight="1">
      <c r="A656" s="113"/>
      <c r="B656" s="113"/>
      <c r="C656" s="113"/>
      <c r="D656" s="113"/>
      <c r="E656" s="113"/>
      <c r="F656" s="113"/>
      <c r="G656" s="113"/>
      <c r="H656" s="113"/>
      <c r="I656" s="113"/>
      <c r="J656" s="113"/>
      <c r="K656" s="113"/>
      <c r="L656" s="113"/>
      <c r="M656" s="113"/>
      <c r="N656" s="113"/>
      <c r="O656" s="113"/>
      <c r="P656" s="113"/>
      <c r="Q656" s="113"/>
      <c r="R656" s="113"/>
      <c r="S656" s="113"/>
      <c r="T656" s="113"/>
      <c r="U656" s="113"/>
      <c r="V656" s="113"/>
      <c r="W656" s="113"/>
      <c r="X656" s="113"/>
      <c r="Y656" s="113"/>
      <c r="Z656" s="113"/>
    </row>
    <row r="657" spans="1:26" ht="15.75" customHeight="1">
      <c r="A657" s="113"/>
      <c r="B657" s="113"/>
      <c r="C657" s="113"/>
      <c r="D657" s="113"/>
      <c r="E657" s="113"/>
      <c r="F657" s="113"/>
      <c r="G657" s="113"/>
      <c r="H657" s="113"/>
      <c r="I657" s="113"/>
      <c r="J657" s="113"/>
      <c r="K657" s="113"/>
      <c r="L657" s="113"/>
      <c r="M657" s="113"/>
      <c r="N657" s="113"/>
      <c r="O657" s="113"/>
      <c r="P657" s="113"/>
      <c r="Q657" s="113"/>
      <c r="R657" s="113"/>
      <c r="S657" s="113"/>
      <c r="T657" s="113"/>
      <c r="U657" s="113"/>
      <c r="V657" s="113"/>
      <c r="W657" s="113"/>
      <c r="X657" s="113"/>
      <c r="Y657" s="113"/>
      <c r="Z657" s="113"/>
    </row>
    <row r="658" spans="1:26" ht="15.75" customHeight="1">
      <c r="A658" s="113"/>
      <c r="B658" s="113"/>
      <c r="C658" s="113"/>
      <c r="D658" s="113"/>
      <c r="E658" s="113"/>
      <c r="F658" s="113"/>
      <c r="G658" s="113"/>
      <c r="H658" s="113"/>
      <c r="I658" s="113"/>
      <c r="J658" s="113"/>
      <c r="K658" s="113"/>
      <c r="L658" s="113"/>
      <c r="M658" s="113"/>
      <c r="N658" s="113"/>
      <c r="O658" s="113"/>
      <c r="P658" s="113"/>
      <c r="Q658" s="113"/>
      <c r="R658" s="113"/>
      <c r="S658" s="113"/>
      <c r="T658" s="113"/>
      <c r="U658" s="113"/>
      <c r="V658" s="113"/>
      <c r="W658" s="113"/>
      <c r="X658" s="113"/>
      <c r="Y658" s="113"/>
      <c r="Z658" s="113"/>
    </row>
    <row r="659" spans="1:26" ht="15.75" customHeight="1">
      <c r="A659" s="113"/>
      <c r="B659" s="113"/>
      <c r="C659" s="113"/>
      <c r="D659" s="113"/>
      <c r="E659" s="113"/>
      <c r="F659" s="113"/>
      <c r="G659" s="113"/>
      <c r="H659" s="113"/>
      <c r="I659" s="113"/>
      <c r="J659" s="113"/>
      <c r="K659" s="113"/>
      <c r="L659" s="113"/>
      <c r="M659" s="113"/>
      <c r="N659" s="113"/>
      <c r="O659" s="113"/>
      <c r="P659" s="113"/>
      <c r="Q659" s="113"/>
      <c r="R659" s="113"/>
      <c r="S659" s="113"/>
      <c r="T659" s="113"/>
      <c r="U659" s="113"/>
      <c r="V659" s="113"/>
      <c r="W659" s="113"/>
      <c r="X659" s="113"/>
      <c r="Y659" s="113"/>
      <c r="Z659" s="113"/>
    </row>
    <row r="660" spans="1:26" ht="15.75" customHeight="1">
      <c r="A660" s="113"/>
      <c r="B660" s="113"/>
      <c r="C660" s="113"/>
      <c r="D660" s="113"/>
      <c r="E660" s="113"/>
      <c r="F660" s="113"/>
      <c r="G660" s="113"/>
      <c r="H660" s="113"/>
      <c r="I660" s="113"/>
      <c r="J660" s="113"/>
      <c r="K660" s="113"/>
      <c r="L660" s="113"/>
      <c r="M660" s="113"/>
      <c r="N660" s="113"/>
      <c r="O660" s="113"/>
      <c r="P660" s="113"/>
      <c r="Q660" s="113"/>
      <c r="R660" s="113"/>
      <c r="S660" s="113"/>
      <c r="T660" s="113"/>
      <c r="U660" s="113"/>
      <c r="V660" s="113"/>
      <c r="W660" s="113"/>
      <c r="X660" s="113"/>
      <c r="Y660" s="113"/>
      <c r="Z660" s="113"/>
    </row>
    <row r="661" spans="1:26" ht="15.75" customHeight="1">
      <c r="A661" s="113"/>
      <c r="B661" s="113"/>
      <c r="C661" s="113"/>
      <c r="D661" s="113"/>
      <c r="E661" s="113"/>
      <c r="F661" s="113"/>
      <c r="G661" s="113"/>
      <c r="H661" s="113"/>
      <c r="I661" s="113"/>
      <c r="J661" s="113"/>
      <c r="K661" s="113"/>
      <c r="L661" s="113"/>
      <c r="M661" s="113"/>
      <c r="N661" s="113"/>
      <c r="O661" s="113"/>
      <c r="P661" s="113"/>
      <c r="Q661" s="113"/>
      <c r="R661" s="113"/>
      <c r="S661" s="113"/>
      <c r="T661" s="113"/>
      <c r="U661" s="113"/>
      <c r="V661" s="113"/>
      <c r="W661" s="113"/>
      <c r="X661" s="113"/>
      <c r="Y661" s="113"/>
      <c r="Z661" s="113"/>
    </row>
    <row r="662" spans="1:26" ht="15.75" customHeight="1">
      <c r="A662" s="113"/>
      <c r="B662" s="113"/>
      <c r="C662" s="113"/>
      <c r="D662" s="113"/>
      <c r="E662" s="113"/>
      <c r="F662" s="113"/>
      <c r="G662" s="113"/>
      <c r="H662" s="113"/>
      <c r="I662" s="113"/>
      <c r="J662" s="113"/>
      <c r="K662" s="113"/>
      <c r="L662" s="113"/>
      <c r="M662" s="113"/>
      <c r="N662" s="113"/>
      <c r="O662" s="113"/>
      <c r="P662" s="113"/>
      <c r="Q662" s="113"/>
      <c r="R662" s="113"/>
      <c r="S662" s="113"/>
      <c r="T662" s="113"/>
      <c r="U662" s="113"/>
      <c r="V662" s="113"/>
      <c r="W662" s="113"/>
      <c r="X662" s="113"/>
      <c r="Y662" s="113"/>
      <c r="Z662" s="113"/>
    </row>
    <row r="663" spans="1:26" ht="15.75" customHeight="1">
      <c r="A663" s="113"/>
      <c r="B663" s="113"/>
      <c r="C663" s="113"/>
      <c r="D663" s="113"/>
      <c r="E663" s="113"/>
      <c r="F663" s="113"/>
      <c r="G663" s="113"/>
      <c r="H663" s="113"/>
      <c r="I663" s="113"/>
      <c r="J663" s="113"/>
      <c r="K663" s="113"/>
      <c r="L663" s="113"/>
      <c r="M663" s="113"/>
      <c r="N663" s="113"/>
      <c r="O663" s="113"/>
      <c r="P663" s="113"/>
      <c r="Q663" s="113"/>
      <c r="R663" s="113"/>
      <c r="S663" s="113"/>
      <c r="T663" s="113"/>
      <c r="U663" s="113"/>
      <c r="V663" s="113"/>
      <c r="W663" s="113"/>
      <c r="X663" s="113"/>
      <c r="Y663" s="113"/>
      <c r="Z663" s="113"/>
    </row>
    <row r="664" spans="1:26" ht="15.75" customHeight="1">
      <c r="A664" s="113"/>
      <c r="B664" s="113"/>
      <c r="C664" s="113"/>
      <c r="D664" s="113"/>
      <c r="E664" s="113"/>
      <c r="F664" s="113"/>
      <c r="G664" s="113"/>
      <c r="H664" s="113"/>
      <c r="I664" s="113"/>
      <c r="J664" s="113"/>
      <c r="K664" s="113"/>
      <c r="L664" s="113"/>
      <c r="M664" s="113"/>
      <c r="N664" s="113"/>
      <c r="O664" s="113"/>
      <c r="P664" s="113"/>
      <c r="Q664" s="113"/>
      <c r="R664" s="113"/>
      <c r="S664" s="113"/>
      <c r="T664" s="113"/>
      <c r="U664" s="113"/>
      <c r="V664" s="113"/>
      <c r="W664" s="113"/>
      <c r="X664" s="113"/>
      <c r="Y664" s="113"/>
      <c r="Z664" s="113"/>
    </row>
    <row r="665" spans="1:26" ht="15.75" customHeight="1">
      <c r="A665" s="113"/>
      <c r="B665" s="113"/>
      <c r="C665" s="113"/>
      <c r="D665" s="113"/>
      <c r="E665" s="113"/>
      <c r="F665" s="113"/>
      <c r="G665" s="113"/>
      <c r="H665" s="113"/>
      <c r="I665" s="113"/>
      <c r="J665" s="113"/>
      <c r="K665" s="113"/>
      <c r="L665" s="113"/>
      <c r="M665" s="113"/>
      <c r="N665" s="113"/>
      <c r="O665" s="113"/>
      <c r="P665" s="113"/>
      <c r="Q665" s="113"/>
      <c r="R665" s="113"/>
      <c r="S665" s="113"/>
      <c r="T665" s="113"/>
      <c r="U665" s="113"/>
      <c r="V665" s="113"/>
      <c r="W665" s="113"/>
      <c r="X665" s="113"/>
      <c r="Y665" s="113"/>
      <c r="Z665" s="113"/>
    </row>
    <row r="666" spans="1:26" ht="15.75" customHeight="1">
      <c r="A666" s="113"/>
      <c r="B666" s="113"/>
      <c r="C666" s="113"/>
      <c r="D666" s="113"/>
      <c r="E666" s="113"/>
      <c r="F666" s="113"/>
      <c r="G666" s="113"/>
      <c r="H666" s="113"/>
      <c r="I666" s="113"/>
      <c r="J666" s="113"/>
      <c r="K666" s="113"/>
      <c r="L666" s="113"/>
      <c r="M666" s="113"/>
      <c r="N666" s="113"/>
      <c r="O666" s="113"/>
      <c r="P666" s="113"/>
      <c r="Q666" s="113"/>
      <c r="R666" s="113"/>
      <c r="S666" s="113"/>
      <c r="T666" s="113"/>
      <c r="U666" s="113"/>
      <c r="V666" s="113"/>
      <c r="W666" s="113"/>
      <c r="X666" s="113"/>
      <c r="Y666" s="113"/>
      <c r="Z666" s="113"/>
    </row>
    <row r="667" spans="1:26" ht="15.75" customHeight="1">
      <c r="A667" s="113"/>
      <c r="B667" s="113"/>
      <c r="C667" s="113"/>
      <c r="D667" s="113"/>
      <c r="E667" s="113"/>
      <c r="F667" s="113"/>
      <c r="G667" s="113"/>
      <c r="H667" s="113"/>
      <c r="I667" s="113"/>
      <c r="J667" s="113"/>
      <c r="K667" s="113"/>
      <c r="L667" s="113"/>
      <c r="M667" s="113"/>
      <c r="N667" s="113"/>
      <c r="O667" s="113"/>
      <c r="P667" s="113"/>
      <c r="Q667" s="113"/>
      <c r="R667" s="113"/>
      <c r="S667" s="113"/>
      <c r="T667" s="113"/>
      <c r="U667" s="113"/>
      <c r="V667" s="113"/>
      <c r="W667" s="113"/>
      <c r="X667" s="113"/>
      <c r="Y667" s="113"/>
      <c r="Z667" s="113"/>
    </row>
    <row r="668" spans="1:26" ht="15.75" customHeight="1">
      <c r="A668" s="113"/>
      <c r="B668" s="113"/>
      <c r="C668" s="113"/>
      <c r="D668" s="113"/>
      <c r="E668" s="113"/>
      <c r="F668" s="113"/>
      <c r="G668" s="113"/>
      <c r="H668" s="113"/>
      <c r="I668" s="113"/>
      <c r="J668" s="113"/>
      <c r="K668" s="113"/>
      <c r="L668" s="113"/>
      <c r="M668" s="113"/>
      <c r="N668" s="113"/>
      <c r="O668" s="113"/>
      <c r="P668" s="113"/>
      <c r="Q668" s="113"/>
      <c r="R668" s="113"/>
      <c r="S668" s="113"/>
      <c r="T668" s="113"/>
      <c r="U668" s="113"/>
      <c r="V668" s="113"/>
      <c r="W668" s="113"/>
      <c r="X668" s="113"/>
      <c r="Y668" s="113"/>
      <c r="Z668" s="113"/>
    </row>
    <row r="669" spans="1:26" ht="15.75" customHeight="1">
      <c r="A669" s="113"/>
      <c r="B669" s="113"/>
      <c r="C669" s="113"/>
      <c r="D669" s="113"/>
      <c r="E669" s="113"/>
      <c r="F669" s="113"/>
      <c r="G669" s="113"/>
      <c r="H669" s="113"/>
      <c r="I669" s="113"/>
      <c r="J669" s="113"/>
      <c r="K669" s="113"/>
      <c r="L669" s="113"/>
      <c r="M669" s="113"/>
      <c r="N669" s="113"/>
      <c r="O669" s="113"/>
      <c r="P669" s="113"/>
      <c r="Q669" s="113"/>
      <c r="R669" s="113"/>
      <c r="S669" s="113"/>
      <c r="T669" s="113"/>
      <c r="U669" s="113"/>
      <c r="V669" s="113"/>
      <c r="W669" s="113"/>
      <c r="X669" s="113"/>
      <c r="Y669" s="113"/>
      <c r="Z669" s="113"/>
    </row>
    <row r="670" spans="1:26" ht="15.75" customHeight="1">
      <c r="A670" s="113"/>
      <c r="B670" s="113"/>
      <c r="C670" s="113"/>
      <c r="D670" s="113"/>
      <c r="E670" s="113"/>
      <c r="F670" s="113"/>
      <c r="G670" s="113"/>
      <c r="H670" s="113"/>
      <c r="I670" s="113"/>
      <c r="J670" s="113"/>
      <c r="K670" s="113"/>
      <c r="L670" s="113"/>
      <c r="M670" s="113"/>
      <c r="N670" s="113"/>
      <c r="O670" s="113"/>
      <c r="P670" s="113"/>
      <c r="Q670" s="113"/>
      <c r="R670" s="113"/>
      <c r="S670" s="113"/>
      <c r="T670" s="113"/>
      <c r="U670" s="113"/>
      <c r="V670" s="113"/>
      <c r="W670" s="113"/>
      <c r="X670" s="113"/>
      <c r="Y670" s="113"/>
      <c r="Z670" s="113"/>
    </row>
    <row r="671" spans="1:26" ht="15.75" customHeight="1">
      <c r="A671" s="113"/>
      <c r="B671" s="113"/>
      <c r="C671" s="113"/>
      <c r="D671" s="113"/>
      <c r="E671" s="113"/>
      <c r="F671" s="113"/>
      <c r="G671" s="113"/>
      <c r="H671" s="113"/>
      <c r="I671" s="113"/>
      <c r="J671" s="113"/>
      <c r="K671" s="113"/>
      <c r="L671" s="113"/>
      <c r="M671" s="113"/>
      <c r="N671" s="113"/>
      <c r="O671" s="113"/>
      <c r="P671" s="113"/>
      <c r="Q671" s="113"/>
      <c r="R671" s="113"/>
      <c r="S671" s="113"/>
      <c r="T671" s="113"/>
      <c r="U671" s="113"/>
      <c r="V671" s="113"/>
      <c r="W671" s="113"/>
      <c r="X671" s="113"/>
      <c r="Y671" s="113"/>
      <c r="Z671" s="113"/>
    </row>
    <row r="672" spans="1:26" ht="15.75" customHeight="1">
      <c r="A672" s="113"/>
      <c r="B672" s="113"/>
      <c r="C672" s="113"/>
      <c r="D672" s="113"/>
      <c r="E672" s="113"/>
      <c r="F672" s="113"/>
      <c r="G672" s="113"/>
      <c r="H672" s="113"/>
      <c r="I672" s="113"/>
      <c r="J672" s="113"/>
      <c r="K672" s="113"/>
      <c r="L672" s="113"/>
      <c r="M672" s="113"/>
      <c r="N672" s="113"/>
      <c r="O672" s="113"/>
      <c r="P672" s="113"/>
      <c r="Q672" s="113"/>
      <c r="R672" s="113"/>
      <c r="S672" s="113"/>
      <c r="T672" s="113"/>
      <c r="U672" s="113"/>
      <c r="V672" s="113"/>
      <c r="W672" s="113"/>
      <c r="X672" s="113"/>
      <c r="Y672" s="113"/>
      <c r="Z672" s="113"/>
    </row>
    <row r="673" spans="1:26" ht="15.75" customHeight="1">
      <c r="A673" s="113"/>
      <c r="B673" s="113"/>
      <c r="C673" s="113"/>
      <c r="D673" s="113"/>
      <c r="E673" s="113"/>
      <c r="F673" s="113"/>
      <c r="G673" s="113"/>
      <c r="H673" s="113"/>
      <c r="I673" s="113"/>
      <c r="J673" s="113"/>
      <c r="K673" s="113"/>
      <c r="L673" s="113"/>
      <c r="M673" s="113"/>
      <c r="N673" s="113"/>
      <c r="O673" s="113"/>
      <c r="P673" s="113"/>
      <c r="Q673" s="113"/>
      <c r="R673" s="113"/>
      <c r="S673" s="113"/>
      <c r="T673" s="113"/>
      <c r="U673" s="113"/>
      <c r="V673" s="113"/>
      <c r="W673" s="113"/>
      <c r="X673" s="113"/>
      <c r="Y673" s="113"/>
      <c r="Z673" s="113"/>
    </row>
    <row r="674" spans="1:26" ht="15.75" customHeight="1">
      <c r="A674" s="113"/>
      <c r="B674" s="113"/>
      <c r="C674" s="113"/>
      <c r="D674" s="113"/>
      <c r="E674" s="113"/>
      <c r="F674" s="113"/>
      <c r="G674" s="113"/>
      <c r="H674" s="113"/>
      <c r="I674" s="113"/>
      <c r="J674" s="113"/>
      <c r="K674" s="113"/>
      <c r="L674" s="113"/>
      <c r="M674" s="113"/>
      <c r="N674" s="113"/>
      <c r="O674" s="113"/>
      <c r="P674" s="113"/>
      <c r="Q674" s="113"/>
      <c r="R674" s="113"/>
      <c r="S674" s="113"/>
      <c r="T674" s="113"/>
      <c r="U674" s="113"/>
      <c r="V674" s="113"/>
      <c r="W674" s="113"/>
      <c r="X674" s="113"/>
      <c r="Y674" s="113"/>
      <c r="Z674" s="113"/>
    </row>
    <row r="675" spans="1:26" ht="15.75" customHeight="1">
      <c r="A675" s="113"/>
      <c r="B675" s="113"/>
      <c r="C675" s="113"/>
      <c r="D675" s="113"/>
      <c r="E675" s="113"/>
      <c r="F675" s="113"/>
      <c r="G675" s="113"/>
      <c r="H675" s="113"/>
      <c r="I675" s="113"/>
      <c r="J675" s="113"/>
      <c r="K675" s="113"/>
      <c r="L675" s="113"/>
      <c r="M675" s="113"/>
      <c r="N675" s="113"/>
      <c r="O675" s="113"/>
      <c r="P675" s="113"/>
      <c r="Q675" s="113"/>
      <c r="R675" s="113"/>
      <c r="S675" s="113"/>
      <c r="T675" s="113"/>
      <c r="U675" s="113"/>
      <c r="V675" s="113"/>
      <c r="W675" s="113"/>
      <c r="X675" s="113"/>
      <c r="Y675" s="113"/>
      <c r="Z675" s="113"/>
    </row>
    <row r="676" spans="1:26" ht="15.75" customHeight="1">
      <c r="A676" s="113"/>
      <c r="B676" s="113"/>
      <c r="C676" s="113"/>
      <c r="D676" s="113"/>
      <c r="E676" s="113"/>
      <c r="F676" s="113"/>
      <c r="G676" s="113"/>
      <c r="H676" s="113"/>
      <c r="I676" s="113"/>
      <c r="J676" s="113"/>
      <c r="K676" s="113"/>
      <c r="L676" s="113"/>
      <c r="M676" s="113"/>
      <c r="N676" s="113"/>
      <c r="O676" s="113"/>
      <c r="P676" s="113"/>
      <c r="Q676" s="113"/>
      <c r="R676" s="113"/>
      <c r="S676" s="113"/>
      <c r="T676" s="113"/>
      <c r="U676" s="113"/>
      <c r="V676" s="113"/>
      <c r="W676" s="113"/>
      <c r="X676" s="113"/>
      <c r="Y676" s="113"/>
      <c r="Z676" s="113"/>
    </row>
    <row r="677" spans="1:26" ht="15.75" customHeight="1">
      <c r="A677" s="113"/>
      <c r="B677" s="113"/>
      <c r="C677" s="113"/>
      <c r="D677" s="113"/>
      <c r="E677" s="113"/>
      <c r="F677" s="113"/>
      <c r="G677" s="113"/>
      <c r="H677" s="113"/>
      <c r="I677" s="113"/>
      <c r="J677" s="113"/>
      <c r="K677" s="113"/>
      <c r="L677" s="113"/>
      <c r="M677" s="113"/>
      <c r="N677" s="113"/>
      <c r="O677" s="113"/>
      <c r="P677" s="113"/>
      <c r="Q677" s="113"/>
      <c r="R677" s="113"/>
      <c r="S677" s="113"/>
      <c r="T677" s="113"/>
      <c r="U677" s="113"/>
      <c r="V677" s="113"/>
      <c r="W677" s="113"/>
      <c r="X677" s="113"/>
      <c r="Y677" s="113"/>
      <c r="Z677" s="113"/>
    </row>
    <row r="678" spans="1:26" ht="15.75" customHeight="1">
      <c r="A678" s="113"/>
      <c r="B678" s="113"/>
      <c r="C678" s="113"/>
      <c r="D678" s="113"/>
      <c r="E678" s="113"/>
      <c r="F678" s="113"/>
      <c r="G678" s="113"/>
      <c r="H678" s="113"/>
      <c r="I678" s="113"/>
      <c r="J678" s="113"/>
      <c r="K678" s="113"/>
      <c r="L678" s="113"/>
      <c r="M678" s="113"/>
      <c r="N678" s="113"/>
      <c r="O678" s="113"/>
      <c r="P678" s="113"/>
      <c r="Q678" s="113"/>
      <c r="R678" s="113"/>
      <c r="S678" s="113"/>
      <c r="T678" s="113"/>
      <c r="U678" s="113"/>
      <c r="V678" s="113"/>
      <c r="W678" s="113"/>
      <c r="X678" s="113"/>
      <c r="Y678" s="113"/>
      <c r="Z678" s="113"/>
    </row>
    <row r="679" spans="1:26" ht="15.75" customHeight="1">
      <c r="A679" s="113"/>
      <c r="B679" s="113"/>
      <c r="C679" s="113"/>
      <c r="D679" s="113"/>
      <c r="E679" s="113"/>
      <c r="F679" s="113"/>
      <c r="G679" s="113"/>
      <c r="H679" s="113"/>
      <c r="I679" s="113"/>
      <c r="J679" s="113"/>
      <c r="K679" s="113"/>
      <c r="L679" s="113"/>
      <c r="M679" s="113"/>
      <c r="N679" s="113"/>
      <c r="O679" s="113"/>
      <c r="P679" s="113"/>
      <c r="Q679" s="113"/>
      <c r="R679" s="113"/>
      <c r="S679" s="113"/>
      <c r="T679" s="113"/>
      <c r="U679" s="113"/>
      <c r="V679" s="113"/>
      <c r="W679" s="113"/>
      <c r="X679" s="113"/>
      <c r="Y679" s="113"/>
      <c r="Z679" s="113"/>
    </row>
    <row r="680" spans="1:26" ht="15.75" customHeight="1">
      <c r="A680" s="113"/>
      <c r="B680" s="113"/>
      <c r="C680" s="113"/>
      <c r="D680" s="113"/>
      <c r="E680" s="113"/>
      <c r="F680" s="113"/>
      <c r="G680" s="113"/>
      <c r="H680" s="113"/>
      <c r="I680" s="113"/>
      <c r="J680" s="113"/>
      <c r="K680" s="113"/>
      <c r="L680" s="113"/>
      <c r="M680" s="113"/>
      <c r="N680" s="113"/>
      <c r="O680" s="113"/>
      <c r="P680" s="113"/>
      <c r="Q680" s="113"/>
      <c r="R680" s="113"/>
      <c r="S680" s="113"/>
      <c r="T680" s="113"/>
      <c r="U680" s="113"/>
      <c r="V680" s="113"/>
      <c r="W680" s="113"/>
      <c r="X680" s="113"/>
      <c r="Y680" s="113"/>
      <c r="Z680" s="113"/>
    </row>
    <row r="681" spans="1:26" ht="15.75" customHeight="1">
      <c r="A681" s="113"/>
      <c r="B681" s="113"/>
      <c r="C681" s="113"/>
      <c r="D681" s="113"/>
      <c r="E681" s="113"/>
      <c r="F681" s="113"/>
      <c r="G681" s="113"/>
      <c r="H681" s="113"/>
      <c r="I681" s="113"/>
      <c r="J681" s="113"/>
      <c r="K681" s="113"/>
      <c r="L681" s="113"/>
      <c r="M681" s="113"/>
      <c r="N681" s="113"/>
      <c r="O681" s="113"/>
      <c r="P681" s="113"/>
      <c r="Q681" s="113"/>
      <c r="R681" s="113"/>
      <c r="S681" s="113"/>
      <c r="T681" s="113"/>
      <c r="U681" s="113"/>
      <c r="V681" s="113"/>
      <c r="W681" s="113"/>
      <c r="X681" s="113"/>
      <c r="Y681" s="113"/>
      <c r="Z681" s="113"/>
    </row>
    <row r="682" spans="1:26" ht="15.75" customHeight="1">
      <c r="A682" s="113"/>
      <c r="B682" s="113"/>
      <c r="C682" s="113"/>
      <c r="D682" s="113"/>
      <c r="E682" s="113"/>
      <c r="F682" s="113"/>
      <c r="G682" s="113"/>
      <c r="H682" s="113"/>
      <c r="I682" s="113"/>
      <c r="J682" s="113"/>
      <c r="K682" s="113"/>
      <c r="L682" s="113"/>
      <c r="M682" s="113"/>
      <c r="N682" s="113"/>
      <c r="O682" s="113"/>
      <c r="P682" s="113"/>
      <c r="Q682" s="113"/>
      <c r="R682" s="113"/>
      <c r="S682" s="113"/>
      <c r="T682" s="113"/>
      <c r="U682" s="113"/>
      <c r="V682" s="113"/>
      <c r="W682" s="113"/>
      <c r="X682" s="113"/>
      <c r="Y682" s="113"/>
      <c r="Z682" s="113"/>
    </row>
    <row r="683" spans="1:26" ht="15.75" customHeight="1">
      <c r="A683" s="113"/>
      <c r="B683" s="113"/>
      <c r="C683" s="113"/>
      <c r="D683" s="113"/>
      <c r="E683" s="113"/>
      <c r="F683" s="113"/>
      <c r="G683" s="113"/>
      <c r="H683" s="113"/>
      <c r="I683" s="113"/>
      <c r="J683" s="113"/>
      <c r="K683" s="113"/>
      <c r="L683" s="113"/>
      <c r="M683" s="113"/>
      <c r="N683" s="113"/>
      <c r="O683" s="113"/>
      <c r="P683" s="113"/>
      <c r="Q683" s="113"/>
      <c r="R683" s="113"/>
      <c r="S683" s="113"/>
      <c r="T683" s="113"/>
      <c r="U683" s="113"/>
      <c r="V683" s="113"/>
      <c r="W683" s="113"/>
      <c r="X683" s="113"/>
      <c r="Y683" s="113"/>
      <c r="Z683" s="113"/>
    </row>
    <row r="684" spans="1:26" ht="15.75" customHeight="1">
      <c r="A684" s="113"/>
      <c r="B684" s="113"/>
      <c r="C684" s="113"/>
      <c r="D684" s="113"/>
      <c r="E684" s="113"/>
      <c r="F684" s="113"/>
      <c r="G684" s="113"/>
      <c r="H684" s="113"/>
      <c r="I684" s="113"/>
      <c r="J684" s="113"/>
      <c r="K684" s="113"/>
      <c r="L684" s="113"/>
      <c r="M684" s="113"/>
      <c r="N684" s="113"/>
      <c r="O684" s="113"/>
      <c r="P684" s="113"/>
      <c r="Q684" s="113"/>
      <c r="R684" s="113"/>
      <c r="S684" s="113"/>
      <c r="T684" s="113"/>
      <c r="U684" s="113"/>
      <c r="V684" s="113"/>
      <c r="W684" s="113"/>
      <c r="X684" s="113"/>
      <c r="Y684" s="113"/>
      <c r="Z684" s="113"/>
    </row>
    <row r="685" spans="1:26" ht="15.75" customHeight="1">
      <c r="A685" s="113"/>
      <c r="B685" s="113"/>
      <c r="C685" s="113"/>
      <c r="D685" s="113"/>
      <c r="E685" s="113"/>
      <c r="F685" s="113"/>
      <c r="G685" s="113"/>
      <c r="H685" s="113"/>
      <c r="I685" s="113"/>
      <c r="J685" s="113"/>
      <c r="K685" s="113"/>
      <c r="L685" s="113"/>
      <c r="M685" s="113"/>
      <c r="N685" s="113"/>
      <c r="O685" s="113"/>
      <c r="P685" s="113"/>
      <c r="Q685" s="113"/>
      <c r="R685" s="113"/>
      <c r="S685" s="113"/>
      <c r="T685" s="113"/>
      <c r="U685" s="113"/>
      <c r="V685" s="113"/>
      <c r="W685" s="113"/>
      <c r="X685" s="113"/>
      <c r="Y685" s="113"/>
      <c r="Z685" s="113"/>
    </row>
    <row r="686" spans="1:26" ht="15.75" customHeight="1">
      <c r="A686" s="113"/>
      <c r="B686" s="113"/>
      <c r="C686" s="113"/>
      <c r="D686" s="113"/>
      <c r="E686" s="113"/>
      <c r="F686" s="113"/>
      <c r="G686" s="113"/>
      <c r="H686" s="113"/>
      <c r="I686" s="113"/>
      <c r="J686" s="113"/>
      <c r="K686" s="113"/>
      <c r="L686" s="113"/>
      <c r="M686" s="113"/>
      <c r="N686" s="113"/>
      <c r="O686" s="113"/>
      <c r="P686" s="113"/>
      <c r="Q686" s="113"/>
      <c r="R686" s="113"/>
      <c r="S686" s="113"/>
      <c r="T686" s="113"/>
      <c r="U686" s="113"/>
      <c r="V686" s="113"/>
      <c r="W686" s="113"/>
      <c r="X686" s="113"/>
      <c r="Y686" s="113"/>
      <c r="Z686" s="113"/>
    </row>
    <row r="687" spans="1:26" ht="15.75" customHeight="1">
      <c r="A687" s="113"/>
      <c r="B687" s="113"/>
      <c r="C687" s="113"/>
      <c r="D687" s="113"/>
      <c r="E687" s="113"/>
      <c r="F687" s="113"/>
      <c r="G687" s="113"/>
      <c r="H687" s="113"/>
      <c r="I687" s="113"/>
      <c r="J687" s="113"/>
      <c r="K687" s="113"/>
      <c r="L687" s="113"/>
      <c r="M687" s="113"/>
      <c r="N687" s="113"/>
      <c r="O687" s="113"/>
      <c r="P687" s="113"/>
      <c r="Q687" s="113"/>
      <c r="R687" s="113"/>
      <c r="S687" s="113"/>
      <c r="T687" s="113"/>
      <c r="U687" s="113"/>
      <c r="V687" s="113"/>
      <c r="W687" s="113"/>
      <c r="X687" s="113"/>
      <c r="Y687" s="113"/>
      <c r="Z687" s="113"/>
    </row>
    <row r="688" spans="1:26" ht="15.75" customHeight="1">
      <c r="A688" s="113"/>
      <c r="B688" s="113"/>
      <c r="C688" s="113"/>
      <c r="D688" s="113"/>
      <c r="E688" s="113"/>
      <c r="F688" s="113"/>
      <c r="G688" s="113"/>
      <c r="H688" s="113"/>
      <c r="I688" s="113"/>
      <c r="J688" s="113"/>
      <c r="K688" s="113"/>
      <c r="L688" s="113"/>
      <c r="M688" s="113"/>
      <c r="N688" s="113"/>
      <c r="O688" s="113"/>
      <c r="P688" s="113"/>
      <c r="Q688" s="113"/>
      <c r="R688" s="113"/>
      <c r="S688" s="113"/>
      <c r="T688" s="113"/>
      <c r="U688" s="113"/>
      <c r="V688" s="113"/>
      <c r="W688" s="113"/>
      <c r="X688" s="113"/>
      <c r="Y688" s="113"/>
      <c r="Z688" s="113"/>
    </row>
    <row r="689" spans="1:26" ht="15.75" customHeight="1">
      <c r="A689" s="113"/>
      <c r="B689" s="113"/>
      <c r="C689" s="113"/>
      <c r="D689" s="113"/>
      <c r="E689" s="113"/>
      <c r="F689" s="113"/>
      <c r="G689" s="113"/>
      <c r="H689" s="113"/>
      <c r="I689" s="113"/>
      <c r="J689" s="113"/>
      <c r="K689" s="113"/>
      <c r="L689" s="113"/>
      <c r="M689" s="113"/>
      <c r="N689" s="113"/>
      <c r="O689" s="113"/>
      <c r="P689" s="113"/>
      <c r="Q689" s="113"/>
      <c r="R689" s="113"/>
      <c r="S689" s="113"/>
      <c r="T689" s="113"/>
      <c r="U689" s="113"/>
      <c r="V689" s="113"/>
      <c r="W689" s="113"/>
      <c r="X689" s="113"/>
      <c r="Y689" s="113"/>
      <c r="Z689" s="113"/>
    </row>
    <row r="690" spans="1:26" ht="15.75" customHeight="1">
      <c r="A690" s="113"/>
      <c r="B690" s="113"/>
      <c r="C690" s="113"/>
      <c r="D690" s="113"/>
      <c r="E690" s="113"/>
      <c r="F690" s="113"/>
      <c r="G690" s="113"/>
      <c r="H690" s="113"/>
      <c r="I690" s="113"/>
      <c r="J690" s="113"/>
      <c r="K690" s="113"/>
      <c r="L690" s="113"/>
      <c r="M690" s="113"/>
      <c r="N690" s="113"/>
      <c r="O690" s="113"/>
      <c r="P690" s="113"/>
      <c r="Q690" s="113"/>
      <c r="R690" s="113"/>
      <c r="S690" s="113"/>
      <c r="T690" s="113"/>
      <c r="U690" s="113"/>
      <c r="V690" s="113"/>
      <c r="W690" s="113"/>
      <c r="X690" s="113"/>
      <c r="Y690" s="113"/>
      <c r="Z690" s="113"/>
    </row>
    <row r="691" spans="1:26" ht="15.75" customHeight="1">
      <c r="A691" s="113"/>
      <c r="B691" s="113"/>
      <c r="C691" s="113"/>
      <c r="D691" s="113"/>
      <c r="E691" s="113"/>
      <c r="F691" s="113"/>
      <c r="G691" s="113"/>
      <c r="H691" s="113"/>
      <c r="I691" s="113"/>
      <c r="J691" s="113"/>
      <c r="K691" s="113"/>
      <c r="L691" s="113"/>
      <c r="M691" s="113"/>
      <c r="N691" s="113"/>
      <c r="O691" s="113"/>
      <c r="P691" s="113"/>
      <c r="Q691" s="113"/>
      <c r="R691" s="113"/>
      <c r="S691" s="113"/>
      <c r="T691" s="113"/>
      <c r="U691" s="113"/>
      <c r="V691" s="113"/>
      <c r="W691" s="113"/>
      <c r="X691" s="113"/>
      <c r="Y691" s="113"/>
      <c r="Z691" s="113"/>
    </row>
    <row r="692" spans="1:26" ht="15.75" customHeight="1">
      <c r="A692" s="113"/>
      <c r="B692" s="113"/>
      <c r="C692" s="113"/>
      <c r="D692" s="113"/>
      <c r="E692" s="113"/>
      <c r="F692" s="113"/>
      <c r="G692" s="113"/>
      <c r="H692" s="113"/>
      <c r="I692" s="113"/>
      <c r="J692" s="113"/>
      <c r="K692" s="113"/>
      <c r="L692" s="113"/>
      <c r="M692" s="113"/>
      <c r="N692" s="113"/>
      <c r="O692" s="113"/>
      <c r="P692" s="113"/>
      <c r="Q692" s="113"/>
      <c r="R692" s="113"/>
      <c r="S692" s="113"/>
      <c r="T692" s="113"/>
      <c r="U692" s="113"/>
      <c r="V692" s="113"/>
      <c r="W692" s="113"/>
      <c r="X692" s="113"/>
      <c r="Y692" s="113"/>
      <c r="Z692" s="113"/>
    </row>
    <row r="693" spans="1:26" ht="15.75" customHeight="1">
      <c r="A693" s="113"/>
      <c r="B693" s="113"/>
      <c r="C693" s="113"/>
      <c r="D693" s="113"/>
      <c r="E693" s="113"/>
      <c r="F693" s="113"/>
      <c r="G693" s="113"/>
      <c r="H693" s="113"/>
      <c r="I693" s="113"/>
      <c r="J693" s="113"/>
      <c r="K693" s="113"/>
      <c r="L693" s="113"/>
      <c r="M693" s="113"/>
      <c r="N693" s="113"/>
      <c r="O693" s="113"/>
      <c r="P693" s="113"/>
      <c r="Q693" s="113"/>
      <c r="R693" s="113"/>
      <c r="S693" s="113"/>
      <c r="T693" s="113"/>
      <c r="U693" s="113"/>
      <c r="V693" s="113"/>
      <c r="W693" s="113"/>
      <c r="X693" s="113"/>
      <c r="Y693" s="113"/>
      <c r="Z693" s="113"/>
    </row>
    <row r="694" spans="1:26" ht="15.75" customHeight="1">
      <c r="A694" s="113"/>
      <c r="B694" s="113"/>
      <c r="C694" s="113"/>
      <c r="D694" s="113"/>
      <c r="E694" s="113"/>
      <c r="F694" s="113"/>
      <c r="G694" s="113"/>
      <c r="H694" s="113"/>
      <c r="I694" s="113"/>
      <c r="J694" s="113"/>
      <c r="K694" s="113"/>
      <c r="L694" s="113"/>
      <c r="M694" s="113"/>
      <c r="N694" s="113"/>
      <c r="O694" s="113"/>
      <c r="P694" s="113"/>
      <c r="Q694" s="113"/>
      <c r="R694" s="113"/>
      <c r="S694" s="113"/>
      <c r="T694" s="113"/>
      <c r="U694" s="113"/>
      <c r="V694" s="113"/>
      <c r="W694" s="113"/>
      <c r="X694" s="113"/>
      <c r="Y694" s="113"/>
      <c r="Z694" s="113"/>
    </row>
    <row r="695" spans="1:26" ht="15.75" customHeight="1">
      <c r="A695" s="113"/>
      <c r="B695" s="113"/>
      <c r="C695" s="113"/>
      <c r="D695" s="113"/>
      <c r="E695" s="113"/>
      <c r="F695" s="113"/>
      <c r="G695" s="113"/>
      <c r="H695" s="113"/>
      <c r="I695" s="113"/>
      <c r="J695" s="113"/>
      <c r="K695" s="113"/>
      <c r="L695" s="113"/>
      <c r="M695" s="113"/>
      <c r="N695" s="113"/>
      <c r="O695" s="113"/>
      <c r="P695" s="113"/>
      <c r="Q695" s="113"/>
      <c r="R695" s="113"/>
      <c r="S695" s="113"/>
      <c r="T695" s="113"/>
      <c r="U695" s="113"/>
      <c r="V695" s="113"/>
      <c r="W695" s="113"/>
      <c r="X695" s="113"/>
      <c r="Y695" s="113"/>
      <c r="Z695" s="113"/>
    </row>
    <row r="696" spans="1:26" ht="15.75" customHeight="1">
      <c r="A696" s="113"/>
      <c r="B696" s="113"/>
      <c r="C696" s="113"/>
      <c r="D696" s="113"/>
      <c r="E696" s="113"/>
      <c r="F696" s="113"/>
      <c r="G696" s="113"/>
      <c r="H696" s="113"/>
      <c r="I696" s="113"/>
      <c r="J696" s="113"/>
      <c r="K696" s="113"/>
      <c r="L696" s="113"/>
      <c r="M696" s="113"/>
      <c r="N696" s="113"/>
      <c r="O696" s="113"/>
      <c r="P696" s="113"/>
      <c r="Q696" s="113"/>
      <c r="R696" s="113"/>
      <c r="S696" s="113"/>
      <c r="T696" s="113"/>
      <c r="U696" s="113"/>
      <c r="V696" s="113"/>
      <c r="W696" s="113"/>
      <c r="X696" s="113"/>
      <c r="Y696" s="113"/>
      <c r="Z696" s="113"/>
    </row>
    <row r="697" spans="1:26" ht="15.75" customHeight="1">
      <c r="A697" s="113"/>
      <c r="B697" s="113"/>
      <c r="C697" s="113"/>
      <c r="D697" s="113"/>
      <c r="E697" s="113"/>
      <c r="F697" s="113"/>
      <c r="G697" s="113"/>
      <c r="H697" s="113"/>
      <c r="I697" s="113"/>
      <c r="J697" s="113"/>
      <c r="K697" s="113"/>
      <c r="L697" s="113"/>
      <c r="M697" s="113"/>
      <c r="N697" s="113"/>
      <c r="O697" s="113"/>
      <c r="P697" s="113"/>
      <c r="Q697" s="113"/>
      <c r="R697" s="113"/>
      <c r="S697" s="113"/>
      <c r="T697" s="113"/>
      <c r="U697" s="113"/>
      <c r="V697" s="113"/>
      <c r="W697" s="113"/>
      <c r="X697" s="113"/>
      <c r="Y697" s="113"/>
      <c r="Z697" s="113"/>
    </row>
    <row r="698" spans="1:26" ht="15.75" customHeight="1">
      <c r="A698" s="113"/>
      <c r="B698" s="113"/>
      <c r="C698" s="113"/>
      <c r="D698" s="113"/>
      <c r="E698" s="113"/>
      <c r="F698" s="113"/>
      <c r="G698" s="113"/>
      <c r="H698" s="113"/>
      <c r="I698" s="113"/>
      <c r="J698" s="113"/>
      <c r="K698" s="113"/>
      <c r="L698" s="113"/>
      <c r="M698" s="113"/>
      <c r="N698" s="113"/>
      <c r="O698" s="113"/>
      <c r="P698" s="113"/>
      <c r="Q698" s="113"/>
      <c r="R698" s="113"/>
      <c r="S698" s="113"/>
      <c r="T698" s="113"/>
      <c r="U698" s="113"/>
      <c r="V698" s="113"/>
      <c r="W698" s="113"/>
      <c r="X698" s="113"/>
      <c r="Y698" s="113"/>
      <c r="Z698" s="113"/>
    </row>
    <row r="699" spans="1:26" ht="15.75" customHeight="1">
      <c r="A699" s="113"/>
      <c r="B699" s="113"/>
      <c r="C699" s="113"/>
      <c r="D699" s="113"/>
      <c r="E699" s="113"/>
      <c r="F699" s="113"/>
      <c r="G699" s="113"/>
      <c r="H699" s="113"/>
      <c r="I699" s="113"/>
      <c r="J699" s="113"/>
      <c r="K699" s="113"/>
      <c r="L699" s="113"/>
      <c r="M699" s="113"/>
      <c r="N699" s="113"/>
      <c r="O699" s="113"/>
      <c r="P699" s="113"/>
      <c r="Q699" s="113"/>
      <c r="R699" s="113"/>
      <c r="S699" s="113"/>
      <c r="T699" s="113"/>
      <c r="U699" s="113"/>
      <c r="V699" s="113"/>
      <c r="W699" s="113"/>
      <c r="X699" s="113"/>
      <c r="Y699" s="113"/>
      <c r="Z699" s="113"/>
    </row>
    <row r="700" spans="1:26" ht="15.75" customHeight="1">
      <c r="A700" s="113"/>
      <c r="B700" s="113"/>
      <c r="C700" s="113"/>
      <c r="D700" s="113"/>
      <c r="E700" s="113"/>
      <c r="F700" s="113"/>
      <c r="G700" s="113"/>
      <c r="H700" s="113"/>
      <c r="I700" s="113"/>
      <c r="J700" s="113"/>
      <c r="K700" s="113"/>
      <c r="L700" s="113"/>
      <c r="M700" s="113"/>
      <c r="N700" s="113"/>
      <c r="O700" s="113"/>
      <c r="P700" s="113"/>
      <c r="Q700" s="113"/>
      <c r="R700" s="113"/>
      <c r="S700" s="113"/>
      <c r="T700" s="113"/>
      <c r="U700" s="113"/>
      <c r="V700" s="113"/>
      <c r="W700" s="113"/>
      <c r="X700" s="113"/>
      <c r="Y700" s="113"/>
      <c r="Z700" s="113"/>
    </row>
    <row r="701" spans="1:26" ht="15.75" customHeight="1">
      <c r="A701" s="113"/>
      <c r="B701" s="113"/>
      <c r="C701" s="113"/>
      <c r="D701" s="113"/>
      <c r="E701" s="113"/>
      <c r="F701" s="113"/>
      <c r="G701" s="113"/>
      <c r="H701" s="113"/>
      <c r="I701" s="113"/>
      <c r="J701" s="113"/>
      <c r="K701" s="113"/>
      <c r="L701" s="113"/>
      <c r="M701" s="113"/>
      <c r="N701" s="113"/>
      <c r="O701" s="113"/>
      <c r="P701" s="113"/>
      <c r="Q701" s="113"/>
      <c r="R701" s="113"/>
      <c r="S701" s="113"/>
      <c r="T701" s="113"/>
      <c r="U701" s="113"/>
      <c r="V701" s="113"/>
      <c r="W701" s="113"/>
      <c r="X701" s="113"/>
      <c r="Y701" s="113"/>
      <c r="Z701" s="113"/>
    </row>
    <row r="702" spans="1:26" ht="15.75" customHeight="1">
      <c r="A702" s="113"/>
      <c r="B702" s="113"/>
      <c r="C702" s="113"/>
      <c r="D702" s="113"/>
      <c r="E702" s="113"/>
      <c r="F702" s="113"/>
      <c r="G702" s="113"/>
      <c r="H702" s="113"/>
      <c r="I702" s="113"/>
      <c r="J702" s="113"/>
      <c r="K702" s="113"/>
      <c r="L702" s="113"/>
      <c r="M702" s="113"/>
      <c r="N702" s="113"/>
      <c r="O702" s="113"/>
      <c r="P702" s="113"/>
      <c r="Q702" s="113"/>
      <c r="R702" s="113"/>
      <c r="S702" s="113"/>
      <c r="T702" s="113"/>
      <c r="U702" s="113"/>
      <c r="V702" s="113"/>
      <c r="W702" s="113"/>
      <c r="X702" s="113"/>
      <c r="Y702" s="113"/>
      <c r="Z702" s="113"/>
    </row>
    <row r="703" spans="1:26" ht="15.75" customHeight="1">
      <c r="A703" s="113"/>
      <c r="B703" s="113"/>
      <c r="C703" s="113"/>
      <c r="D703" s="113"/>
      <c r="E703" s="113"/>
      <c r="F703" s="113"/>
      <c r="G703" s="113"/>
      <c r="H703" s="113"/>
      <c r="I703" s="113"/>
      <c r="J703" s="113"/>
      <c r="K703" s="113"/>
      <c r="L703" s="113"/>
      <c r="M703" s="113"/>
      <c r="N703" s="113"/>
      <c r="O703" s="113"/>
      <c r="P703" s="113"/>
      <c r="Q703" s="113"/>
      <c r="R703" s="113"/>
      <c r="S703" s="113"/>
      <c r="T703" s="113"/>
      <c r="U703" s="113"/>
      <c r="V703" s="113"/>
      <c r="W703" s="113"/>
      <c r="X703" s="113"/>
      <c r="Y703" s="113"/>
      <c r="Z703" s="113"/>
    </row>
    <row r="704" spans="1:26" ht="15.75" customHeight="1">
      <c r="A704" s="113"/>
      <c r="B704" s="113"/>
      <c r="C704" s="113"/>
      <c r="D704" s="113"/>
      <c r="E704" s="113"/>
      <c r="F704" s="113"/>
      <c r="G704" s="113"/>
      <c r="H704" s="113"/>
      <c r="I704" s="113"/>
      <c r="J704" s="113"/>
      <c r="K704" s="113"/>
      <c r="L704" s="113"/>
      <c r="M704" s="113"/>
      <c r="N704" s="113"/>
      <c r="O704" s="113"/>
      <c r="P704" s="113"/>
      <c r="Q704" s="113"/>
      <c r="R704" s="113"/>
      <c r="S704" s="113"/>
      <c r="T704" s="113"/>
      <c r="U704" s="113"/>
      <c r="V704" s="113"/>
      <c r="W704" s="113"/>
      <c r="X704" s="113"/>
      <c r="Y704" s="113"/>
      <c r="Z704" s="113"/>
    </row>
    <row r="705" spans="1:26" ht="15.75" customHeight="1">
      <c r="A705" s="113"/>
      <c r="B705" s="113"/>
      <c r="C705" s="113"/>
      <c r="D705" s="113"/>
      <c r="E705" s="113"/>
      <c r="F705" s="113"/>
      <c r="G705" s="113"/>
      <c r="H705" s="113"/>
      <c r="I705" s="113"/>
      <c r="J705" s="113"/>
      <c r="K705" s="113"/>
      <c r="L705" s="113"/>
      <c r="M705" s="113"/>
      <c r="N705" s="113"/>
      <c r="O705" s="113"/>
      <c r="P705" s="113"/>
      <c r="Q705" s="113"/>
      <c r="R705" s="113"/>
      <c r="S705" s="113"/>
      <c r="T705" s="113"/>
      <c r="U705" s="113"/>
      <c r="V705" s="113"/>
      <c r="W705" s="113"/>
      <c r="X705" s="113"/>
      <c r="Y705" s="113"/>
      <c r="Z705" s="113"/>
    </row>
    <row r="706" spans="1:26" ht="15.75" customHeight="1">
      <c r="A706" s="113"/>
      <c r="B706" s="113"/>
      <c r="C706" s="113"/>
      <c r="D706" s="113"/>
      <c r="E706" s="113"/>
      <c r="F706" s="113"/>
      <c r="G706" s="113"/>
      <c r="H706" s="113"/>
      <c r="I706" s="113"/>
      <c r="J706" s="113"/>
      <c r="K706" s="113"/>
      <c r="L706" s="113"/>
      <c r="M706" s="113"/>
      <c r="N706" s="113"/>
      <c r="O706" s="113"/>
      <c r="P706" s="113"/>
      <c r="Q706" s="113"/>
      <c r="R706" s="113"/>
      <c r="S706" s="113"/>
      <c r="T706" s="113"/>
      <c r="U706" s="113"/>
      <c r="V706" s="113"/>
      <c r="W706" s="113"/>
      <c r="X706" s="113"/>
      <c r="Y706" s="113"/>
      <c r="Z706" s="113"/>
    </row>
    <row r="707" spans="1:26" ht="15.75" customHeight="1">
      <c r="A707" s="113"/>
      <c r="B707" s="113"/>
      <c r="C707" s="113"/>
      <c r="D707" s="113"/>
      <c r="E707" s="113"/>
      <c r="F707" s="113"/>
      <c r="G707" s="113"/>
      <c r="H707" s="113"/>
      <c r="I707" s="113"/>
      <c r="J707" s="113"/>
      <c r="K707" s="113"/>
      <c r="L707" s="113"/>
      <c r="M707" s="113"/>
      <c r="N707" s="113"/>
      <c r="O707" s="113"/>
      <c r="P707" s="113"/>
      <c r="Q707" s="113"/>
      <c r="R707" s="113"/>
      <c r="S707" s="113"/>
      <c r="T707" s="113"/>
      <c r="U707" s="113"/>
      <c r="V707" s="113"/>
      <c r="W707" s="113"/>
      <c r="X707" s="113"/>
      <c r="Y707" s="113"/>
      <c r="Z707" s="113"/>
    </row>
    <row r="708" spans="1:26" ht="15.75" customHeight="1">
      <c r="A708" s="113"/>
      <c r="B708" s="113"/>
      <c r="C708" s="113"/>
      <c r="D708" s="113"/>
      <c r="E708" s="113"/>
      <c r="F708" s="113"/>
      <c r="G708" s="113"/>
      <c r="H708" s="113"/>
      <c r="I708" s="113"/>
      <c r="J708" s="113"/>
      <c r="K708" s="113"/>
      <c r="L708" s="113"/>
      <c r="M708" s="113"/>
      <c r="N708" s="113"/>
      <c r="O708" s="113"/>
      <c r="P708" s="113"/>
      <c r="Q708" s="113"/>
      <c r="R708" s="113"/>
      <c r="S708" s="113"/>
      <c r="T708" s="113"/>
      <c r="U708" s="113"/>
      <c r="V708" s="113"/>
      <c r="W708" s="113"/>
      <c r="X708" s="113"/>
      <c r="Y708" s="113"/>
      <c r="Z708" s="113"/>
    </row>
    <row r="709" spans="1:26" ht="15.75" customHeight="1">
      <c r="A709" s="113"/>
      <c r="B709" s="113"/>
      <c r="C709" s="113"/>
      <c r="D709" s="113"/>
      <c r="E709" s="113"/>
      <c r="F709" s="113"/>
      <c r="G709" s="113"/>
      <c r="H709" s="113"/>
      <c r="I709" s="113"/>
      <c r="J709" s="113"/>
      <c r="K709" s="113"/>
      <c r="L709" s="113"/>
      <c r="M709" s="113"/>
      <c r="N709" s="113"/>
      <c r="O709" s="113"/>
      <c r="P709" s="113"/>
      <c r="Q709" s="113"/>
      <c r="R709" s="113"/>
      <c r="S709" s="113"/>
      <c r="T709" s="113"/>
      <c r="U709" s="113"/>
      <c r="V709" s="113"/>
      <c r="W709" s="113"/>
      <c r="X709" s="113"/>
      <c r="Y709" s="113"/>
      <c r="Z709" s="113"/>
    </row>
    <row r="710" spans="1:26" ht="15.75" customHeight="1">
      <c r="A710" s="113"/>
      <c r="B710" s="113"/>
      <c r="C710" s="113"/>
      <c r="D710" s="113"/>
      <c r="E710" s="113"/>
      <c r="F710" s="113"/>
      <c r="G710" s="113"/>
      <c r="H710" s="113"/>
      <c r="I710" s="113"/>
      <c r="J710" s="113"/>
      <c r="K710" s="113"/>
      <c r="L710" s="113"/>
      <c r="M710" s="113"/>
      <c r="N710" s="113"/>
      <c r="O710" s="113"/>
      <c r="P710" s="113"/>
      <c r="Q710" s="113"/>
      <c r="R710" s="113"/>
      <c r="S710" s="113"/>
      <c r="T710" s="113"/>
      <c r="U710" s="113"/>
      <c r="V710" s="113"/>
      <c r="W710" s="113"/>
      <c r="X710" s="113"/>
      <c r="Y710" s="113"/>
      <c r="Z710" s="113"/>
    </row>
    <row r="711" spans="1:26" ht="15.75" customHeight="1">
      <c r="A711" s="113"/>
      <c r="B711" s="113"/>
      <c r="C711" s="113"/>
      <c r="D711" s="113"/>
      <c r="E711" s="113"/>
      <c r="F711" s="113"/>
      <c r="G711" s="113"/>
      <c r="H711" s="113"/>
      <c r="I711" s="113"/>
      <c r="J711" s="113"/>
      <c r="K711" s="113"/>
      <c r="L711" s="113"/>
      <c r="M711" s="113"/>
      <c r="N711" s="113"/>
      <c r="O711" s="113"/>
      <c r="P711" s="113"/>
      <c r="Q711" s="113"/>
      <c r="R711" s="113"/>
      <c r="S711" s="113"/>
      <c r="T711" s="113"/>
      <c r="U711" s="113"/>
      <c r="V711" s="113"/>
      <c r="W711" s="113"/>
      <c r="X711" s="113"/>
      <c r="Y711" s="113"/>
      <c r="Z711" s="113"/>
    </row>
    <row r="712" spans="1:26" ht="15.75" customHeight="1">
      <c r="A712" s="113"/>
      <c r="B712" s="113"/>
      <c r="C712" s="113"/>
      <c r="D712" s="113"/>
      <c r="E712" s="113"/>
      <c r="F712" s="113"/>
      <c r="G712" s="113"/>
      <c r="H712" s="113"/>
      <c r="I712" s="113"/>
      <c r="J712" s="113"/>
      <c r="K712" s="113"/>
      <c r="L712" s="113"/>
      <c r="M712" s="113"/>
      <c r="N712" s="113"/>
      <c r="O712" s="113"/>
      <c r="P712" s="113"/>
      <c r="Q712" s="113"/>
      <c r="R712" s="113"/>
      <c r="S712" s="113"/>
      <c r="T712" s="113"/>
      <c r="U712" s="113"/>
      <c r="V712" s="113"/>
      <c r="W712" s="113"/>
      <c r="X712" s="113"/>
      <c r="Y712" s="113"/>
      <c r="Z712" s="113"/>
    </row>
    <row r="713" spans="1:26" ht="15.75" customHeight="1">
      <c r="A713" s="113"/>
      <c r="B713" s="113"/>
      <c r="C713" s="113"/>
      <c r="D713" s="113"/>
      <c r="E713" s="113"/>
      <c r="F713" s="113"/>
      <c r="G713" s="113"/>
      <c r="H713" s="113"/>
      <c r="I713" s="113"/>
      <c r="J713" s="113"/>
      <c r="K713" s="113"/>
      <c r="L713" s="113"/>
      <c r="M713" s="113"/>
      <c r="N713" s="113"/>
      <c r="O713" s="113"/>
      <c r="P713" s="113"/>
      <c r="Q713" s="113"/>
      <c r="R713" s="113"/>
      <c r="S713" s="113"/>
      <c r="T713" s="113"/>
      <c r="U713" s="113"/>
      <c r="V713" s="113"/>
      <c r="W713" s="113"/>
      <c r="X713" s="113"/>
      <c r="Y713" s="113"/>
      <c r="Z713" s="113"/>
    </row>
    <row r="714" spans="1:26" ht="15.75" customHeight="1">
      <c r="A714" s="113"/>
      <c r="B714" s="113"/>
      <c r="C714" s="113"/>
      <c r="D714" s="113"/>
      <c r="E714" s="113"/>
      <c r="F714" s="113"/>
      <c r="G714" s="113"/>
      <c r="H714" s="113"/>
      <c r="I714" s="113"/>
      <c r="J714" s="113"/>
      <c r="K714" s="113"/>
      <c r="L714" s="113"/>
      <c r="M714" s="113"/>
      <c r="N714" s="113"/>
      <c r="O714" s="113"/>
      <c r="P714" s="113"/>
      <c r="Q714" s="113"/>
      <c r="R714" s="113"/>
      <c r="S714" s="113"/>
      <c r="T714" s="113"/>
      <c r="U714" s="113"/>
      <c r="V714" s="113"/>
      <c r="W714" s="113"/>
      <c r="X714" s="113"/>
      <c r="Y714" s="113"/>
      <c r="Z714" s="113"/>
    </row>
    <row r="715" spans="1:26" ht="15.75" customHeight="1">
      <c r="A715" s="113"/>
      <c r="B715" s="113"/>
      <c r="C715" s="113"/>
      <c r="D715" s="113"/>
      <c r="E715" s="113"/>
      <c r="F715" s="113"/>
      <c r="G715" s="113"/>
      <c r="H715" s="113"/>
      <c r="I715" s="113"/>
      <c r="J715" s="113"/>
      <c r="K715" s="113"/>
      <c r="L715" s="113"/>
      <c r="M715" s="113"/>
      <c r="N715" s="113"/>
      <c r="O715" s="113"/>
      <c r="P715" s="113"/>
      <c r="Q715" s="113"/>
      <c r="R715" s="113"/>
      <c r="S715" s="113"/>
      <c r="T715" s="113"/>
      <c r="U715" s="113"/>
      <c r="V715" s="113"/>
      <c r="W715" s="113"/>
      <c r="X715" s="113"/>
      <c r="Y715" s="113"/>
      <c r="Z715" s="113"/>
    </row>
    <row r="716" spans="1:26" ht="15.75" customHeight="1">
      <c r="A716" s="113"/>
      <c r="B716" s="113"/>
      <c r="C716" s="113"/>
      <c r="D716" s="113"/>
      <c r="E716" s="113"/>
      <c r="F716" s="113"/>
      <c r="G716" s="113"/>
      <c r="H716" s="113"/>
      <c r="I716" s="113"/>
      <c r="J716" s="113"/>
      <c r="K716" s="113"/>
      <c r="L716" s="113"/>
      <c r="M716" s="113"/>
      <c r="N716" s="113"/>
      <c r="O716" s="113"/>
      <c r="P716" s="113"/>
      <c r="Q716" s="113"/>
      <c r="R716" s="113"/>
      <c r="S716" s="113"/>
      <c r="T716" s="113"/>
      <c r="U716" s="113"/>
      <c r="V716" s="113"/>
      <c r="W716" s="113"/>
      <c r="X716" s="113"/>
      <c r="Y716" s="113"/>
      <c r="Z716" s="113"/>
    </row>
    <row r="717" spans="1:26" ht="15.75" customHeight="1">
      <c r="A717" s="113"/>
      <c r="B717" s="113"/>
      <c r="C717" s="113"/>
      <c r="D717" s="113"/>
      <c r="E717" s="113"/>
      <c r="F717" s="113"/>
      <c r="G717" s="113"/>
      <c r="H717" s="113"/>
      <c r="I717" s="113"/>
      <c r="J717" s="113"/>
      <c r="K717" s="113"/>
      <c r="L717" s="113"/>
      <c r="M717" s="113"/>
      <c r="N717" s="113"/>
      <c r="O717" s="113"/>
      <c r="P717" s="113"/>
      <c r="Q717" s="113"/>
      <c r="R717" s="113"/>
      <c r="S717" s="113"/>
      <c r="T717" s="113"/>
      <c r="U717" s="113"/>
      <c r="V717" s="113"/>
      <c r="W717" s="113"/>
      <c r="X717" s="113"/>
      <c r="Y717" s="113"/>
      <c r="Z717" s="113"/>
    </row>
    <row r="718" spans="1:26" ht="15.75" customHeight="1">
      <c r="A718" s="113"/>
      <c r="B718" s="113"/>
      <c r="C718" s="113"/>
      <c r="D718" s="113"/>
      <c r="E718" s="113"/>
      <c r="F718" s="113"/>
      <c r="G718" s="113"/>
      <c r="H718" s="113"/>
      <c r="I718" s="113"/>
      <c r="J718" s="113"/>
      <c r="K718" s="113"/>
      <c r="L718" s="113"/>
      <c r="M718" s="113"/>
      <c r="N718" s="113"/>
      <c r="O718" s="113"/>
      <c r="P718" s="113"/>
      <c r="Q718" s="113"/>
      <c r="R718" s="113"/>
      <c r="S718" s="113"/>
      <c r="T718" s="113"/>
      <c r="U718" s="113"/>
      <c r="V718" s="113"/>
      <c r="W718" s="113"/>
      <c r="X718" s="113"/>
      <c r="Y718" s="113"/>
      <c r="Z718" s="113"/>
    </row>
    <row r="719" spans="1:26" ht="15.75" customHeight="1">
      <c r="A719" s="113"/>
      <c r="B719" s="113"/>
      <c r="C719" s="113"/>
      <c r="D719" s="113"/>
      <c r="E719" s="113"/>
      <c r="F719" s="113"/>
      <c r="G719" s="113"/>
      <c r="H719" s="113"/>
      <c r="I719" s="113"/>
      <c r="J719" s="113"/>
      <c r="K719" s="113"/>
      <c r="L719" s="113"/>
      <c r="M719" s="113"/>
      <c r="N719" s="113"/>
      <c r="O719" s="113"/>
      <c r="P719" s="113"/>
      <c r="Q719" s="113"/>
      <c r="R719" s="113"/>
      <c r="S719" s="113"/>
      <c r="T719" s="113"/>
      <c r="U719" s="113"/>
      <c r="V719" s="113"/>
      <c r="W719" s="113"/>
      <c r="X719" s="113"/>
      <c r="Y719" s="113"/>
      <c r="Z719" s="113"/>
    </row>
    <row r="720" spans="1:26" ht="15.75" customHeight="1">
      <c r="A720" s="113"/>
      <c r="B720" s="113"/>
      <c r="C720" s="113"/>
      <c r="D720" s="113"/>
      <c r="E720" s="113"/>
      <c r="F720" s="113"/>
      <c r="G720" s="113"/>
      <c r="H720" s="113"/>
      <c r="I720" s="113"/>
      <c r="J720" s="113"/>
      <c r="K720" s="113"/>
      <c r="L720" s="113"/>
      <c r="M720" s="113"/>
      <c r="N720" s="113"/>
      <c r="O720" s="113"/>
      <c r="P720" s="113"/>
      <c r="Q720" s="113"/>
      <c r="R720" s="113"/>
      <c r="S720" s="113"/>
      <c r="T720" s="113"/>
      <c r="U720" s="113"/>
      <c r="V720" s="113"/>
      <c r="W720" s="113"/>
      <c r="X720" s="113"/>
      <c r="Y720" s="113"/>
      <c r="Z720" s="113"/>
    </row>
    <row r="721" spans="1:26" ht="15.75" customHeight="1">
      <c r="A721" s="113"/>
      <c r="B721" s="113"/>
      <c r="C721" s="113"/>
      <c r="D721" s="113"/>
      <c r="E721" s="113"/>
      <c r="F721" s="113"/>
      <c r="G721" s="113"/>
      <c r="H721" s="113"/>
      <c r="I721" s="113"/>
      <c r="J721" s="113"/>
      <c r="K721" s="113"/>
      <c r="L721" s="113"/>
      <c r="M721" s="113"/>
      <c r="N721" s="113"/>
      <c r="O721" s="113"/>
      <c r="P721" s="113"/>
      <c r="Q721" s="113"/>
      <c r="R721" s="113"/>
      <c r="S721" s="113"/>
      <c r="T721" s="113"/>
      <c r="U721" s="113"/>
      <c r="V721" s="113"/>
      <c r="W721" s="113"/>
      <c r="X721" s="113"/>
      <c r="Y721" s="113"/>
      <c r="Z721" s="113"/>
    </row>
    <row r="722" spans="1:26" ht="15.75" customHeight="1">
      <c r="A722" s="113"/>
      <c r="B722" s="113"/>
      <c r="C722" s="113"/>
      <c r="D722" s="113"/>
      <c r="E722" s="113"/>
      <c r="F722" s="113"/>
      <c r="G722" s="113"/>
      <c r="H722" s="113"/>
      <c r="I722" s="113"/>
      <c r="J722" s="113"/>
      <c r="K722" s="113"/>
      <c r="L722" s="113"/>
      <c r="M722" s="113"/>
      <c r="N722" s="113"/>
      <c r="O722" s="113"/>
      <c r="P722" s="113"/>
      <c r="Q722" s="113"/>
      <c r="R722" s="113"/>
      <c r="S722" s="113"/>
      <c r="T722" s="113"/>
      <c r="U722" s="113"/>
      <c r="V722" s="113"/>
      <c r="W722" s="113"/>
      <c r="X722" s="113"/>
      <c r="Y722" s="113"/>
      <c r="Z722" s="113"/>
    </row>
    <row r="723" spans="1:26" ht="15.75" customHeight="1">
      <c r="A723" s="113"/>
      <c r="B723" s="113"/>
      <c r="C723" s="113"/>
      <c r="D723" s="113"/>
      <c r="E723" s="113"/>
      <c r="F723" s="113"/>
      <c r="G723" s="113"/>
      <c r="H723" s="113"/>
      <c r="I723" s="113"/>
      <c r="J723" s="113"/>
      <c r="K723" s="113"/>
      <c r="L723" s="113"/>
      <c r="M723" s="113"/>
      <c r="N723" s="113"/>
      <c r="O723" s="113"/>
      <c r="P723" s="113"/>
      <c r="Q723" s="113"/>
      <c r="R723" s="113"/>
      <c r="S723" s="113"/>
      <c r="T723" s="113"/>
      <c r="U723" s="113"/>
      <c r="V723" s="113"/>
      <c r="W723" s="113"/>
      <c r="X723" s="113"/>
      <c r="Y723" s="113"/>
      <c r="Z723" s="113"/>
    </row>
    <row r="724" spans="1:26" ht="15.75" customHeight="1">
      <c r="A724" s="113"/>
      <c r="B724" s="113"/>
      <c r="C724" s="113"/>
      <c r="D724" s="113"/>
      <c r="E724" s="113"/>
      <c r="F724" s="113"/>
      <c r="G724" s="113"/>
      <c r="H724" s="113"/>
      <c r="I724" s="113"/>
      <c r="J724" s="113"/>
      <c r="K724" s="113"/>
      <c r="L724" s="113"/>
      <c r="M724" s="113"/>
      <c r="N724" s="113"/>
      <c r="O724" s="113"/>
      <c r="P724" s="113"/>
      <c r="Q724" s="113"/>
      <c r="R724" s="113"/>
      <c r="S724" s="113"/>
      <c r="T724" s="113"/>
      <c r="U724" s="113"/>
      <c r="V724" s="113"/>
      <c r="W724" s="113"/>
      <c r="X724" s="113"/>
      <c r="Y724" s="113"/>
      <c r="Z724" s="113"/>
    </row>
    <row r="725" spans="1:26" ht="15.75" customHeight="1">
      <c r="A725" s="113"/>
      <c r="B725" s="113"/>
      <c r="C725" s="113"/>
      <c r="D725" s="113"/>
      <c r="E725" s="113"/>
      <c r="F725" s="113"/>
      <c r="G725" s="113"/>
      <c r="H725" s="113"/>
      <c r="I725" s="113"/>
      <c r="J725" s="113"/>
      <c r="K725" s="113"/>
      <c r="L725" s="113"/>
      <c r="M725" s="113"/>
      <c r="N725" s="113"/>
      <c r="O725" s="113"/>
      <c r="P725" s="113"/>
      <c r="Q725" s="113"/>
      <c r="R725" s="113"/>
      <c r="S725" s="113"/>
      <c r="T725" s="113"/>
      <c r="U725" s="113"/>
      <c r="V725" s="113"/>
      <c r="W725" s="113"/>
      <c r="X725" s="113"/>
      <c r="Y725" s="113"/>
      <c r="Z725" s="113"/>
    </row>
    <row r="726" spans="1:26" ht="15.75" customHeight="1">
      <c r="A726" s="113"/>
      <c r="B726" s="113"/>
      <c r="C726" s="113"/>
      <c r="D726" s="113"/>
      <c r="E726" s="113"/>
      <c r="F726" s="113"/>
      <c r="G726" s="113"/>
      <c r="H726" s="113"/>
      <c r="I726" s="113"/>
      <c r="J726" s="113"/>
      <c r="K726" s="113"/>
      <c r="L726" s="113"/>
      <c r="M726" s="113"/>
      <c r="N726" s="113"/>
      <c r="O726" s="113"/>
      <c r="P726" s="113"/>
      <c r="Q726" s="113"/>
      <c r="R726" s="113"/>
      <c r="S726" s="113"/>
      <c r="T726" s="113"/>
      <c r="U726" s="113"/>
      <c r="V726" s="113"/>
      <c r="W726" s="113"/>
      <c r="X726" s="113"/>
      <c r="Y726" s="113"/>
      <c r="Z726" s="113"/>
    </row>
    <row r="727" spans="1:26" ht="15.75" customHeight="1">
      <c r="A727" s="113"/>
      <c r="B727" s="113"/>
      <c r="C727" s="113"/>
      <c r="D727" s="113"/>
      <c r="E727" s="113"/>
      <c r="F727" s="113"/>
      <c r="G727" s="113"/>
      <c r="H727" s="113"/>
      <c r="I727" s="113"/>
      <c r="J727" s="113"/>
      <c r="K727" s="113"/>
      <c r="L727" s="113"/>
      <c r="M727" s="113"/>
      <c r="N727" s="113"/>
      <c r="O727" s="113"/>
      <c r="P727" s="113"/>
      <c r="Q727" s="113"/>
      <c r="R727" s="113"/>
      <c r="S727" s="113"/>
      <c r="T727" s="113"/>
      <c r="U727" s="113"/>
      <c r="V727" s="113"/>
      <c r="W727" s="113"/>
      <c r="X727" s="113"/>
      <c r="Y727" s="113"/>
      <c r="Z727" s="113"/>
    </row>
    <row r="728" spans="1:26" ht="15.75" customHeight="1">
      <c r="A728" s="113"/>
      <c r="B728" s="113"/>
      <c r="C728" s="113"/>
      <c r="D728" s="113"/>
      <c r="E728" s="113"/>
      <c r="F728" s="113"/>
      <c r="G728" s="113"/>
      <c r="H728" s="113"/>
      <c r="I728" s="113"/>
      <c r="J728" s="113"/>
      <c r="K728" s="113"/>
      <c r="L728" s="113"/>
      <c r="M728" s="113"/>
      <c r="N728" s="113"/>
      <c r="O728" s="113"/>
      <c r="P728" s="113"/>
      <c r="Q728" s="113"/>
      <c r="R728" s="113"/>
      <c r="S728" s="113"/>
      <c r="T728" s="113"/>
      <c r="U728" s="113"/>
      <c r="V728" s="113"/>
      <c r="W728" s="113"/>
      <c r="X728" s="113"/>
      <c r="Y728" s="113"/>
      <c r="Z728" s="113"/>
    </row>
    <row r="729" spans="1:26" ht="15.75" customHeight="1">
      <c r="A729" s="113"/>
      <c r="B729" s="113"/>
      <c r="C729" s="113"/>
      <c r="D729" s="113"/>
      <c r="E729" s="113"/>
      <c r="F729" s="113"/>
      <c r="G729" s="113"/>
      <c r="H729" s="113"/>
      <c r="I729" s="113"/>
      <c r="J729" s="113"/>
      <c r="K729" s="113"/>
      <c r="L729" s="113"/>
      <c r="M729" s="113"/>
      <c r="N729" s="113"/>
      <c r="O729" s="113"/>
      <c r="P729" s="113"/>
      <c r="Q729" s="113"/>
      <c r="R729" s="113"/>
      <c r="S729" s="113"/>
      <c r="T729" s="113"/>
      <c r="U729" s="113"/>
      <c r="V729" s="113"/>
      <c r="W729" s="113"/>
      <c r="X729" s="113"/>
      <c r="Y729" s="113"/>
      <c r="Z729" s="113"/>
    </row>
    <row r="730" spans="1:26" ht="15.75" customHeight="1">
      <c r="A730" s="113"/>
      <c r="B730" s="113"/>
      <c r="C730" s="113"/>
      <c r="D730" s="113"/>
      <c r="E730" s="113"/>
      <c r="F730" s="113"/>
      <c r="G730" s="113"/>
      <c r="H730" s="113"/>
      <c r="I730" s="113"/>
      <c r="J730" s="113"/>
      <c r="K730" s="113"/>
      <c r="L730" s="113"/>
      <c r="M730" s="113"/>
      <c r="N730" s="113"/>
      <c r="O730" s="113"/>
      <c r="P730" s="113"/>
      <c r="Q730" s="113"/>
      <c r="R730" s="113"/>
      <c r="S730" s="113"/>
      <c r="T730" s="113"/>
      <c r="U730" s="113"/>
      <c r="V730" s="113"/>
      <c r="W730" s="113"/>
      <c r="X730" s="113"/>
      <c r="Y730" s="113"/>
      <c r="Z730" s="113"/>
    </row>
    <row r="731" spans="1:26" ht="15.75" customHeight="1">
      <c r="A731" s="113"/>
      <c r="B731" s="113"/>
      <c r="C731" s="113"/>
      <c r="D731" s="113"/>
      <c r="E731" s="113"/>
      <c r="F731" s="113"/>
      <c r="G731" s="113"/>
      <c r="H731" s="113"/>
      <c r="I731" s="113"/>
      <c r="J731" s="113"/>
      <c r="K731" s="113"/>
      <c r="L731" s="113"/>
      <c r="M731" s="113"/>
      <c r="N731" s="113"/>
      <c r="O731" s="113"/>
      <c r="P731" s="113"/>
      <c r="Q731" s="113"/>
      <c r="R731" s="113"/>
      <c r="S731" s="113"/>
      <c r="T731" s="113"/>
      <c r="U731" s="113"/>
      <c r="V731" s="113"/>
      <c r="W731" s="113"/>
      <c r="X731" s="113"/>
      <c r="Y731" s="113"/>
      <c r="Z731" s="113"/>
    </row>
    <row r="732" spans="1:26" ht="15.75" customHeight="1">
      <c r="A732" s="113"/>
      <c r="B732" s="113"/>
      <c r="C732" s="113"/>
      <c r="D732" s="113"/>
      <c r="E732" s="113"/>
      <c r="F732" s="113"/>
      <c r="G732" s="113"/>
      <c r="H732" s="113"/>
      <c r="I732" s="113"/>
      <c r="J732" s="113"/>
      <c r="K732" s="113"/>
      <c r="L732" s="113"/>
      <c r="M732" s="113"/>
      <c r="N732" s="113"/>
      <c r="O732" s="113"/>
      <c r="P732" s="113"/>
      <c r="Q732" s="113"/>
      <c r="R732" s="113"/>
      <c r="S732" s="113"/>
      <c r="T732" s="113"/>
      <c r="U732" s="113"/>
      <c r="V732" s="113"/>
      <c r="W732" s="113"/>
      <c r="X732" s="113"/>
      <c r="Y732" s="113"/>
      <c r="Z732" s="113"/>
    </row>
    <row r="733" spans="1:26" ht="15.75" customHeight="1">
      <c r="A733" s="113"/>
      <c r="B733" s="113"/>
      <c r="C733" s="113"/>
      <c r="D733" s="113"/>
      <c r="E733" s="113"/>
      <c r="F733" s="113"/>
      <c r="G733" s="113"/>
      <c r="H733" s="113"/>
      <c r="I733" s="113"/>
      <c r="J733" s="113"/>
      <c r="K733" s="113"/>
      <c r="L733" s="113"/>
      <c r="M733" s="113"/>
      <c r="N733" s="113"/>
      <c r="O733" s="113"/>
      <c r="P733" s="113"/>
      <c r="Q733" s="113"/>
      <c r="R733" s="113"/>
      <c r="S733" s="113"/>
      <c r="T733" s="113"/>
      <c r="U733" s="113"/>
      <c r="V733" s="113"/>
      <c r="W733" s="113"/>
      <c r="X733" s="113"/>
      <c r="Y733" s="113"/>
      <c r="Z733" s="113"/>
    </row>
    <row r="734" spans="1:26" ht="15.75" customHeight="1">
      <c r="A734" s="113"/>
      <c r="B734" s="113"/>
      <c r="C734" s="113"/>
      <c r="D734" s="113"/>
      <c r="E734" s="113"/>
      <c r="F734" s="113"/>
      <c r="G734" s="113"/>
      <c r="H734" s="113"/>
      <c r="I734" s="113"/>
      <c r="J734" s="113"/>
      <c r="K734" s="113"/>
      <c r="L734" s="113"/>
      <c r="M734" s="113"/>
      <c r="N734" s="113"/>
      <c r="O734" s="113"/>
      <c r="P734" s="113"/>
      <c r="Q734" s="113"/>
      <c r="R734" s="113"/>
      <c r="S734" s="113"/>
      <c r="T734" s="113"/>
      <c r="U734" s="113"/>
      <c r="V734" s="113"/>
      <c r="W734" s="113"/>
      <c r="X734" s="113"/>
      <c r="Y734" s="113"/>
      <c r="Z734" s="113"/>
    </row>
    <row r="735" spans="1:26" ht="15.75" customHeight="1">
      <c r="A735" s="113"/>
      <c r="B735" s="113"/>
      <c r="C735" s="113"/>
      <c r="D735" s="113"/>
      <c r="E735" s="113"/>
      <c r="F735" s="113"/>
      <c r="G735" s="113"/>
      <c r="H735" s="113"/>
      <c r="I735" s="113"/>
      <c r="J735" s="113"/>
      <c r="K735" s="113"/>
      <c r="L735" s="113"/>
      <c r="M735" s="113"/>
      <c r="N735" s="113"/>
      <c r="O735" s="113"/>
      <c r="P735" s="113"/>
      <c r="Q735" s="113"/>
      <c r="R735" s="113"/>
      <c r="S735" s="113"/>
      <c r="T735" s="113"/>
      <c r="U735" s="113"/>
      <c r="V735" s="113"/>
      <c r="W735" s="113"/>
      <c r="X735" s="113"/>
      <c r="Y735" s="113"/>
      <c r="Z735" s="113"/>
    </row>
    <row r="736" spans="1:26" ht="15.75" customHeight="1">
      <c r="A736" s="113"/>
      <c r="B736" s="113"/>
      <c r="C736" s="113"/>
      <c r="D736" s="113"/>
      <c r="E736" s="113"/>
      <c r="F736" s="113"/>
      <c r="G736" s="113"/>
      <c r="H736" s="113"/>
      <c r="I736" s="113"/>
      <c r="J736" s="113"/>
      <c r="K736" s="113"/>
      <c r="L736" s="113"/>
      <c r="M736" s="113"/>
      <c r="N736" s="113"/>
      <c r="O736" s="113"/>
      <c r="P736" s="113"/>
      <c r="Q736" s="113"/>
      <c r="R736" s="113"/>
      <c r="S736" s="113"/>
      <c r="T736" s="113"/>
      <c r="U736" s="113"/>
      <c r="V736" s="113"/>
      <c r="W736" s="113"/>
      <c r="X736" s="113"/>
      <c r="Y736" s="113"/>
      <c r="Z736" s="113"/>
    </row>
    <row r="737" spans="1:26" ht="15.75" customHeight="1">
      <c r="A737" s="113"/>
      <c r="B737" s="113"/>
      <c r="C737" s="113"/>
      <c r="D737" s="113"/>
      <c r="E737" s="113"/>
      <c r="F737" s="113"/>
      <c r="G737" s="113"/>
      <c r="H737" s="113"/>
      <c r="I737" s="113"/>
      <c r="J737" s="113"/>
      <c r="K737" s="113"/>
      <c r="L737" s="113"/>
      <c r="M737" s="113"/>
      <c r="N737" s="113"/>
      <c r="O737" s="113"/>
      <c r="P737" s="113"/>
      <c r="Q737" s="113"/>
      <c r="R737" s="113"/>
      <c r="S737" s="113"/>
      <c r="T737" s="113"/>
      <c r="U737" s="113"/>
      <c r="V737" s="113"/>
      <c r="W737" s="113"/>
      <c r="X737" s="113"/>
      <c r="Y737" s="113"/>
      <c r="Z737" s="113"/>
    </row>
    <row r="738" spans="1:26" ht="15.75" customHeight="1">
      <c r="A738" s="113"/>
      <c r="B738" s="113"/>
      <c r="C738" s="113"/>
      <c r="D738" s="113"/>
      <c r="E738" s="113"/>
      <c r="F738" s="113"/>
      <c r="G738" s="113"/>
      <c r="H738" s="113"/>
      <c r="I738" s="113"/>
      <c r="J738" s="113"/>
      <c r="K738" s="113"/>
      <c r="L738" s="113"/>
      <c r="M738" s="113"/>
      <c r="N738" s="113"/>
      <c r="O738" s="113"/>
      <c r="P738" s="113"/>
      <c r="Q738" s="113"/>
      <c r="R738" s="113"/>
      <c r="S738" s="113"/>
      <c r="T738" s="113"/>
      <c r="U738" s="113"/>
      <c r="V738" s="113"/>
      <c r="W738" s="113"/>
      <c r="X738" s="113"/>
      <c r="Y738" s="113"/>
      <c r="Z738" s="113"/>
    </row>
    <row r="739" spans="1:26" ht="15.75" customHeight="1">
      <c r="A739" s="113"/>
      <c r="B739" s="113"/>
      <c r="C739" s="113"/>
      <c r="D739" s="113"/>
      <c r="E739" s="113"/>
      <c r="F739" s="113"/>
      <c r="G739" s="113"/>
      <c r="H739" s="113"/>
      <c r="I739" s="113"/>
      <c r="J739" s="113"/>
      <c r="K739" s="113"/>
      <c r="L739" s="113"/>
      <c r="M739" s="113"/>
      <c r="N739" s="113"/>
      <c r="O739" s="113"/>
      <c r="P739" s="113"/>
      <c r="Q739" s="113"/>
      <c r="R739" s="113"/>
      <c r="S739" s="113"/>
      <c r="T739" s="113"/>
      <c r="U739" s="113"/>
      <c r="V739" s="113"/>
      <c r="W739" s="113"/>
      <c r="X739" s="113"/>
      <c r="Y739" s="113"/>
      <c r="Z739" s="113"/>
    </row>
    <row r="740" spans="1:26" ht="15.75" customHeight="1">
      <c r="A740" s="113"/>
      <c r="B740" s="113"/>
      <c r="C740" s="113"/>
      <c r="D740" s="113"/>
      <c r="E740" s="113"/>
      <c r="F740" s="113"/>
      <c r="G740" s="113"/>
      <c r="H740" s="113"/>
      <c r="I740" s="113"/>
      <c r="J740" s="113"/>
      <c r="K740" s="113"/>
      <c r="L740" s="113"/>
      <c r="M740" s="113"/>
      <c r="N740" s="113"/>
      <c r="O740" s="113"/>
      <c r="P740" s="113"/>
      <c r="Q740" s="113"/>
      <c r="R740" s="113"/>
      <c r="S740" s="113"/>
      <c r="T740" s="113"/>
      <c r="U740" s="113"/>
      <c r="V740" s="113"/>
      <c r="W740" s="113"/>
      <c r="X740" s="113"/>
      <c r="Y740" s="113"/>
      <c r="Z740" s="113"/>
    </row>
    <row r="741" spans="1:26" ht="15.75" customHeight="1">
      <c r="A741" s="113"/>
      <c r="B741" s="113"/>
      <c r="C741" s="113"/>
      <c r="D741" s="113"/>
      <c r="E741" s="113"/>
      <c r="F741" s="113"/>
      <c r="G741" s="113"/>
      <c r="H741" s="113"/>
      <c r="I741" s="113"/>
      <c r="J741" s="113"/>
      <c r="K741" s="113"/>
      <c r="L741" s="113"/>
      <c r="M741" s="113"/>
      <c r="N741" s="113"/>
      <c r="O741" s="113"/>
      <c r="P741" s="113"/>
      <c r="Q741" s="113"/>
      <c r="R741" s="113"/>
      <c r="S741" s="113"/>
      <c r="T741" s="113"/>
      <c r="U741" s="113"/>
      <c r="V741" s="113"/>
      <c r="W741" s="113"/>
      <c r="X741" s="113"/>
      <c r="Y741" s="113"/>
      <c r="Z741" s="113"/>
    </row>
    <row r="742" spans="1:26" ht="15.75" customHeight="1">
      <c r="A742" s="113"/>
      <c r="B742" s="113"/>
      <c r="C742" s="113"/>
      <c r="D742" s="113"/>
      <c r="E742" s="113"/>
      <c r="F742" s="113"/>
      <c r="G742" s="113"/>
      <c r="H742" s="113"/>
      <c r="I742" s="113"/>
      <c r="J742" s="113"/>
      <c r="K742" s="113"/>
      <c r="L742" s="113"/>
      <c r="M742" s="113"/>
      <c r="N742" s="113"/>
      <c r="O742" s="113"/>
      <c r="P742" s="113"/>
      <c r="Q742" s="113"/>
      <c r="R742" s="113"/>
      <c r="S742" s="113"/>
      <c r="T742" s="113"/>
      <c r="U742" s="113"/>
      <c r="V742" s="113"/>
      <c r="W742" s="113"/>
      <c r="X742" s="113"/>
      <c r="Y742" s="113"/>
      <c r="Z742" s="113"/>
    </row>
    <row r="743" spans="1:26" ht="15.75" customHeight="1">
      <c r="A743" s="113"/>
      <c r="B743" s="113"/>
      <c r="C743" s="113"/>
      <c r="D743" s="113"/>
      <c r="E743" s="113"/>
      <c r="F743" s="113"/>
      <c r="G743" s="113"/>
      <c r="H743" s="113"/>
      <c r="I743" s="113"/>
      <c r="J743" s="113"/>
      <c r="K743" s="113"/>
      <c r="L743" s="113"/>
      <c r="M743" s="113"/>
      <c r="N743" s="113"/>
      <c r="O743" s="113"/>
      <c r="P743" s="113"/>
      <c r="Q743" s="113"/>
      <c r="R743" s="113"/>
      <c r="S743" s="113"/>
      <c r="T743" s="113"/>
      <c r="U743" s="113"/>
      <c r="V743" s="113"/>
      <c r="W743" s="113"/>
      <c r="X743" s="113"/>
      <c r="Y743" s="113"/>
      <c r="Z743" s="113"/>
    </row>
    <row r="744" spans="1:26" ht="15.75" customHeight="1">
      <c r="A744" s="113"/>
      <c r="B744" s="113"/>
      <c r="C744" s="113"/>
      <c r="D744" s="113"/>
      <c r="E744" s="113"/>
      <c r="F744" s="113"/>
      <c r="G744" s="113"/>
      <c r="H744" s="113"/>
      <c r="I744" s="113"/>
      <c r="J744" s="113"/>
      <c r="K744" s="113"/>
      <c r="L744" s="113"/>
      <c r="M744" s="113"/>
      <c r="N744" s="113"/>
      <c r="O744" s="113"/>
      <c r="P744" s="113"/>
      <c r="Q744" s="113"/>
      <c r="R744" s="113"/>
      <c r="S744" s="113"/>
      <c r="T744" s="113"/>
      <c r="U744" s="113"/>
      <c r="V744" s="113"/>
      <c r="W744" s="113"/>
      <c r="X744" s="113"/>
      <c r="Y744" s="113"/>
      <c r="Z744" s="113"/>
    </row>
    <row r="745" spans="1:26" ht="15.75" customHeight="1">
      <c r="A745" s="113"/>
      <c r="B745" s="113"/>
      <c r="C745" s="113"/>
      <c r="D745" s="113"/>
      <c r="E745" s="113"/>
      <c r="F745" s="113"/>
      <c r="G745" s="113"/>
      <c r="H745" s="113"/>
      <c r="I745" s="113"/>
      <c r="J745" s="113"/>
      <c r="K745" s="113"/>
      <c r="L745" s="113"/>
      <c r="M745" s="113"/>
      <c r="N745" s="113"/>
      <c r="O745" s="113"/>
      <c r="P745" s="113"/>
      <c r="Q745" s="113"/>
      <c r="R745" s="113"/>
      <c r="S745" s="113"/>
      <c r="T745" s="113"/>
      <c r="U745" s="113"/>
      <c r="V745" s="113"/>
      <c r="W745" s="113"/>
      <c r="X745" s="113"/>
      <c r="Y745" s="113"/>
      <c r="Z745" s="113"/>
    </row>
    <row r="746" spans="1:26" ht="15.75" customHeight="1">
      <c r="A746" s="113"/>
      <c r="B746" s="113"/>
      <c r="C746" s="113"/>
      <c r="D746" s="113"/>
      <c r="E746" s="113"/>
      <c r="F746" s="113"/>
      <c r="G746" s="113"/>
      <c r="H746" s="113"/>
      <c r="I746" s="113"/>
      <c r="J746" s="113"/>
      <c r="K746" s="113"/>
      <c r="L746" s="113"/>
      <c r="M746" s="113"/>
      <c r="N746" s="113"/>
      <c r="O746" s="113"/>
      <c r="P746" s="113"/>
      <c r="Q746" s="113"/>
      <c r="R746" s="113"/>
      <c r="S746" s="113"/>
      <c r="T746" s="113"/>
      <c r="U746" s="113"/>
      <c r="V746" s="113"/>
      <c r="W746" s="113"/>
      <c r="X746" s="113"/>
      <c r="Y746" s="113"/>
      <c r="Z746" s="113"/>
    </row>
    <row r="747" spans="1:26" ht="15.75" customHeight="1">
      <c r="A747" s="113"/>
      <c r="B747" s="113"/>
      <c r="C747" s="113"/>
      <c r="D747" s="113"/>
      <c r="E747" s="113"/>
      <c r="F747" s="113"/>
      <c r="G747" s="113"/>
      <c r="H747" s="113"/>
      <c r="I747" s="113"/>
      <c r="J747" s="113"/>
      <c r="K747" s="113"/>
      <c r="L747" s="113"/>
      <c r="M747" s="113"/>
      <c r="N747" s="113"/>
      <c r="O747" s="113"/>
      <c r="P747" s="113"/>
      <c r="Q747" s="113"/>
      <c r="R747" s="113"/>
      <c r="S747" s="113"/>
      <c r="T747" s="113"/>
      <c r="U747" s="113"/>
      <c r="V747" s="113"/>
      <c r="W747" s="113"/>
      <c r="X747" s="113"/>
      <c r="Y747" s="113"/>
      <c r="Z747" s="113"/>
    </row>
    <row r="748" spans="1:26" ht="15.75" customHeight="1">
      <c r="A748" s="113"/>
      <c r="B748" s="113"/>
      <c r="C748" s="113"/>
      <c r="D748" s="113"/>
      <c r="E748" s="113"/>
      <c r="F748" s="113"/>
      <c r="G748" s="113"/>
      <c r="H748" s="113"/>
      <c r="I748" s="113"/>
      <c r="J748" s="113"/>
      <c r="K748" s="113"/>
      <c r="L748" s="113"/>
      <c r="M748" s="113"/>
      <c r="N748" s="113"/>
      <c r="O748" s="113"/>
      <c r="P748" s="113"/>
      <c r="Q748" s="113"/>
      <c r="R748" s="113"/>
      <c r="S748" s="113"/>
      <c r="T748" s="113"/>
      <c r="U748" s="113"/>
      <c r="V748" s="113"/>
      <c r="W748" s="113"/>
      <c r="X748" s="113"/>
      <c r="Y748" s="113"/>
      <c r="Z748" s="113"/>
    </row>
    <row r="749" spans="1:26" ht="15.75" customHeight="1">
      <c r="A749" s="113"/>
      <c r="B749" s="113"/>
      <c r="C749" s="113"/>
      <c r="D749" s="113"/>
      <c r="E749" s="113"/>
      <c r="F749" s="113"/>
      <c r="G749" s="113"/>
      <c r="H749" s="113"/>
      <c r="I749" s="113"/>
      <c r="J749" s="113"/>
      <c r="K749" s="113"/>
      <c r="L749" s="113"/>
      <c r="M749" s="113"/>
      <c r="N749" s="113"/>
      <c r="O749" s="113"/>
      <c r="P749" s="113"/>
      <c r="Q749" s="113"/>
      <c r="R749" s="113"/>
      <c r="S749" s="113"/>
      <c r="T749" s="113"/>
      <c r="U749" s="113"/>
      <c r="V749" s="113"/>
      <c r="W749" s="113"/>
      <c r="X749" s="113"/>
      <c r="Y749" s="113"/>
      <c r="Z749" s="113"/>
    </row>
    <row r="750" spans="1:26" ht="15.75" customHeight="1">
      <c r="A750" s="113"/>
      <c r="B750" s="113"/>
      <c r="C750" s="113"/>
      <c r="D750" s="113"/>
      <c r="E750" s="113"/>
      <c r="F750" s="113"/>
      <c r="G750" s="113"/>
      <c r="H750" s="113"/>
      <c r="I750" s="113"/>
      <c r="J750" s="113"/>
      <c r="K750" s="113"/>
      <c r="L750" s="113"/>
      <c r="M750" s="113"/>
      <c r="N750" s="113"/>
      <c r="O750" s="113"/>
      <c r="P750" s="113"/>
      <c r="Q750" s="113"/>
      <c r="R750" s="113"/>
      <c r="S750" s="113"/>
      <c r="T750" s="113"/>
      <c r="U750" s="113"/>
      <c r="V750" s="113"/>
      <c r="W750" s="113"/>
      <c r="X750" s="113"/>
      <c r="Y750" s="113"/>
      <c r="Z750" s="113"/>
    </row>
    <row r="751" spans="1:26" ht="15.75" customHeight="1">
      <c r="A751" s="113"/>
      <c r="B751" s="113"/>
      <c r="C751" s="113"/>
      <c r="D751" s="113"/>
      <c r="E751" s="113"/>
      <c r="F751" s="113"/>
      <c r="G751" s="113"/>
      <c r="H751" s="113"/>
      <c r="I751" s="113"/>
      <c r="J751" s="113"/>
      <c r="K751" s="113"/>
      <c r="L751" s="113"/>
      <c r="M751" s="113"/>
      <c r="N751" s="113"/>
      <c r="O751" s="113"/>
      <c r="P751" s="113"/>
      <c r="Q751" s="113"/>
      <c r="R751" s="113"/>
      <c r="S751" s="113"/>
      <c r="T751" s="113"/>
      <c r="U751" s="113"/>
      <c r="V751" s="113"/>
      <c r="W751" s="113"/>
      <c r="X751" s="113"/>
      <c r="Y751" s="113"/>
      <c r="Z751" s="113"/>
    </row>
    <row r="752" spans="1:26" ht="15.75" customHeight="1">
      <c r="A752" s="113"/>
      <c r="B752" s="113"/>
      <c r="C752" s="113"/>
      <c r="D752" s="113"/>
      <c r="E752" s="113"/>
      <c r="F752" s="113"/>
      <c r="G752" s="113"/>
      <c r="H752" s="113"/>
      <c r="I752" s="113"/>
      <c r="J752" s="113"/>
      <c r="K752" s="113"/>
      <c r="L752" s="113"/>
      <c r="M752" s="113"/>
      <c r="N752" s="113"/>
      <c r="O752" s="113"/>
      <c r="P752" s="113"/>
      <c r="Q752" s="113"/>
      <c r="R752" s="113"/>
      <c r="S752" s="113"/>
      <c r="T752" s="113"/>
      <c r="U752" s="113"/>
      <c r="V752" s="113"/>
      <c r="W752" s="113"/>
      <c r="X752" s="113"/>
      <c r="Y752" s="113"/>
      <c r="Z752" s="113"/>
    </row>
    <row r="753" spans="1:26" ht="15.75" customHeight="1">
      <c r="A753" s="113"/>
      <c r="B753" s="113"/>
      <c r="C753" s="113"/>
      <c r="D753" s="113"/>
      <c r="E753" s="113"/>
      <c r="F753" s="113"/>
      <c r="G753" s="113"/>
      <c r="H753" s="113"/>
      <c r="I753" s="113"/>
      <c r="J753" s="113"/>
      <c r="K753" s="113"/>
      <c r="L753" s="113"/>
      <c r="M753" s="113"/>
      <c r="N753" s="113"/>
      <c r="O753" s="113"/>
      <c r="P753" s="113"/>
      <c r="Q753" s="113"/>
      <c r="R753" s="113"/>
      <c r="S753" s="113"/>
      <c r="T753" s="113"/>
      <c r="U753" s="113"/>
      <c r="V753" s="113"/>
      <c r="W753" s="113"/>
      <c r="X753" s="113"/>
      <c r="Y753" s="113"/>
      <c r="Z753" s="113"/>
    </row>
    <row r="754" spans="1:26" ht="15.75" customHeight="1">
      <c r="A754" s="113"/>
      <c r="B754" s="113"/>
      <c r="C754" s="113"/>
      <c r="D754" s="113"/>
      <c r="E754" s="113"/>
      <c r="F754" s="113"/>
      <c r="G754" s="113"/>
      <c r="H754" s="113"/>
      <c r="I754" s="113"/>
      <c r="J754" s="113"/>
      <c r="K754" s="113"/>
      <c r="L754" s="113"/>
      <c r="M754" s="113"/>
      <c r="N754" s="113"/>
      <c r="O754" s="113"/>
      <c r="P754" s="113"/>
      <c r="Q754" s="113"/>
      <c r="R754" s="113"/>
      <c r="S754" s="113"/>
      <c r="T754" s="113"/>
      <c r="U754" s="113"/>
      <c r="V754" s="113"/>
      <c r="W754" s="113"/>
      <c r="X754" s="113"/>
      <c r="Y754" s="113"/>
      <c r="Z754" s="113"/>
    </row>
    <row r="755" spans="1:26" ht="15.75" customHeight="1">
      <c r="A755" s="113"/>
      <c r="B755" s="113"/>
      <c r="C755" s="113"/>
      <c r="D755" s="113"/>
      <c r="E755" s="113"/>
      <c r="F755" s="113"/>
      <c r="G755" s="113"/>
      <c r="H755" s="113"/>
      <c r="I755" s="113"/>
      <c r="J755" s="113"/>
      <c r="K755" s="113"/>
      <c r="L755" s="113"/>
      <c r="M755" s="113"/>
      <c r="N755" s="113"/>
      <c r="O755" s="113"/>
      <c r="P755" s="113"/>
      <c r="Q755" s="113"/>
      <c r="R755" s="113"/>
      <c r="S755" s="113"/>
      <c r="T755" s="113"/>
      <c r="U755" s="113"/>
      <c r="V755" s="113"/>
      <c r="W755" s="113"/>
      <c r="X755" s="113"/>
      <c r="Y755" s="113"/>
      <c r="Z755" s="113"/>
    </row>
    <row r="756" spans="1:26" ht="15.75" customHeight="1">
      <c r="A756" s="113"/>
      <c r="B756" s="113"/>
      <c r="C756" s="113"/>
      <c r="D756" s="113"/>
      <c r="E756" s="113"/>
      <c r="F756" s="113"/>
      <c r="G756" s="113"/>
      <c r="H756" s="113"/>
      <c r="I756" s="113"/>
      <c r="J756" s="113"/>
      <c r="K756" s="113"/>
      <c r="L756" s="113"/>
      <c r="M756" s="113"/>
      <c r="N756" s="113"/>
      <c r="O756" s="113"/>
      <c r="P756" s="113"/>
      <c r="Q756" s="113"/>
      <c r="R756" s="113"/>
      <c r="S756" s="113"/>
      <c r="T756" s="113"/>
      <c r="U756" s="113"/>
      <c r="V756" s="113"/>
      <c r="W756" s="113"/>
      <c r="X756" s="113"/>
      <c r="Y756" s="113"/>
      <c r="Z756" s="113"/>
    </row>
    <row r="757" spans="1:26" ht="15.75" customHeight="1">
      <c r="A757" s="113"/>
      <c r="B757" s="113"/>
      <c r="C757" s="113"/>
      <c r="D757" s="113"/>
      <c r="E757" s="113"/>
      <c r="F757" s="113"/>
      <c r="G757" s="113"/>
      <c r="H757" s="113"/>
      <c r="I757" s="113"/>
      <c r="J757" s="113"/>
      <c r="K757" s="113"/>
      <c r="L757" s="113"/>
      <c r="M757" s="113"/>
      <c r="N757" s="113"/>
      <c r="O757" s="113"/>
      <c r="P757" s="113"/>
      <c r="Q757" s="113"/>
      <c r="R757" s="113"/>
      <c r="S757" s="113"/>
      <c r="T757" s="113"/>
      <c r="U757" s="113"/>
      <c r="V757" s="113"/>
      <c r="W757" s="113"/>
      <c r="X757" s="113"/>
      <c r="Y757" s="113"/>
      <c r="Z757" s="113"/>
    </row>
    <row r="758" spans="1:26" ht="15.75" customHeight="1">
      <c r="A758" s="113"/>
      <c r="B758" s="113"/>
      <c r="C758" s="113"/>
      <c r="D758" s="113"/>
      <c r="E758" s="113"/>
      <c r="F758" s="113"/>
      <c r="G758" s="113"/>
      <c r="H758" s="113"/>
      <c r="I758" s="113"/>
      <c r="J758" s="113"/>
      <c r="K758" s="113"/>
      <c r="L758" s="113"/>
      <c r="M758" s="113"/>
      <c r="N758" s="113"/>
      <c r="O758" s="113"/>
      <c r="P758" s="113"/>
      <c r="Q758" s="113"/>
      <c r="R758" s="113"/>
      <c r="S758" s="113"/>
      <c r="T758" s="113"/>
      <c r="U758" s="113"/>
      <c r="V758" s="113"/>
      <c r="W758" s="113"/>
      <c r="X758" s="113"/>
      <c r="Y758" s="113"/>
      <c r="Z758" s="113"/>
    </row>
    <row r="759" spans="1:26" ht="15.75" customHeight="1">
      <c r="A759" s="113"/>
      <c r="B759" s="113"/>
      <c r="C759" s="113"/>
      <c r="D759" s="113"/>
      <c r="E759" s="113"/>
      <c r="F759" s="113"/>
      <c r="G759" s="113"/>
      <c r="H759" s="113"/>
      <c r="I759" s="113"/>
      <c r="J759" s="113"/>
      <c r="K759" s="113"/>
      <c r="L759" s="113"/>
      <c r="M759" s="113"/>
      <c r="N759" s="113"/>
      <c r="O759" s="113"/>
      <c r="P759" s="113"/>
      <c r="Q759" s="113"/>
      <c r="R759" s="113"/>
      <c r="S759" s="113"/>
      <c r="T759" s="113"/>
      <c r="U759" s="113"/>
      <c r="V759" s="113"/>
      <c r="W759" s="113"/>
      <c r="X759" s="113"/>
      <c r="Y759" s="113"/>
      <c r="Z759" s="113"/>
    </row>
    <row r="760" spans="1:26" ht="15.75" customHeight="1">
      <c r="A760" s="113"/>
      <c r="B760" s="113"/>
      <c r="C760" s="113"/>
      <c r="D760" s="113"/>
      <c r="E760" s="113"/>
      <c r="F760" s="113"/>
      <c r="G760" s="113"/>
      <c r="H760" s="113"/>
      <c r="I760" s="113"/>
      <c r="J760" s="113"/>
      <c r="K760" s="113"/>
      <c r="L760" s="113"/>
      <c r="M760" s="113"/>
      <c r="N760" s="113"/>
      <c r="O760" s="113"/>
      <c r="P760" s="113"/>
      <c r="Q760" s="113"/>
      <c r="R760" s="113"/>
      <c r="S760" s="113"/>
      <c r="T760" s="113"/>
      <c r="U760" s="113"/>
      <c r="V760" s="113"/>
      <c r="W760" s="113"/>
      <c r="X760" s="113"/>
      <c r="Y760" s="113"/>
      <c r="Z760" s="113"/>
    </row>
    <row r="761" spans="1:26" ht="15.75" customHeight="1">
      <c r="A761" s="113"/>
      <c r="B761" s="113"/>
      <c r="C761" s="113"/>
      <c r="D761" s="113"/>
      <c r="E761" s="113"/>
      <c r="F761" s="113"/>
      <c r="G761" s="113"/>
      <c r="H761" s="113"/>
      <c r="I761" s="113"/>
      <c r="J761" s="113"/>
      <c r="K761" s="113"/>
      <c r="L761" s="113"/>
      <c r="M761" s="113"/>
      <c r="N761" s="113"/>
      <c r="O761" s="113"/>
      <c r="P761" s="113"/>
      <c r="Q761" s="113"/>
      <c r="R761" s="113"/>
      <c r="S761" s="113"/>
      <c r="T761" s="113"/>
      <c r="U761" s="113"/>
      <c r="V761" s="113"/>
      <c r="W761" s="113"/>
      <c r="X761" s="113"/>
      <c r="Y761" s="113"/>
      <c r="Z761" s="113"/>
    </row>
    <row r="762" spans="1:26" ht="15.75" customHeight="1">
      <c r="A762" s="113"/>
      <c r="B762" s="113"/>
      <c r="C762" s="113"/>
      <c r="D762" s="113"/>
      <c r="E762" s="113"/>
      <c r="F762" s="113"/>
      <c r="G762" s="113"/>
      <c r="H762" s="113"/>
      <c r="I762" s="113"/>
      <c r="J762" s="113"/>
      <c r="K762" s="113"/>
      <c r="L762" s="113"/>
      <c r="M762" s="113"/>
      <c r="N762" s="113"/>
      <c r="O762" s="113"/>
      <c r="P762" s="113"/>
      <c r="Q762" s="113"/>
      <c r="R762" s="113"/>
      <c r="S762" s="113"/>
      <c r="T762" s="113"/>
      <c r="U762" s="113"/>
      <c r="V762" s="113"/>
      <c r="W762" s="113"/>
      <c r="X762" s="113"/>
      <c r="Y762" s="113"/>
      <c r="Z762" s="113"/>
    </row>
    <row r="763" spans="1:26" ht="15.75" customHeight="1">
      <c r="A763" s="113"/>
      <c r="B763" s="113"/>
      <c r="C763" s="113"/>
      <c r="D763" s="113"/>
      <c r="E763" s="113"/>
      <c r="F763" s="113"/>
      <c r="G763" s="113"/>
      <c r="H763" s="113"/>
      <c r="I763" s="113"/>
      <c r="J763" s="113"/>
      <c r="K763" s="113"/>
      <c r="L763" s="113"/>
      <c r="M763" s="113"/>
      <c r="N763" s="113"/>
      <c r="O763" s="113"/>
      <c r="P763" s="113"/>
      <c r="Q763" s="113"/>
      <c r="R763" s="113"/>
      <c r="S763" s="113"/>
      <c r="T763" s="113"/>
      <c r="U763" s="113"/>
      <c r="V763" s="113"/>
      <c r="W763" s="113"/>
      <c r="X763" s="113"/>
      <c r="Y763" s="113"/>
      <c r="Z763" s="113"/>
    </row>
    <row r="764" spans="1:26" ht="15.75" customHeight="1">
      <c r="A764" s="113"/>
      <c r="B764" s="113"/>
      <c r="C764" s="113"/>
      <c r="D764" s="113"/>
      <c r="E764" s="113"/>
      <c r="F764" s="113"/>
      <c r="G764" s="113"/>
      <c r="H764" s="113"/>
      <c r="I764" s="113"/>
      <c r="J764" s="113"/>
      <c r="K764" s="113"/>
      <c r="L764" s="113"/>
      <c r="M764" s="113"/>
      <c r="N764" s="113"/>
      <c r="O764" s="113"/>
      <c r="P764" s="113"/>
      <c r="Q764" s="113"/>
      <c r="R764" s="113"/>
      <c r="S764" s="113"/>
      <c r="T764" s="113"/>
      <c r="U764" s="113"/>
      <c r="V764" s="113"/>
      <c r="W764" s="113"/>
      <c r="X764" s="113"/>
      <c r="Y764" s="113"/>
      <c r="Z764" s="113"/>
    </row>
    <row r="765" spans="1:26" ht="15.75" customHeight="1">
      <c r="A765" s="113"/>
      <c r="B765" s="113"/>
      <c r="C765" s="113"/>
      <c r="D765" s="113"/>
      <c r="E765" s="113"/>
      <c r="F765" s="113"/>
      <c r="G765" s="113"/>
      <c r="H765" s="113"/>
      <c r="I765" s="113"/>
      <c r="J765" s="113"/>
      <c r="K765" s="113"/>
      <c r="L765" s="113"/>
      <c r="M765" s="113"/>
      <c r="N765" s="113"/>
      <c r="O765" s="113"/>
      <c r="P765" s="113"/>
      <c r="Q765" s="113"/>
      <c r="R765" s="113"/>
      <c r="S765" s="113"/>
      <c r="T765" s="113"/>
      <c r="U765" s="113"/>
      <c r="V765" s="113"/>
      <c r="W765" s="113"/>
      <c r="X765" s="113"/>
      <c r="Y765" s="113"/>
      <c r="Z765" s="113"/>
    </row>
    <row r="766" spans="1:26" ht="15.75" customHeight="1">
      <c r="A766" s="113"/>
      <c r="B766" s="113"/>
      <c r="C766" s="113"/>
      <c r="D766" s="113"/>
      <c r="E766" s="113"/>
      <c r="F766" s="113"/>
      <c r="G766" s="113"/>
      <c r="H766" s="113"/>
      <c r="I766" s="113"/>
      <c r="J766" s="113"/>
      <c r="K766" s="113"/>
      <c r="L766" s="113"/>
      <c r="M766" s="113"/>
      <c r="N766" s="113"/>
      <c r="O766" s="113"/>
      <c r="P766" s="113"/>
      <c r="Q766" s="113"/>
      <c r="R766" s="113"/>
      <c r="S766" s="113"/>
      <c r="T766" s="113"/>
      <c r="U766" s="113"/>
      <c r="V766" s="113"/>
      <c r="W766" s="113"/>
      <c r="X766" s="113"/>
      <c r="Y766" s="113"/>
      <c r="Z766" s="113"/>
    </row>
    <row r="767" spans="1:26" ht="15.75" customHeight="1">
      <c r="A767" s="113"/>
      <c r="B767" s="113"/>
      <c r="C767" s="113"/>
      <c r="D767" s="113"/>
      <c r="E767" s="113"/>
      <c r="F767" s="113"/>
      <c r="G767" s="113"/>
      <c r="H767" s="113"/>
      <c r="I767" s="113"/>
      <c r="J767" s="113"/>
      <c r="K767" s="113"/>
      <c r="L767" s="113"/>
      <c r="M767" s="113"/>
      <c r="N767" s="113"/>
      <c r="O767" s="113"/>
      <c r="P767" s="113"/>
      <c r="Q767" s="113"/>
      <c r="R767" s="113"/>
      <c r="S767" s="113"/>
      <c r="T767" s="113"/>
      <c r="U767" s="113"/>
      <c r="V767" s="113"/>
      <c r="W767" s="113"/>
      <c r="X767" s="113"/>
      <c r="Y767" s="113"/>
      <c r="Z767" s="113"/>
    </row>
    <row r="768" spans="1:26" ht="15.75" customHeight="1">
      <c r="A768" s="113"/>
      <c r="B768" s="113"/>
      <c r="C768" s="113"/>
      <c r="D768" s="113"/>
      <c r="E768" s="113"/>
      <c r="F768" s="113"/>
      <c r="G768" s="113"/>
      <c r="H768" s="113"/>
      <c r="I768" s="113"/>
      <c r="J768" s="113"/>
      <c r="K768" s="113"/>
      <c r="L768" s="113"/>
      <c r="M768" s="113"/>
      <c r="N768" s="113"/>
      <c r="O768" s="113"/>
      <c r="P768" s="113"/>
      <c r="Q768" s="113"/>
      <c r="R768" s="113"/>
      <c r="S768" s="113"/>
      <c r="T768" s="113"/>
      <c r="U768" s="113"/>
      <c r="V768" s="113"/>
      <c r="W768" s="113"/>
      <c r="X768" s="113"/>
      <c r="Y768" s="113"/>
      <c r="Z768" s="113"/>
    </row>
    <row r="769" spans="1:26" ht="15.75" customHeight="1">
      <c r="A769" s="113"/>
      <c r="B769" s="113"/>
      <c r="C769" s="113"/>
      <c r="D769" s="113"/>
      <c r="E769" s="113"/>
      <c r="F769" s="113"/>
      <c r="G769" s="113"/>
      <c r="H769" s="113"/>
      <c r="I769" s="113"/>
      <c r="J769" s="113"/>
      <c r="K769" s="113"/>
      <c r="L769" s="113"/>
      <c r="M769" s="113"/>
      <c r="N769" s="113"/>
      <c r="O769" s="113"/>
      <c r="P769" s="113"/>
      <c r="Q769" s="113"/>
      <c r="R769" s="113"/>
      <c r="S769" s="113"/>
      <c r="T769" s="113"/>
      <c r="U769" s="113"/>
      <c r="V769" s="113"/>
      <c r="W769" s="113"/>
      <c r="X769" s="113"/>
      <c r="Y769" s="113"/>
      <c r="Z769" s="113"/>
    </row>
    <row r="770" spans="1:26" ht="15.75" customHeight="1">
      <c r="A770" s="113"/>
      <c r="B770" s="113"/>
      <c r="C770" s="113"/>
      <c r="D770" s="113"/>
      <c r="E770" s="113"/>
      <c r="F770" s="113"/>
      <c r="G770" s="113"/>
      <c r="H770" s="113"/>
      <c r="I770" s="113"/>
      <c r="J770" s="113"/>
      <c r="K770" s="113"/>
      <c r="L770" s="113"/>
      <c r="M770" s="113"/>
      <c r="N770" s="113"/>
      <c r="O770" s="113"/>
      <c r="P770" s="113"/>
      <c r="Q770" s="113"/>
      <c r="R770" s="113"/>
      <c r="S770" s="113"/>
      <c r="T770" s="113"/>
      <c r="U770" s="113"/>
      <c r="V770" s="113"/>
      <c r="W770" s="113"/>
      <c r="X770" s="113"/>
      <c r="Y770" s="113"/>
      <c r="Z770" s="113"/>
    </row>
    <row r="771" spans="1:26" ht="15.75" customHeight="1">
      <c r="A771" s="113"/>
      <c r="B771" s="113"/>
      <c r="C771" s="113"/>
      <c r="D771" s="113"/>
      <c r="E771" s="113"/>
      <c r="F771" s="113"/>
      <c r="G771" s="113"/>
      <c r="H771" s="113"/>
      <c r="I771" s="113"/>
      <c r="J771" s="113"/>
      <c r="K771" s="113"/>
      <c r="L771" s="113"/>
      <c r="M771" s="113"/>
      <c r="N771" s="113"/>
      <c r="O771" s="113"/>
      <c r="P771" s="113"/>
      <c r="Q771" s="113"/>
      <c r="R771" s="113"/>
      <c r="S771" s="113"/>
      <c r="T771" s="113"/>
      <c r="U771" s="113"/>
      <c r="V771" s="113"/>
      <c r="W771" s="113"/>
      <c r="X771" s="113"/>
      <c r="Y771" s="113"/>
      <c r="Z771" s="113"/>
    </row>
    <row r="772" spans="1:26" ht="15.75" customHeight="1">
      <c r="A772" s="113"/>
      <c r="B772" s="113"/>
      <c r="C772" s="113"/>
      <c r="D772" s="113"/>
      <c r="E772" s="113"/>
      <c r="F772" s="113"/>
      <c r="G772" s="113"/>
      <c r="H772" s="113"/>
      <c r="I772" s="113"/>
      <c r="J772" s="113"/>
      <c r="K772" s="113"/>
      <c r="L772" s="113"/>
      <c r="M772" s="113"/>
      <c r="N772" s="113"/>
      <c r="O772" s="113"/>
      <c r="P772" s="113"/>
      <c r="Q772" s="113"/>
      <c r="R772" s="113"/>
      <c r="S772" s="113"/>
      <c r="T772" s="113"/>
      <c r="U772" s="113"/>
      <c r="V772" s="113"/>
      <c r="W772" s="113"/>
      <c r="X772" s="113"/>
      <c r="Y772" s="113"/>
      <c r="Z772" s="113"/>
    </row>
    <row r="773" spans="1:26" ht="15.75" customHeight="1">
      <c r="A773" s="113"/>
      <c r="B773" s="113"/>
      <c r="C773" s="113"/>
      <c r="D773" s="113"/>
      <c r="E773" s="113"/>
      <c r="F773" s="113"/>
      <c r="G773" s="113"/>
      <c r="H773" s="113"/>
      <c r="I773" s="113"/>
      <c r="J773" s="113"/>
      <c r="K773" s="113"/>
      <c r="L773" s="113"/>
      <c r="M773" s="113"/>
      <c r="N773" s="113"/>
      <c r="O773" s="113"/>
      <c r="P773" s="113"/>
      <c r="Q773" s="113"/>
      <c r="R773" s="113"/>
      <c r="S773" s="113"/>
      <c r="T773" s="113"/>
      <c r="U773" s="113"/>
      <c r="V773" s="113"/>
      <c r="W773" s="113"/>
      <c r="X773" s="113"/>
      <c r="Y773" s="113"/>
      <c r="Z773" s="113"/>
    </row>
    <row r="774" spans="1:26" ht="15.75" customHeight="1">
      <c r="A774" s="113"/>
      <c r="B774" s="113"/>
      <c r="C774" s="113"/>
      <c r="D774" s="113"/>
      <c r="E774" s="113"/>
      <c r="F774" s="113"/>
      <c r="G774" s="113"/>
      <c r="H774" s="113"/>
      <c r="I774" s="113"/>
      <c r="J774" s="113"/>
      <c r="K774" s="113"/>
      <c r="L774" s="113"/>
      <c r="M774" s="113"/>
      <c r="N774" s="113"/>
      <c r="O774" s="113"/>
      <c r="P774" s="113"/>
      <c r="Q774" s="113"/>
      <c r="R774" s="113"/>
      <c r="S774" s="113"/>
      <c r="T774" s="113"/>
      <c r="U774" s="113"/>
      <c r="V774" s="113"/>
      <c r="W774" s="113"/>
      <c r="X774" s="113"/>
      <c r="Y774" s="113"/>
      <c r="Z774" s="113"/>
    </row>
    <row r="775" spans="1:26" ht="15.75" customHeight="1">
      <c r="A775" s="113"/>
      <c r="B775" s="113"/>
      <c r="C775" s="113"/>
      <c r="D775" s="113"/>
      <c r="E775" s="113"/>
      <c r="F775" s="113"/>
      <c r="G775" s="113"/>
      <c r="H775" s="113"/>
      <c r="I775" s="113"/>
      <c r="J775" s="113"/>
      <c r="K775" s="113"/>
      <c r="L775" s="113"/>
      <c r="M775" s="113"/>
      <c r="N775" s="113"/>
      <c r="O775" s="113"/>
      <c r="P775" s="113"/>
      <c r="Q775" s="113"/>
      <c r="R775" s="113"/>
      <c r="S775" s="113"/>
      <c r="T775" s="113"/>
      <c r="U775" s="113"/>
      <c r="V775" s="113"/>
      <c r="W775" s="113"/>
      <c r="X775" s="113"/>
      <c r="Y775" s="113"/>
      <c r="Z775" s="113"/>
    </row>
    <row r="776" spans="1:26" ht="15.75" customHeight="1">
      <c r="A776" s="113"/>
      <c r="B776" s="113"/>
      <c r="C776" s="113"/>
      <c r="D776" s="113"/>
      <c r="E776" s="113"/>
      <c r="F776" s="113"/>
      <c r="G776" s="113"/>
      <c r="H776" s="113"/>
      <c r="I776" s="113"/>
      <c r="J776" s="113"/>
      <c r="K776" s="113"/>
      <c r="L776" s="113"/>
      <c r="M776" s="113"/>
      <c r="N776" s="113"/>
      <c r="O776" s="113"/>
      <c r="P776" s="113"/>
      <c r="Q776" s="113"/>
      <c r="R776" s="113"/>
      <c r="S776" s="113"/>
      <c r="T776" s="113"/>
      <c r="U776" s="113"/>
      <c r="V776" s="113"/>
      <c r="W776" s="113"/>
      <c r="X776" s="113"/>
      <c r="Y776" s="113"/>
      <c r="Z776" s="113"/>
    </row>
    <row r="777" spans="1:26" ht="15.75" customHeight="1">
      <c r="A777" s="113"/>
      <c r="B777" s="113"/>
      <c r="C777" s="113"/>
      <c r="D777" s="113"/>
      <c r="E777" s="113"/>
      <c r="F777" s="113"/>
      <c r="G777" s="113"/>
      <c r="H777" s="113"/>
      <c r="I777" s="113"/>
      <c r="J777" s="113"/>
      <c r="K777" s="113"/>
      <c r="L777" s="113"/>
      <c r="M777" s="113"/>
      <c r="N777" s="113"/>
      <c r="O777" s="113"/>
      <c r="P777" s="113"/>
      <c r="Q777" s="113"/>
      <c r="R777" s="113"/>
      <c r="S777" s="113"/>
      <c r="T777" s="113"/>
      <c r="U777" s="113"/>
      <c r="V777" s="113"/>
      <c r="W777" s="113"/>
      <c r="X777" s="113"/>
      <c r="Y777" s="113"/>
      <c r="Z777" s="113"/>
    </row>
    <row r="778" spans="1:26" ht="15.75" customHeight="1">
      <c r="A778" s="113"/>
      <c r="B778" s="113"/>
      <c r="C778" s="113"/>
      <c r="D778" s="113"/>
      <c r="E778" s="113"/>
      <c r="F778" s="113"/>
      <c r="G778" s="113"/>
      <c r="H778" s="113"/>
      <c r="I778" s="113"/>
      <c r="J778" s="113"/>
      <c r="K778" s="113"/>
      <c r="L778" s="113"/>
      <c r="M778" s="113"/>
      <c r="N778" s="113"/>
      <c r="O778" s="113"/>
      <c r="P778" s="113"/>
      <c r="Q778" s="113"/>
      <c r="R778" s="113"/>
      <c r="S778" s="113"/>
      <c r="T778" s="113"/>
      <c r="U778" s="113"/>
      <c r="V778" s="113"/>
      <c r="W778" s="113"/>
      <c r="X778" s="113"/>
      <c r="Y778" s="113"/>
      <c r="Z778" s="113"/>
    </row>
    <row r="779" spans="1:26" ht="15.75" customHeight="1">
      <c r="A779" s="113"/>
      <c r="B779" s="113"/>
      <c r="C779" s="113"/>
      <c r="D779" s="113"/>
      <c r="E779" s="113"/>
      <c r="F779" s="113"/>
      <c r="G779" s="113"/>
      <c r="H779" s="113"/>
      <c r="I779" s="113"/>
      <c r="J779" s="113"/>
      <c r="K779" s="113"/>
      <c r="L779" s="113"/>
      <c r="M779" s="113"/>
      <c r="N779" s="113"/>
      <c r="O779" s="113"/>
      <c r="P779" s="113"/>
      <c r="Q779" s="113"/>
      <c r="R779" s="113"/>
      <c r="S779" s="113"/>
      <c r="T779" s="113"/>
      <c r="U779" s="113"/>
      <c r="V779" s="113"/>
      <c r="W779" s="113"/>
      <c r="X779" s="113"/>
      <c r="Y779" s="113"/>
      <c r="Z779" s="113"/>
    </row>
    <row r="780" spans="1:26" ht="15.75" customHeight="1">
      <c r="A780" s="113"/>
      <c r="B780" s="113"/>
      <c r="C780" s="113"/>
      <c r="D780" s="113"/>
      <c r="E780" s="113"/>
      <c r="F780" s="113"/>
      <c r="G780" s="113"/>
      <c r="H780" s="113"/>
      <c r="I780" s="113"/>
      <c r="J780" s="113"/>
      <c r="K780" s="113"/>
      <c r="L780" s="113"/>
      <c r="M780" s="113"/>
      <c r="N780" s="113"/>
      <c r="O780" s="113"/>
      <c r="P780" s="113"/>
      <c r="Q780" s="113"/>
      <c r="R780" s="113"/>
      <c r="S780" s="113"/>
      <c r="T780" s="113"/>
      <c r="U780" s="113"/>
      <c r="V780" s="113"/>
      <c r="W780" s="113"/>
      <c r="X780" s="113"/>
      <c r="Y780" s="113"/>
      <c r="Z780" s="113"/>
    </row>
    <row r="781" spans="1:26" ht="15.75" customHeight="1">
      <c r="A781" s="113"/>
      <c r="B781" s="113"/>
      <c r="C781" s="113"/>
      <c r="D781" s="113"/>
      <c r="E781" s="113"/>
      <c r="F781" s="113"/>
      <c r="G781" s="113"/>
      <c r="H781" s="113"/>
      <c r="I781" s="113"/>
      <c r="J781" s="113"/>
      <c r="K781" s="113"/>
      <c r="L781" s="113"/>
      <c r="M781" s="113"/>
      <c r="N781" s="113"/>
      <c r="O781" s="113"/>
      <c r="P781" s="113"/>
      <c r="Q781" s="113"/>
      <c r="R781" s="113"/>
      <c r="S781" s="113"/>
      <c r="T781" s="113"/>
      <c r="U781" s="113"/>
      <c r="V781" s="113"/>
      <c r="W781" s="113"/>
      <c r="X781" s="113"/>
      <c r="Y781" s="113"/>
      <c r="Z781" s="113"/>
    </row>
    <row r="782" spans="1:26" ht="15.75" customHeight="1">
      <c r="A782" s="113"/>
      <c r="B782" s="113"/>
      <c r="C782" s="113"/>
      <c r="D782" s="113"/>
      <c r="E782" s="113"/>
      <c r="F782" s="113"/>
      <c r="G782" s="113"/>
      <c r="H782" s="113"/>
      <c r="I782" s="113"/>
      <c r="J782" s="113"/>
      <c r="K782" s="113"/>
      <c r="L782" s="113"/>
      <c r="M782" s="113"/>
      <c r="N782" s="113"/>
      <c r="O782" s="113"/>
      <c r="P782" s="113"/>
      <c r="Q782" s="113"/>
      <c r="R782" s="113"/>
      <c r="S782" s="113"/>
      <c r="T782" s="113"/>
      <c r="U782" s="113"/>
      <c r="V782" s="113"/>
      <c r="W782" s="113"/>
      <c r="X782" s="113"/>
      <c r="Y782" s="113"/>
      <c r="Z782" s="113"/>
    </row>
    <row r="783" spans="1:26" ht="15.75" customHeight="1">
      <c r="A783" s="113"/>
      <c r="B783" s="113"/>
      <c r="C783" s="113"/>
      <c r="D783" s="113"/>
      <c r="E783" s="113"/>
      <c r="F783" s="113"/>
      <c r="G783" s="113"/>
      <c r="H783" s="113"/>
      <c r="I783" s="113"/>
      <c r="J783" s="113"/>
      <c r="K783" s="113"/>
      <c r="L783" s="113"/>
      <c r="M783" s="113"/>
      <c r="N783" s="113"/>
      <c r="O783" s="113"/>
      <c r="P783" s="113"/>
      <c r="Q783" s="113"/>
      <c r="R783" s="113"/>
      <c r="S783" s="113"/>
      <c r="T783" s="113"/>
      <c r="U783" s="113"/>
      <c r="V783" s="113"/>
      <c r="W783" s="113"/>
      <c r="X783" s="113"/>
      <c r="Y783" s="113"/>
      <c r="Z783" s="113"/>
    </row>
    <row r="784" spans="1:26" ht="15.75" customHeight="1">
      <c r="A784" s="113"/>
      <c r="B784" s="113"/>
      <c r="C784" s="113"/>
      <c r="D784" s="113"/>
      <c r="E784" s="113"/>
      <c r="F784" s="113"/>
      <c r="G784" s="113"/>
      <c r="H784" s="113"/>
      <c r="I784" s="113"/>
      <c r="J784" s="113"/>
      <c r="K784" s="113"/>
      <c r="L784" s="113"/>
      <c r="M784" s="113"/>
      <c r="N784" s="113"/>
      <c r="O784" s="113"/>
      <c r="P784" s="113"/>
      <c r="Q784" s="113"/>
      <c r="R784" s="113"/>
      <c r="S784" s="113"/>
      <c r="T784" s="113"/>
      <c r="U784" s="113"/>
      <c r="V784" s="113"/>
      <c r="W784" s="113"/>
      <c r="X784" s="113"/>
      <c r="Y784" s="113"/>
      <c r="Z784" s="113"/>
    </row>
    <row r="785" spans="1:26" ht="15.75" customHeight="1">
      <c r="A785" s="113"/>
      <c r="B785" s="113"/>
      <c r="C785" s="113"/>
      <c r="D785" s="113"/>
      <c r="E785" s="113"/>
      <c r="F785" s="113"/>
      <c r="G785" s="113"/>
      <c r="H785" s="113"/>
      <c r="I785" s="113"/>
      <c r="J785" s="113"/>
      <c r="K785" s="113"/>
      <c r="L785" s="113"/>
      <c r="M785" s="113"/>
      <c r="N785" s="113"/>
      <c r="O785" s="113"/>
      <c r="P785" s="113"/>
      <c r="Q785" s="113"/>
      <c r="R785" s="113"/>
      <c r="S785" s="113"/>
      <c r="T785" s="113"/>
      <c r="U785" s="113"/>
      <c r="V785" s="113"/>
      <c r="W785" s="113"/>
      <c r="X785" s="113"/>
      <c r="Y785" s="113"/>
      <c r="Z785" s="113"/>
    </row>
    <row r="786" spans="1:26" ht="15.75" customHeight="1">
      <c r="A786" s="113"/>
      <c r="B786" s="113"/>
      <c r="C786" s="113"/>
      <c r="D786" s="113"/>
      <c r="E786" s="113"/>
      <c r="F786" s="113"/>
      <c r="G786" s="113"/>
      <c r="H786" s="113"/>
      <c r="I786" s="113"/>
      <c r="J786" s="113"/>
      <c r="K786" s="113"/>
      <c r="L786" s="113"/>
      <c r="M786" s="113"/>
      <c r="N786" s="113"/>
      <c r="O786" s="113"/>
      <c r="P786" s="113"/>
      <c r="Q786" s="113"/>
      <c r="R786" s="113"/>
      <c r="S786" s="113"/>
      <c r="T786" s="113"/>
      <c r="U786" s="113"/>
      <c r="V786" s="113"/>
      <c r="W786" s="113"/>
      <c r="X786" s="113"/>
      <c r="Y786" s="113"/>
      <c r="Z786" s="113"/>
    </row>
    <row r="787" spans="1:26" ht="15.75" customHeight="1">
      <c r="A787" s="113"/>
      <c r="B787" s="113"/>
      <c r="C787" s="113"/>
      <c r="D787" s="113"/>
      <c r="E787" s="113"/>
      <c r="F787" s="113"/>
      <c r="G787" s="113"/>
      <c r="H787" s="113"/>
      <c r="I787" s="113"/>
      <c r="J787" s="113"/>
      <c r="K787" s="113"/>
      <c r="L787" s="113"/>
      <c r="M787" s="113"/>
      <c r="N787" s="113"/>
      <c r="O787" s="113"/>
      <c r="P787" s="113"/>
      <c r="Q787" s="113"/>
      <c r="R787" s="113"/>
      <c r="S787" s="113"/>
      <c r="T787" s="113"/>
      <c r="U787" s="113"/>
      <c r="V787" s="113"/>
      <c r="W787" s="113"/>
      <c r="X787" s="113"/>
      <c r="Y787" s="113"/>
      <c r="Z787" s="113"/>
    </row>
    <row r="788" spans="1:26" ht="15.75" customHeight="1">
      <c r="A788" s="113"/>
      <c r="B788" s="113"/>
      <c r="C788" s="113"/>
      <c r="D788" s="113"/>
      <c r="E788" s="113"/>
      <c r="F788" s="113"/>
      <c r="G788" s="113"/>
      <c r="H788" s="113"/>
      <c r="I788" s="113"/>
      <c r="J788" s="113"/>
      <c r="K788" s="113"/>
      <c r="L788" s="113"/>
      <c r="M788" s="113"/>
      <c r="N788" s="113"/>
      <c r="O788" s="113"/>
      <c r="P788" s="113"/>
      <c r="Q788" s="113"/>
      <c r="R788" s="113"/>
      <c r="S788" s="113"/>
      <c r="T788" s="113"/>
      <c r="U788" s="113"/>
      <c r="V788" s="113"/>
      <c r="W788" s="113"/>
      <c r="X788" s="113"/>
      <c r="Y788" s="113"/>
      <c r="Z788" s="113"/>
    </row>
    <row r="789" spans="1:26" ht="15.75" customHeight="1">
      <c r="A789" s="113"/>
      <c r="B789" s="113"/>
      <c r="C789" s="113"/>
      <c r="D789" s="113"/>
      <c r="E789" s="113"/>
      <c r="F789" s="113"/>
      <c r="G789" s="113"/>
      <c r="H789" s="113"/>
      <c r="I789" s="113"/>
      <c r="J789" s="113"/>
      <c r="K789" s="113"/>
      <c r="L789" s="113"/>
      <c r="M789" s="113"/>
      <c r="N789" s="113"/>
      <c r="O789" s="113"/>
      <c r="P789" s="113"/>
      <c r="Q789" s="113"/>
      <c r="R789" s="113"/>
      <c r="S789" s="113"/>
      <c r="T789" s="113"/>
      <c r="U789" s="113"/>
      <c r="V789" s="113"/>
      <c r="W789" s="113"/>
      <c r="X789" s="113"/>
      <c r="Y789" s="113"/>
      <c r="Z789" s="113"/>
    </row>
    <row r="790" spans="1:26" ht="15.75" customHeight="1">
      <c r="A790" s="113"/>
      <c r="B790" s="113"/>
      <c r="C790" s="113"/>
      <c r="D790" s="113"/>
      <c r="E790" s="113"/>
      <c r="F790" s="113"/>
      <c r="G790" s="113"/>
      <c r="H790" s="113"/>
      <c r="I790" s="113"/>
      <c r="J790" s="113"/>
      <c r="K790" s="113"/>
      <c r="L790" s="113"/>
      <c r="M790" s="113"/>
      <c r="N790" s="113"/>
      <c r="O790" s="113"/>
      <c r="P790" s="113"/>
      <c r="Q790" s="113"/>
      <c r="R790" s="113"/>
      <c r="S790" s="113"/>
      <c r="T790" s="113"/>
      <c r="U790" s="113"/>
      <c r="V790" s="113"/>
      <c r="W790" s="113"/>
      <c r="X790" s="113"/>
      <c r="Y790" s="113"/>
      <c r="Z790" s="113"/>
    </row>
    <row r="791" spans="1:26" ht="15.75" customHeight="1">
      <c r="A791" s="113"/>
      <c r="B791" s="113"/>
      <c r="C791" s="113"/>
      <c r="D791" s="113"/>
      <c r="E791" s="113"/>
      <c r="F791" s="113"/>
      <c r="G791" s="113"/>
      <c r="H791" s="113"/>
      <c r="I791" s="113"/>
      <c r="J791" s="113"/>
      <c r="K791" s="113"/>
      <c r="L791" s="113"/>
      <c r="M791" s="113"/>
      <c r="N791" s="113"/>
      <c r="O791" s="113"/>
      <c r="P791" s="113"/>
      <c r="Q791" s="113"/>
      <c r="R791" s="113"/>
      <c r="S791" s="113"/>
      <c r="T791" s="113"/>
      <c r="U791" s="113"/>
      <c r="V791" s="113"/>
      <c r="W791" s="113"/>
      <c r="X791" s="113"/>
      <c r="Y791" s="113"/>
      <c r="Z791" s="113"/>
    </row>
    <row r="792" spans="1:26" ht="15.75" customHeight="1">
      <c r="A792" s="113"/>
      <c r="B792" s="113"/>
      <c r="C792" s="113"/>
      <c r="D792" s="113"/>
      <c r="E792" s="113"/>
      <c r="F792" s="113"/>
      <c r="G792" s="113"/>
      <c r="H792" s="113"/>
      <c r="I792" s="113"/>
      <c r="J792" s="113"/>
      <c r="K792" s="113"/>
      <c r="L792" s="113"/>
      <c r="M792" s="113"/>
      <c r="N792" s="113"/>
      <c r="O792" s="113"/>
      <c r="P792" s="113"/>
      <c r="Q792" s="113"/>
      <c r="R792" s="113"/>
      <c r="S792" s="113"/>
      <c r="T792" s="113"/>
      <c r="U792" s="113"/>
      <c r="V792" s="113"/>
      <c r="W792" s="113"/>
      <c r="X792" s="113"/>
      <c r="Y792" s="113"/>
      <c r="Z792" s="113"/>
    </row>
    <row r="793" spans="1:26" ht="15.75" customHeight="1">
      <c r="A793" s="113"/>
      <c r="B793" s="113"/>
      <c r="C793" s="113"/>
      <c r="D793" s="113"/>
      <c r="E793" s="113"/>
      <c r="F793" s="113"/>
      <c r="G793" s="113"/>
      <c r="H793" s="113"/>
      <c r="I793" s="113"/>
      <c r="J793" s="113"/>
      <c r="K793" s="113"/>
      <c r="L793" s="113"/>
      <c r="M793" s="113"/>
      <c r="N793" s="113"/>
      <c r="O793" s="113"/>
      <c r="P793" s="113"/>
      <c r="Q793" s="113"/>
      <c r="R793" s="113"/>
      <c r="S793" s="113"/>
      <c r="T793" s="113"/>
      <c r="U793" s="113"/>
      <c r="V793" s="113"/>
      <c r="W793" s="113"/>
      <c r="X793" s="113"/>
      <c r="Y793" s="113"/>
      <c r="Z793" s="113"/>
    </row>
    <row r="794" spans="1:26" ht="15.75" customHeight="1">
      <c r="A794" s="113"/>
      <c r="B794" s="113"/>
      <c r="C794" s="113"/>
      <c r="D794" s="113"/>
      <c r="E794" s="113"/>
      <c r="F794" s="113"/>
      <c r="G794" s="113"/>
      <c r="H794" s="113"/>
      <c r="I794" s="113"/>
      <c r="J794" s="113"/>
      <c r="K794" s="113"/>
      <c r="L794" s="113"/>
      <c r="M794" s="113"/>
      <c r="N794" s="113"/>
      <c r="O794" s="113"/>
      <c r="P794" s="113"/>
      <c r="Q794" s="113"/>
      <c r="R794" s="113"/>
      <c r="S794" s="113"/>
      <c r="T794" s="113"/>
      <c r="U794" s="113"/>
      <c r="V794" s="113"/>
      <c r="W794" s="113"/>
      <c r="X794" s="113"/>
      <c r="Y794" s="113"/>
      <c r="Z794" s="113"/>
    </row>
    <row r="795" spans="1:26" ht="15.75" customHeight="1">
      <c r="A795" s="113"/>
      <c r="B795" s="113"/>
      <c r="C795" s="113"/>
      <c r="D795" s="113"/>
      <c r="E795" s="113"/>
      <c r="F795" s="113"/>
      <c r="G795" s="113"/>
      <c r="H795" s="113"/>
      <c r="I795" s="113"/>
      <c r="J795" s="113"/>
      <c r="K795" s="113"/>
      <c r="L795" s="113"/>
      <c r="M795" s="113"/>
      <c r="N795" s="113"/>
      <c r="O795" s="113"/>
      <c r="P795" s="113"/>
      <c r="Q795" s="113"/>
      <c r="R795" s="113"/>
      <c r="S795" s="113"/>
      <c r="T795" s="113"/>
      <c r="U795" s="113"/>
      <c r="V795" s="113"/>
      <c r="W795" s="113"/>
      <c r="X795" s="113"/>
      <c r="Y795" s="113"/>
      <c r="Z795" s="113"/>
    </row>
    <row r="796" spans="1:26" ht="15.75" customHeight="1">
      <c r="A796" s="113"/>
      <c r="B796" s="113"/>
      <c r="C796" s="113"/>
      <c r="D796" s="113"/>
      <c r="E796" s="113"/>
      <c r="F796" s="113"/>
      <c r="G796" s="113"/>
      <c r="H796" s="113"/>
      <c r="I796" s="113"/>
      <c r="J796" s="113"/>
      <c r="K796" s="113"/>
      <c r="L796" s="113"/>
      <c r="M796" s="113"/>
      <c r="N796" s="113"/>
      <c r="O796" s="113"/>
      <c r="P796" s="113"/>
      <c r="Q796" s="113"/>
      <c r="R796" s="113"/>
      <c r="S796" s="113"/>
      <c r="T796" s="113"/>
      <c r="U796" s="113"/>
      <c r="V796" s="113"/>
      <c r="W796" s="113"/>
      <c r="X796" s="113"/>
      <c r="Y796" s="113"/>
      <c r="Z796" s="113"/>
    </row>
    <row r="797" spans="1:26" ht="15.75" customHeight="1">
      <c r="A797" s="113"/>
      <c r="B797" s="113"/>
      <c r="C797" s="113"/>
      <c r="D797" s="113"/>
      <c r="E797" s="113"/>
      <c r="F797" s="113"/>
      <c r="G797" s="113"/>
      <c r="H797" s="113"/>
      <c r="I797" s="113"/>
      <c r="J797" s="113"/>
      <c r="K797" s="113"/>
      <c r="L797" s="113"/>
      <c r="M797" s="113"/>
      <c r="N797" s="113"/>
      <c r="O797" s="113"/>
      <c r="P797" s="113"/>
      <c r="Q797" s="113"/>
      <c r="R797" s="113"/>
      <c r="S797" s="113"/>
      <c r="T797" s="113"/>
      <c r="U797" s="113"/>
      <c r="V797" s="113"/>
      <c r="W797" s="113"/>
      <c r="X797" s="113"/>
      <c r="Y797" s="113"/>
      <c r="Z797" s="113"/>
    </row>
    <row r="798" spans="1:26" ht="15.75" customHeight="1">
      <c r="A798" s="113"/>
      <c r="B798" s="113"/>
      <c r="C798" s="113"/>
      <c r="D798" s="113"/>
      <c r="E798" s="113"/>
      <c r="F798" s="113"/>
      <c r="G798" s="113"/>
      <c r="H798" s="113"/>
      <c r="I798" s="113"/>
      <c r="J798" s="113"/>
      <c r="K798" s="113"/>
      <c r="L798" s="113"/>
      <c r="M798" s="113"/>
      <c r="N798" s="113"/>
      <c r="O798" s="113"/>
      <c r="P798" s="113"/>
      <c r="Q798" s="113"/>
      <c r="R798" s="113"/>
      <c r="S798" s="113"/>
      <c r="T798" s="113"/>
      <c r="U798" s="113"/>
      <c r="V798" s="113"/>
      <c r="W798" s="113"/>
      <c r="X798" s="113"/>
      <c r="Y798" s="113"/>
      <c r="Z798" s="113"/>
    </row>
    <row r="799" spans="1:26" ht="15.75" customHeight="1">
      <c r="A799" s="113"/>
      <c r="B799" s="113"/>
      <c r="C799" s="113"/>
      <c r="D799" s="113"/>
      <c r="E799" s="113"/>
      <c r="F799" s="113"/>
      <c r="G799" s="113"/>
      <c r="H799" s="113"/>
      <c r="I799" s="113"/>
      <c r="J799" s="113"/>
      <c r="K799" s="113"/>
      <c r="L799" s="113"/>
      <c r="M799" s="113"/>
      <c r="N799" s="113"/>
      <c r="O799" s="113"/>
      <c r="P799" s="113"/>
      <c r="Q799" s="113"/>
      <c r="R799" s="113"/>
      <c r="S799" s="113"/>
      <c r="T799" s="113"/>
      <c r="U799" s="113"/>
      <c r="V799" s="113"/>
      <c r="W799" s="113"/>
      <c r="X799" s="113"/>
      <c r="Y799" s="113"/>
      <c r="Z799" s="113"/>
    </row>
    <row r="800" spans="1:26" ht="15.75" customHeight="1">
      <c r="A800" s="113"/>
      <c r="B800" s="113"/>
      <c r="C800" s="113"/>
      <c r="D800" s="113"/>
      <c r="E800" s="113"/>
      <c r="F800" s="113"/>
      <c r="G800" s="113"/>
      <c r="H800" s="113"/>
      <c r="I800" s="113"/>
      <c r="J800" s="113"/>
      <c r="K800" s="113"/>
      <c r="L800" s="113"/>
      <c r="M800" s="113"/>
      <c r="N800" s="113"/>
      <c r="O800" s="113"/>
      <c r="P800" s="113"/>
      <c r="Q800" s="113"/>
      <c r="R800" s="113"/>
      <c r="S800" s="113"/>
      <c r="T800" s="113"/>
      <c r="U800" s="113"/>
      <c r="V800" s="113"/>
      <c r="W800" s="113"/>
      <c r="X800" s="113"/>
      <c r="Y800" s="113"/>
      <c r="Z800" s="113"/>
    </row>
    <row r="801" spans="1:26" ht="15.75" customHeight="1">
      <c r="A801" s="113"/>
      <c r="B801" s="113"/>
      <c r="C801" s="113"/>
      <c r="D801" s="113"/>
      <c r="E801" s="113"/>
      <c r="F801" s="113"/>
      <c r="G801" s="113"/>
      <c r="H801" s="113"/>
      <c r="I801" s="113"/>
      <c r="J801" s="113"/>
      <c r="K801" s="113"/>
      <c r="L801" s="113"/>
      <c r="M801" s="113"/>
      <c r="N801" s="113"/>
      <c r="O801" s="113"/>
      <c r="P801" s="113"/>
      <c r="Q801" s="113"/>
      <c r="R801" s="113"/>
      <c r="S801" s="113"/>
      <c r="T801" s="113"/>
      <c r="U801" s="113"/>
      <c r="V801" s="113"/>
      <c r="W801" s="113"/>
      <c r="X801" s="113"/>
      <c r="Y801" s="113"/>
      <c r="Z801" s="113"/>
    </row>
    <row r="802" spans="1:26" ht="15.75" customHeight="1">
      <c r="A802" s="113"/>
      <c r="B802" s="113"/>
      <c r="C802" s="113"/>
      <c r="D802" s="113"/>
      <c r="E802" s="113"/>
      <c r="F802" s="113"/>
      <c r="G802" s="113"/>
      <c r="H802" s="113"/>
      <c r="I802" s="113"/>
      <c r="J802" s="113"/>
      <c r="K802" s="113"/>
      <c r="L802" s="113"/>
      <c r="M802" s="113"/>
      <c r="N802" s="113"/>
      <c r="O802" s="113"/>
      <c r="P802" s="113"/>
      <c r="Q802" s="113"/>
      <c r="R802" s="113"/>
      <c r="S802" s="113"/>
      <c r="T802" s="113"/>
      <c r="U802" s="113"/>
      <c r="V802" s="113"/>
      <c r="W802" s="113"/>
      <c r="X802" s="113"/>
      <c r="Y802" s="113"/>
      <c r="Z802" s="113"/>
    </row>
    <row r="803" spans="1:26" ht="15.75" customHeight="1">
      <c r="A803" s="113"/>
      <c r="B803" s="113"/>
      <c r="C803" s="113"/>
      <c r="D803" s="113"/>
      <c r="E803" s="113"/>
      <c r="F803" s="113"/>
      <c r="G803" s="113"/>
      <c r="H803" s="113"/>
      <c r="I803" s="113"/>
      <c r="J803" s="113"/>
      <c r="K803" s="113"/>
      <c r="L803" s="113"/>
      <c r="M803" s="113"/>
      <c r="N803" s="113"/>
      <c r="O803" s="113"/>
      <c r="P803" s="113"/>
      <c r="Q803" s="113"/>
      <c r="R803" s="113"/>
      <c r="S803" s="113"/>
      <c r="T803" s="113"/>
      <c r="U803" s="113"/>
      <c r="V803" s="113"/>
      <c r="W803" s="113"/>
      <c r="X803" s="113"/>
      <c r="Y803" s="113"/>
      <c r="Z803" s="113"/>
    </row>
    <row r="804" spans="1:26" ht="15.75" customHeight="1">
      <c r="A804" s="113"/>
      <c r="B804" s="113"/>
      <c r="C804" s="113"/>
      <c r="D804" s="113"/>
      <c r="E804" s="113"/>
      <c r="F804" s="113"/>
      <c r="G804" s="113"/>
      <c r="H804" s="113"/>
      <c r="I804" s="113"/>
      <c r="J804" s="113"/>
      <c r="K804" s="113"/>
      <c r="L804" s="113"/>
      <c r="M804" s="113"/>
      <c r="N804" s="113"/>
      <c r="O804" s="113"/>
      <c r="P804" s="113"/>
      <c r="Q804" s="113"/>
      <c r="R804" s="113"/>
      <c r="S804" s="113"/>
      <c r="T804" s="113"/>
      <c r="U804" s="113"/>
      <c r="V804" s="113"/>
      <c r="W804" s="113"/>
      <c r="X804" s="113"/>
      <c r="Y804" s="113"/>
      <c r="Z804" s="113"/>
    </row>
    <row r="805" spans="1:26" ht="15.75" customHeight="1">
      <c r="A805" s="113"/>
      <c r="B805" s="113"/>
      <c r="C805" s="113"/>
      <c r="D805" s="113"/>
      <c r="E805" s="113"/>
      <c r="F805" s="113"/>
      <c r="G805" s="113"/>
      <c r="H805" s="113"/>
      <c r="I805" s="113"/>
      <c r="J805" s="113"/>
      <c r="K805" s="113"/>
      <c r="L805" s="113"/>
      <c r="M805" s="113"/>
      <c r="N805" s="113"/>
      <c r="O805" s="113"/>
      <c r="P805" s="113"/>
      <c r="Q805" s="113"/>
      <c r="R805" s="113"/>
      <c r="S805" s="113"/>
      <c r="T805" s="113"/>
      <c r="U805" s="113"/>
      <c r="V805" s="113"/>
      <c r="W805" s="113"/>
      <c r="X805" s="113"/>
      <c r="Y805" s="113"/>
      <c r="Z805" s="113"/>
    </row>
    <row r="806" spans="1:26" ht="15.75" customHeight="1">
      <c r="A806" s="113"/>
      <c r="B806" s="113"/>
      <c r="C806" s="113"/>
      <c r="D806" s="113"/>
      <c r="E806" s="113"/>
      <c r="F806" s="113"/>
      <c r="G806" s="113"/>
      <c r="H806" s="113"/>
      <c r="I806" s="113"/>
      <c r="J806" s="113"/>
      <c r="K806" s="113"/>
      <c r="L806" s="113"/>
      <c r="M806" s="113"/>
      <c r="N806" s="113"/>
      <c r="O806" s="113"/>
      <c r="P806" s="113"/>
      <c r="Q806" s="113"/>
      <c r="R806" s="113"/>
      <c r="S806" s="113"/>
      <c r="T806" s="113"/>
      <c r="U806" s="113"/>
      <c r="V806" s="113"/>
      <c r="W806" s="113"/>
      <c r="X806" s="113"/>
      <c r="Y806" s="113"/>
      <c r="Z806" s="113"/>
    </row>
    <row r="807" spans="1:26" ht="15.75" customHeight="1">
      <c r="A807" s="113"/>
      <c r="B807" s="113"/>
      <c r="C807" s="113"/>
      <c r="D807" s="113"/>
      <c r="E807" s="113"/>
      <c r="F807" s="113"/>
      <c r="G807" s="113"/>
      <c r="H807" s="113"/>
      <c r="I807" s="113"/>
      <c r="J807" s="113"/>
      <c r="K807" s="113"/>
      <c r="L807" s="113"/>
      <c r="M807" s="113"/>
      <c r="N807" s="113"/>
      <c r="O807" s="113"/>
      <c r="P807" s="113"/>
      <c r="Q807" s="113"/>
      <c r="R807" s="113"/>
      <c r="S807" s="113"/>
      <c r="T807" s="113"/>
      <c r="U807" s="113"/>
      <c r="V807" s="113"/>
      <c r="W807" s="113"/>
      <c r="X807" s="113"/>
      <c r="Y807" s="113"/>
      <c r="Z807" s="113"/>
    </row>
    <row r="808" spans="1:26" ht="15.75" customHeight="1">
      <c r="A808" s="113"/>
      <c r="B808" s="113"/>
      <c r="C808" s="113"/>
      <c r="D808" s="113"/>
      <c r="E808" s="113"/>
      <c r="F808" s="113"/>
      <c r="G808" s="113"/>
      <c r="H808" s="113"/>
      <c r="I808" s="113"/>
      <c r="J808" s="113"/>
      <c r="K808" s="113"/>
      <c r="L808" s="113"/>
      <c r="M808" s="113"/>
      <c r="N808" s="113"/>
      <c r="O808" s="113"/>
      <c r="P808" s="113"/>
      <c r="Q808" s="113"/>
      <c r="R808" s="113"/>
      <c r="S808" s="113"/>
      <c r="T808" s="113"/>
      <c r="U808" s="113"/>
      <c r="V808" s="113"/>
      <c r="W808" s="113"/>
      <c r="X808" s="113"/>
      <c r="Y808" s="113"/>
      <c r="Z808" s="113"/>
    </row>
    <row r="809" spans="1:26" ht="15.75" customHeight="1">
      <c r="A809" s="113"/>
      <c r="B809" s="113"/>
      <c r="C809" s="113"/>
      <c r="D809" s="113"/>
      <c r="E809" s="113"/>
      <c r="F809" s="113"/>
      <c r="G809" s="113"/>
      <c r="H809" s="113"/>
      <c r="I809" s="113"/>
      <c r="J809" s="113"/>
      <c r="K809" s="113"/>
      <c r="L809" s="113"/>
      <c r="M809" s="113"/>
      <c r="N809" s="113"/>
      <c r="O809" s="113"/>
      <c r="P809" s="113"/>
      <c r="Q809" s="113"/>
      <c r="R809" s="113"/>
      <c r="S809" s="113"/>
      <c r="T809" s="113"/>
      <c r="U809" s="113"/>
      <c r="V809" s="113"/>
      <c r="W809" s="113"/>
      <c r="X809" s="113"/>
      <c r="Y809" s="113"/>
      <c r="Z809" s="113"/>
    </row>
    <row r="810" spans="1:26" ht="15.75" customHeight="1">
      <c r="A810" s="113"/>
      <c r="B810" s="113"/>
      <c r="C810" s="113"/>
      <c r="D810" s="113"/>
      <c r="E810" s="113"/>
      <c r="F810" s="113"/>
      <c r="G810" s="113"/>
      <c r="H810" s="113"/>
      <c r="I810" s="113"/>
      <c r="J810" s="113"/>
      <c r="K810" s="113"/>
      <c r="L810" s="113"/>
      <c r="M810" s="113"/>
      <c r="N810" s="113"/>
      <c r="O810" s="113"/>
      <c r="P810" s="113"/>
      <c r="Q810" s="113"/>
      <c r="R810" s="113"/>
      <c r="S810" s="113"/>
      <c r="T810" s="113"/>
      <c r="U810" s="113"/>
      <c r="V810" s="113"/>
      <c r="W810" s="113"/>
      <c r="X810" s="113"/>
      <c r="Y810" s="113"/>
      <c r="Z810" s="113"/>
    </row>
    <row r="811" spans="1:26" ht="15.75" customHeight="1">
      <c r="A811" s="113"/>
      <c r="B811" s="113"/>
      <c r="C811" s="113"/>
      <c r="D811" s="113"/>
      <c r="E811" s="113"/>
      <c r="F811" s="113"/>
      <c r="G811" s="113"/>
      <c r="H811" s="113"/>
      <c r="I811" s="113"/>
      <c r="J811" s="113"/>
      <c r="K811" s="113"/>
      <c r="L811" s="113"/>
      <c r="M811" s="113"/>
      <c r="N811" s="113"/>
      <c r="O811" s="113"/>
      <c r="P811" s="113"/>
      <c r="Q811" s="113"/>
      <c r="R811" s="113"/>
      <c r="S811" s="113"/>
      <c r="T811" s="113"/>
      <c r="U811" s="113"/>
      <c r="V811" s="113"/>
      <c r="W811" s="113"/>
      <c r="X811" s="113"/>
      <c r="Y811" s="113"/>
      <c r="Z811" s="113"/>
    </row>
    <row r="812" spans="1:26" ht="15.75" customHeight="1">
      <c r="A812" s="113"/>
      <c r="B812" s="113"/>
      <c r="C812" s="113"/>
      <c r="D812" s="113"/>
      <c r="E812" s="113"/>
      <c r="F812" s="113"/>
      <c r="G812" s="113"/>
      <c r="H812" s="113"/>
      <c r="I812" s="113"/>
      <c r="J812" s="113"/>
      <c r="K812" s="113"/>
      <c r="L812" s="113"/>
      <c r="M812" s="113"/>
      <c r="N812" s="113"/>
      <c r="O812" s="113"/>
      <c r="P812" s="113"/>
      <c r="Q812" s="113"/>
      <c r="R812" s="113"/>
      <c r="S812" s="113"/>
      <c r="T812" s="113"/>
      <c r="U812" s="113"/>
      <c r="V812" s="113"/>
      <c r="W812" s="113"/>
      <c r="X812" s="113"/>
      <c r="Y812" s="113"/>
      <c r="Z812" s="113"/>
    </row>
    <row r="813" spans="1:26" ht="15.75" customHeight="1">
      <c r="A813" s="113"/>
      <c r="B813" s="113"/>
      <c r="C813" s="113"/>
      <c r="D813" s="113"/>
      <c r="E813" s="113"/>
      <c r="F813" s="113"/>
      <c r="G813" s="113"/>
      <c r="H813" s="113"/>
      <c r="I813" s="113"/>
      <c r="J813" s="113"/>
      <c r="K813" s="113"/>
      <c r="L813" s="113"/>
      <c r="M813" s="113"/>
      <c r="N813" s="113"/>
      <c r="O813" s="113"/>
      <c r="P813" s="113"/>
      <c r="Q813" s="113"/>
      <c r="R813" s="113"/>
      <c r="S813" s="113"/>
      <c r="T813" s="113"/>
      <c r="U813" s="113"/>
      <c r="V813" s="113"/>
      <c r="W813" s="113"/>
      <c r="X813" s="113"/>
      <c r="Y813" s="113"/>
      <c r="Z813" s="113"/>
    </row>
    <row r="814" spans="1:26" ht="15.75" customHeight="1">
      <c r="A814" s="113"/>
      <c r="B814" s="113"/>
      <c r="C814" s="113"/>
      <c r="D814" s="113"/>
      <c r="E814" s="113"/>
      <c r="F814" s="113"/>
      <c r="G814" s="113"/>
      <c r="H814" s="113"/>
      <c r="I814" s="113"/>
      <c r="J814" s="113"/>
      <c r="K814" s="113"/>
      <c r="L814" s="113"/>
      <c r="M814" s="113"/>
      <c r="N814" s="113"/>
      <c r="O814" s="113"/>
      <c r="P814" s="113"/>
      <c r="Q814" s="113"/>
      <c r="R814" s="113"/>
      <c r="S814" s="113"/>
      <c r="T814" s="113"/>
      <c r="U814" s="113"/>
      <c r="V814" s="113"/>
      <c r="W814" s="113"/>
      <c r="X814" s="113"/>
      <c r="Y814" s="113"/>
      <c r="Z814" s="113"/>
    </row>
    <row r="815" spans="1:26" ht="15.75" customHeight="1">
      <c r="A815" s="113"/>
      <c r="B815" s="113"/>
      <c r="C815" s="113"/>
      <c r="D815" s="113"/>
      <c r="E815" s="113"/>
      <c r="F815" s="113"/>
      <c r="G815" s="113"/>
      <c r="H815" s="113"/>
      <c r="I815" s="113"/>
      <c r="J815" s="113"/>
      <c r="K815" s="113"/>
      <c r="L815" s="113"/>
      <c r="M815" s="113"/>
      <c r="N815" s="113"/>
      <c r="O815" s="113"/>
      <c r="P815" s="113"/>
      <c r="Q815" s="113"/>
      <c r="R815" s="113"/>
      <c r="S815" s="113"/>
      <c r="T815" s="113"/>
      <c r="U815" s="113"/>
      <c r="V815" s="113"/>
      <c r="W815" s="113"/>
      <c r="X815" s="113"/>
      <c r="Y815" s="113"/>
      <c r="Z815" s="113"/>
    </row>
    <row r="816" spans="1:26" ht="15.75" customHeight="1">
      <c r="A816" s="113"/>
      <c r="B816" s="113"/>
      <c r="C816" s="113"/>
      <c r="D816" s="113"/>
      <c r="E816" s="113"/>
      <c r="F816" s="113"/>
      <c r="G816" s="113"/>
      <c r="H816" s="113"/>
      <c r="I816" s="113"/>
      <c r="J816" s="113"/>
      <c r="K816" s="113"/>
      <c r="L816" s="113"/>
      <c r="M816" s="113"/>
      <c r="N816" s="113"/>
      <c r="O816" s="113"/>
      <c r="P816" s="113"/>
      <c r="Q816" s="113"/>
      <c r="R816" s="113"/>
      <c r="S816" s="113"/>
      <c r="T816" s="113"/>
      <c r="U816" s="113"/>
      <c r="V816" s="113"/>
      <c r="W816" s="113"/>
      <c r="X816" s="113"/>
      <c r="Y816" s="113"/>
      <c r="Z816" s="113"/>
    </row>
    <row r="817" spans="1:26" ht="15.75" customHeight="1">
      <c r="A817" s="113"/>
      <c r="B817" s="113"/>
      <c r="C817" s="113"/>
      <c r="D817" s="113"/>
      <c r="E817" s="113"/>
      <c r="F817" s="113"/>
      <c r="G817" s="113"/>
      <c r="H817" s="113"/>
      <c r="I817" s="113"/>
      <c r="J817" s="113"/>
      <c r="K817" s="113"/>
      <c r="L817" s="113"/>
      <c r="M817" s="113"/>
      <c r="N817" s="113"/>
      <c r="O817" s="113"/>
      <c r="P817" s="113"/>
      <c r="Q817" s="113"/>
      <c r="R817" s="113"/>
      <c r="S817" s="113"/>
      <c r="T817" s="113"/>
      <c r="U817" s="113"/>
      <c r="V817" s="113"/>
      <c r="W817" s="113"/>
      <c r="X817" s="113"/>
      <c r="Y817" s="113"/>
      <c r="Z817" s="113"/>
    </row>
    <row r="818" spans="1:26" ht="15.75" customHeight="1">
      <c r="A818" s="113"/>
      <c r="B818" s="113"/>
      <c r="C818" s="113"/>
      <c r="D818" s="113"/>
      <c r="E818" s="113"/>
      <c r="F818" s="113"/>
      <c r="G818" s="113"/>
      <c r="H818" s="113"/>
      <c r="I818" s="113"/>
      <c r="J818" s="113"/>
      <c r="K818" s="113"/>
      <c r="L818" s="113"/>
      <c r="M818" s="113"/>
      <c r="N818" s="113"/>
      <c r="O818" s="113"/>
      <c r="P818" s="113"/>
      <c r="Q818" s="113"/>
      <c r="R818" s="113"/>
      <c r="S818" s="113"/>
      <c r="T818" s="113"/>
      <c r="U818" s="113"/>
      <c r="V818" s="113"/>
      <c r="W818" s="113"/>
      <c r="X818" s="113"/>
      <c r="Y818" s="113"/>
      <c r="Z818" s="113"/>
    </row>
    <row r="819" spans="1:26" ht="15.75" customHeight="1">
      <c r="A819" s="113"/>
      <c r="B819" s="113"/>
      <c r="C819" s="113"/>
      <c r="D819" s="113"/>
      <c r="E819" s="113"/>
      <c r="F819" s="113"/>
      <c r="G819" s="113"/>
      <c r="H819" s="113"/>
      <c r="I819" s="113"/>
      <c r="J819" s="113"/>
      <c r="K819" s="113"/>
      <c r="L819" s="113"/>
      <c r="M819" s="113"/>
      <c r="N819" s="113"/>
      <c r="O819" s="113"/>
      <c r="P819" s="113"/>
      <c r="Q819" s="113"/>
      <c r="R819" s="113"/>
      <c r="S819" s="113"/>
      <c r="T819" s="113"/>
      <c r="U819" s="113"/>
      <c r="V819" s="113"/>
      <c r="W819" s="113"/>
      <c r="X819" s="113"/>
      <c r="Y819" s="113"/>
      <c r="Z819" s="113"/>
    </row>
    <row r="820" spans="1:26" ht="15.75" customHeight="1">
      <c r="A820" s="113"/>
      <c r="B820" s="113"/>
      <c r="C820" s="113"/>
      <c r="D820" s="113"/>
      <c r="E820" s="113"/>
      <c r="F820" s="113"/>
      <c r="G820" s="113"/>
      <c r="H820" s="113"/>
      <c r="I820" s="113"/>
      <c r="J820" s="113"/>
      <c r="K820" s="113"/>
      <c r="L820" s="113"/>
      <c r="M820" s="113"/>
      <c r="N820" s="113"/>
      <c r="O820" s="113"/>
      <c r="P820" s="113"/>
      <c r="Q820" s="113"/>
      <c r="R820" s="113"/>
      <c r="S820" s="113"/>
      <c r="T820" s="113"/>
      <c r="U820" s="113"/>
      <c r="V820" s="113"/>
      <c r="W820" s="113"/>
      <c r="X820" s="113"/>
      <c r="Y820" s="113"/>
      <c r="Z820" s="113"/>
    </row>
    <row r="821" spans="1:26" ht="15.75" customHeight="1">
      <c r="A821" s="113"/>
      <c r="B821" s="113"/>
      <c r="C821" s="113"/>
      <c r="D821" s="113"/>
      <c r="E821" s="113"/>
      <c r="F821" s="113"/>
      <c r="G821" s="113"/>
      <c r="H821" s="113"/>
      <c r="I821" s="113"/>
      <c r="J821" s="113"/>
      <c r="K821" s="113"/>
      <c r="L821" s="113"/>
      <c r="M821" s="113"/>
      <c r="N821" s="113"/>
      <c r="O821" s="113"/>
      <c r="P821" s="113"/>
      <c r="Q821" s="113"/>
      <c r="R821" s="113"/>
      <c r="S821" s="113"/>
      <c r="T821" s="113"/>
      <c r="U821" s="113"/>
      <c r="V821" s="113"/>
      <c r="W821" s="113"/>
      <c r="X821" s="113"/>
      <c r="Y821" s="113"/>
      <c r="Z821" s="113"/>
    </row>
    <row r="822" spans="1:26" ht="15.75" customHeight="1">
      <c r="A822" s="113"/>
      <c r="B822" s="113"/>
      <c r="C822" s="113"/>
      <c r="D822" s="113"/>
      <c r="E822" s="113"/>
      <c r="F822" s="113"/>
      <c r="G822" s="113"/>
      <c r="H822" s="113"/>
      <c r="I822" s="113"/>
      <c r="J822" s="113"/>
      <c r="K822" s="113"/>
      <c r="L822" s="113"/>
      <c r="M822" s="113"/>
      <c r="N822" s="113"/>
      <c r="O822" s="113"/>
      <c r="P822" s="113"/>
      <c r="Q822" s="113"/>
      <c r="R822" s="113"/>
      <c r="S822" s="113"/>
      <c r="T822" s="113"/>
      <c r="U822" s="113"/>
      <c r="V822" s="113"/>
      <c r="W822" s="113"/>
      <c r="X822" s="113"/>
      <c r="Y822" s="113"/>
      <c r="Z822" s="113"/>
    </row>
    <row r="823" spans="1:26" ht="15.75" customHeight="1">
      <c r="A823" s="113"/>
      <c r="B823" s="113"/>
      <c r="C823" s="113"/>
      <c r="D823" s="113"/>
      <c r="E823" s="113"/>
      <c r="F823" s="113"/>
      <c r="G823" s="113"/>
      <c r="H823" s="113"/>
      <c r="I823" s="113"/>
      <c r="J823" s="113"/>
      <c r="K823" s="113"/>
      <c r="L823" s="113"/>
      <c r="M823" s="113"/>
      <c r="N823" s="113"/>
      <c r="O823" s="113"/>
      <c r="P823" s="113"/>
      <c r="Q823" s="113"/>
      <c r="R823" s="113"/>
      <c r="S823" s="113"/>
      <c r="T823" s="113"/>
      <c r="U823" s="113"/>
      <c r="V823" s="113"/>
      <c r="W823" s="113"/>
      <c r="X823" s="113"/>
      <c r="Y823" s="113"/>
      <c r="Z823" s="113"/>
    </row>
    <row r="824" spans="1:26" ht="15.75" customHeight="1">
      <c r="A824" s="113"/>
      <c r="B824" s="113"/>
      <c r="C824" s="113"/>
      <c r="D824" s="113"/>
      <c r="E824" s="113"/>
      <c r="F824" s="113"/>
      <c r="G824" s="113"/>
      <c r="H824" s="113"/>
      <c r="I824" s="113"/>
      <c r="J824" s="113"/>
      <c r="K824" s="113"/>
      <c r="L824" s="113"/>
      <c r="M824" s="113"/>
      <c r="N824" s="113"/>
      <c r="O824" s="113"/>
      <c r="P824" s="113"/>
      <c r="Q824" s="113"/>
      <c r="R824" s="113"/>
      <c r="S824" s="113"/>
      <c r="T824" s="113"/>
      <c r="U824" s="113"/>
      <c r="V824" s="113"/>
      <c r="W824" s="113"/>
      <c r="X824" s="113"/>
      <c r="Y824" s="113"/>
      <c r="Z824" s="113"/>
    </row>
    <row r="825" spans="1:26" ht="15.75" customHeight="1">
      <c r="A825" s="113"/>
      <c r="B825" s="113"/>
      <c r="C825" s="113"/>
      <c r="D825" s="113"/>
      <c r="E825" s="113"/>
      <c r="F825" s="113"/>
      <c r="G825" s="113"/>
      <c r="H825" s="113"/>
      <c r="I825" s="113"/>
      <c r="J825" s="113"/>
      <c r="K825" s="113"/>
      <c r="L825" s="113"/>
      <c r="M825" s="113"/>
      <c r="N825" s="113"/>
      <c r="O825" s="113"/>
      <c r="P825" s="113"/>
      <c r="Q825" s="113"/>
      <c r="R825" s="113"/>
      <c r="S825" s="113"/>
      <c r="T825" s="113"/>
      <c r="U825" s="113"/>
      <c r="V825" s="113"/>
      <c r="W825" s="113"/>
      <c r="X825" s="113"/>
      <c r="Y825" s="113"/>
      <c r="Z825" s="113"/>
    </row>
    <row r="826" spans="1:26" ht="15.75" customHeight="1">
      <c r="A826" s="113"/>
      <c r="B826" s="113"/>
      <c r="C826" s="113"/>
      <c r="D826" s="113"/>
      <c r="E826" s="113"/>
      <c r="F826" s="113"/>
      <c r="G826" s="113"/>
      <c r="H826" s="113"/>
      <c r="I826" s="113"/>
      <c r="J826" s="113"/>
      <c r="K826" s="113"/>
      <c r="L826" s="113"/>
      <c r="M826" s="113"/>
      <c r="N826" s="113"/>
      <c r="O826" s="113"/>
      <c r="P826" s="113"/>
      <c r="Q826" s="113"/>
      <c r="R826" s="113"/>
      <c r="S826" s="113"/>
      <c r="T826" s="113"/>
      <c r="U826" s="113"/>
      <c r="V826" s="113"/>
      <c r="W826" s="113"/>
      <c r="X826" s="113"/>
      <c r="Y826" s="113"/>
      <c r="Z826" s="113"/>
    </row>
    <row r="827" spans="1:26" ht="15.75" customHeight="1">
      <c r="A827" s="113"/>
      <c r="B827" s="113"/>
      <c r="C827" s="113"/>
      <c r="D827" s="113"/>
      <c r="E827" s="113"/>
      <c r="F827" s="113"/>
      <c r="G827" s="113"/>
      <c r="H827" s="113"/>
      <c r="I827" s="113"/>
      <c r="J827" s="113"/>
      <c r="K827" s="113"/>
      <c r="L827" s="113"/>
      <c r="M827" s="113"/>
      <c r="N827" s="113"/>
      <c r="O827" s="113"/>
      <c r="P827" s="113"/>
      <c r="Q827" s="113"/>
      <c r="R827" s="113"/>
      <c r="S827" s="113"/>
      <c r="T827" s="113"/>
      <c r="U827" s="113"/>
      <c r="V827" s="113"/>
      <c r="W827" s="113"/>
      <c r="X827" s="113"/>
      <c r="Y827" s="113"/>
      <c r="Z827" s="113"/>
    </row>
    <row r="828" spans="1:26" ht="15.75" customHeight="1">
      <c r="A828" s="113"/>
      <c r="B828" s="113"/>
      <c r="C828" s="113"/>
      <c r="D828" s="113"/>
      <c r="E828" s="113"/>
      <c r="F828" s="113"/>
      <c r="G828" s="113"/>
      <c r="H828" s="113"/>
      <c r="I828" s="113"/>
      <c r="J828" s="113"/>
      <c r="K828" s="113"/>
      <c r="L828" s="113"/>
      <c r="M828" s="113"/>
      <c r="N828" s="113"/>
      <c r="O828" s="113"/>
      <c r="P828" s="113"/>
      <c r="Q828" s="113"/>
      <c r="R828" s="113"/>
      <c r="S828" s="113"/>
      <c r="T828" s="113"/>
      <c r="U828" s="113"/>
      <c r="V828" s="113"/>
      <c r="W828" s="113"/>
      <c r="X828" s="113"/>
      <c r="Y828" s="113"/>
      <c r="Z828" s="113"/>
    </row>
    <row r="829" spans="1:26" ht="15.75" customHeight="1">
      <c r="A829" s="113"/>
      <c r="B829" s="113"/>
      <c r="C829" s="113"/>
      <c r="D829" s="113"/>
      <c r="E829" s="113"/>
      <c r="F829" s="113"/>
      <c r="G829" s="113"/>
      <c r="H829" s="113"/>
      <c r="I829" s="113"/>
      <c r="J829" s="113"/>
      <c r="K829" s="113"/>
      <c r="L829" s="113"/>
      <c r="M829" s="113"/>
      <c r="N829" s="113"/>
      <c r="O829" s="113"/>
      <c r="P829" s="113"/>
      <c r="Q829" s="113"/>
      <c r="R829" s="113"/>
      <c r="S829" s="113"/>
      <c r="T829" s="113"/>
      <c r="U829" s="113"/>
      <c r="V829" s="113"/>
      <c r="W829" s="113"/>
      <c r="X829" s="113"/>
      <c r="Y829" s="113"/>
      <c r="Z829" s="113"/>
    </row>
    <row r="830" spans="1:26" ht="15.75" customHeight="1">
      <c r="A830" s="113"/>
      <c r="B830" s="113"/>
      <c r="C830" s="113"/>
      <c r="D830" s="113"/>
      <c r="E830" s="113"/>
      <c r="F830" s="113"/>
      <c r="G830" s="113"/>
      <c r="H830" s="113"/>
      <c r="I830" s="113"/>
      <c r="J830" s="113"/>
      <c r="K830" s="113"/>
      <c r="L830" s="113"/>
      <c r="M830" s="113"/>
      <c r="N830" s="113"/>
      <c r="O830" s="113"/>
      <c r="P830" s="113"/>
      <c r="Q830" s="113"/>
      <c r="R830" s="113"/>
      <c r="S830" s="113"/>
      <c r="T830" s="113"/>
      <c r="U830" s="113"/>
      <c r="V830" s="113"/>
      <c r="W830" s="113"/>
      <c r="X830" s="113"/>
      <c r="Y830" s="113"/>
      <c r="Z830" s="113"/>
    </row>
    <row r="831" spans="1:26" ht="15.75" customHeight="1">
      <c r="A831" s="113"/>
      <c r="B831" s="113"/>
      <c r="C831" s="113"/>
      <c r="D831" s="113"/>
      <c r="E831" s="113"/>
      <c r="F831" s="113"/>
      <c r="G831" s="113"/>
      <c r="H831" s="113"/>
      <c r="I831" s="113"/>
      <c r="J831" s="113"/>
      <c r="K831" s="113"/>
      <c r="L831" s="113"/>
      <c r="M831" s="113"/>
      <c r="N831" s="113"/>
      <c r="O831" s="113"/>
      <c r="P831" s="113"/>
      <c r="Q831" s="113"/>
      <c r="R831" s="113"/>
      <c r="S831" s="113"/>
      <c r="T831" s="113"/>
      <c r="U831" s="113"/>
      <c r="V831" s="113"/>
      <c r="W831" s="113"/>
      <c r="X831" s="113"/>
      <c r="Y831" s="113"/>
      <c r="Z831" s="113"/>
    </row>
    <row r="832" spans="1:26" ht="15.75" customHeight="1">
      <c r="A832" s="113"/>
      <c r="B832" s="113"/>
      <c r="C832" s="113"/>
      <c r="D832" s="113"/>
      <c r="E832" s="113"/>
      <c r="F832" s="113"/>
      <c r="G832" s="113"/>
      <c r="H832" s="113"/>
      <c r="I832" s="113"/>
      <c r="J832" s="113"/>
      <c r="K832" s="113"/>
      <c r="L832" s="113"/>
      <c r="M832" s="113"/>
      <c r="N832" s="113"/>
      <c r="O832" s="113"/>
      <c r="P832" s="113"/>
      <c r="Q832" s="113"/>
      <c r="R832" s="113"/>
      <c r="S832" s="113"/>
      <c r="T832" s="113"/>
      <c r="U832" s="113"/>
      <c r="V832" s="113"/>
      <c r="W832" s="113"/>
      <c r="X832" s="113"/>
      <c r="Y832" s="113"/>
      <c r="Z832" s="113"/>
    </row>
    <row r="833" spans="1:26" ht="15.75" customHeight="1">
      <c r="A833" s="113"/>
      <c r="B833" s="113"/>
      <c r="C833" s="113"/>
      <c r="D833" s="113"/>
      <c r="E833" s="113"/>
      <c r="F833" s="113"/>
      <c r="G833" s="113"/>
      <c r="H833" s="113"/>
      <c r="I833" s="113"/>
      <c r="J833" s="113"/>
      <c r="K833" s="113"/>
      <c r="L833" s="113"/>
      <c r="M833" s="113"/>
      <c r="N833" s="113"/>
      <c r="O833" s="113"/>
      <c r="P833" s="113"/>
      <c r="Q833" s="113"/>
      <c r="R833" s="113"/>
      <c r="S833" s="113"/>
      <c r="T833" s="113"/>
      <c r="U833" s="113"/>
      <c r="V833" s="113"/>
      <c r="W833" s="113"/>
      <c r="X833" s="113"/>
      <c r="Y833" s="113"/>
      <c r="Z833" s="113"/>
    </row>
    <row r="834" spans="1:26" ht="15.75" customHeight="1">
      <c r="A834" s="113"/>
      <c r="B834" s="113"/>
      <c r="C834" s="113"/>
      <c r="D834" s="113"/>
      <c r="E834" s="113"/>
      <c r="F834" s="113"/>
      <c r="G834" s="113"/>
      <c r="H834" s="113"/>
      <c r="I834" s="113"/>
      <c r="J834" s="113"/>
      <c r="K834" s="113"/>
      <c r="L834" s="113"/>
      <c r="M834" s="113"/>
      <c r="N834" s="113"/>
      <c r="O834" s="113"/>
      <c r="P834" s="113"/>
      <c r="Q834" s="113"/>
      <c r="R834" s="113"/>
      <c r="S834" s="113"/>
      <c r="T834" s="113"/>
      <c r="U834" s="113"/>
      <c r="V834" s="113"/>
      <c r="W834" s="113"/>
      <c r="X834" s="113"/>
      <c r="Y834" s="113"/>
      <c r="Z834" s="113"/>
    </row>
    <row r="835" spans="1:26" ht="15.75" customHeight="1">
      <c r="A835" s="113"/>
      <c r="B835" s="113"/>
      <c r="C835" s="113"/>
      <c r="D835" s="113"/>
      <c r="E835" s="113"/>
      <c r="F835" s="113"/>
      <c r="G835" s="113"/>
      <c r="H835" s="113"/>
      <c r="I835" s="113"/>
      <c r="J835" s="113"/>
      <c r="K835" s="113"/>
      <c r="L835" s="113"/>
      <c r="M835" s="113"/>
      <c r="N835" s="113"/>
      <c r="O835" s="113"/>
      <c r="P835" s="113"/>
      <c r="Q835" s="113"/>
      <c r="R835" s="113"/>
      <c r="S835" s="113"/>
      <c r="T835" s="113"/>
      <c r="U835" s="113"/>
      <c r="V835" s="113"/>
      <c r="W835" s="113"/>
      <c r="X835" s="113"/>
      <c r="Y835" s="113"/>
      <c r="Z835" s="113"/>
    </row>
    <row r="836" spans="1:26" ht="15.75" customHeight="1">
      <c r="A836" s="113"/>
      <c r="B836" s="113"/>
      <c r="C836" s="113"/>
      <c r="D836" s="113"/>
      <c r="E836" s="113"/>
      <c r="F836" s="113"/>
      <c r="G836" s="113"/>
      <c r="H836" s="113"/>
      <c r="I836" s="113"/>
      <c r="J836" s="113"/>
      <c r="K836" s="113"/>
      <c r="L836" s="113"/>
      <c r="M836" s="113"/>
      <c r="N836" s="113"/>
      <c r="O836" s="113"/>
      <c r="P836" s="113"/>
      <c r="Q836" s="113"/>
      <c r="R836" s="113"/>
      <c r="S836" s="113"/>
      <c r="T836" s="113"/>
      <c r="U836" s="113"/>
      <c r="V836" s="113"/>
      <c r="W836" s="113"/>
      <c r="X836" s="113"/>
      <c r="Y836" s="113"/>
      <c r="Z836" s="113"/>
    </row>
    <row r="837" spans="1:26" ht="15.75" customHeight="1">
      <c r="A837" s="113"/>
      <c r="B837" s="113"/>
      <c r="C837" s="113"/>
      <c r="D837" s="113"/>
      <c r="E837" s="113"/>
      <c r="F837" s="113"/>
      <c r="G837" s="113"/>
      <c r="H837" s="113"/>
      <c r="I837" s="113"/>
      <c r="J837" s="113"/>
      <c r="K837" s="113"/>
      <c r="L837" s="113"/>
      <c r="M837" s="113"/>
      <c r="N837" s="113"/>
      <c r="O837" s="113"/>
      <c r="P837" s="113"/>
      <c r="Q837" s="113"/>
      <c r="R837" s="113"/>
      <c r="S837" s="113"/>
      <c r="T837" s="113"/>
      <c r="U837" s="113"/>
      <c r="V837" s="113"/>
      <c r="W837" s="113"/>
      <c r="X837" s="113"/>
      <c r="Y837" s="113"/>
      <c r="Z837" s="113"/>
    </row>
    <row r="838" spans="1:26" ht="15.75" customHeight="1">
      <c r="A838" s="113"/>
      <c r="B838" s="113"/>
      <c r="C838" s="113"/>
      <c r="D838" s="113"/>
      <c r="E838" s="113"/>
      <c r="F838" s="113"/>
      <c r="G838" s="113"/>
      <c r="H838" s="113"/>
      <c r="I838" s="113"/>
      <c r="J838" s="113"/>
      <c r="K838" s="113"/>
      <c r="L838" s="113"/>
      <c r="M838" s="113"/>
      <c r="N838" s="113"/>
      <c r="O838" s="113"/>
      <c r="P838" s="113"/>
      <c r="Q838" s="113"/>
      <c r="R838" s="113"/>
      <c r="S838" s="113"/>
      <c r="T838" s="113"/>
      <c r="U838" s="113"/>
      <c r="V838" s="113"/>
      <c r="W838" s="113"/>
      <c r="X838" s="113"/>
      <c r="Y838" s="113"/>
      <c r="Z838" s="113"/>
    </row>
    <row r="839" spans="1:26" ht="15.75" customHeight="1">
      <c r="A839" s="113"/>
      <c r="B839" s="113"/>
      <c r="C839" s="113"/>
      <c r="D839" s="113"/>
      <c r="E839" s="113"/>
      <c r="F839" s="113"/>
      <c r="G839" s="113"/>
      <c r="H839" s="113"/>
      <c r="I839" s="113"/>
      <c r="J839" s="113"/>
      <c r="K839" s="113"/>
      <c r="L839" s="113"/>
      <c r="M839" s="113"/>
      <c r="N839" s="113"/>
      <c r="O839" s="113"/>
      <c r="P839" s="113"/>
      <c r="Q839" s="113"/>
      <c r="R839" s="113"/>
      <c r="S839" s="113"/>
      <c r="T839" s="113"/>
      <c r="U839" s="113"/>
      <c r="V839" s="113"/>
      <c r="W839" s="113"/>
      <c r="X839" s="113"/>
      <c r="Y839" s="113"/>
      <c r="Z839" s="113"/>
    </row>
    <row r="840" spans="1:26" ht="15.75" customHeight="1">
      <c r="A840" s="113"/>
      <c r="B840" s="113"/>
      <c r="C840" s="113"/>
      <c r="D840" s="113"/>
      <c r="E840" s="113"/>
      <c r="F840" s="113"/>
      <c r="G840" s="113"/>
      <c r="H840" s="113"/>
      <c r="I840" s="113"/>
      <c r="J840" s="113"/>
      <c r="K840" s="113"/>
      <c r="L840" s="113"/>
      <c r="M840" s="113"/>
      <c r="N840" s="113"/>
      <c r="O840" s="113"/>
      <c r="P840" s="113"/>
      <c r="Q840" s="113"/>
      <c r="R840" s="113"/>
      <c r="S840" s="113"/>
      <c r="T840" s="113"/>
      <c r="U840" s="113"/>
      <c r="V840" s="113"/>
      <c r="W840" s="113"/>
      <c r="X840" s="113"/>
      <c r="Y840" s="113"/>
      <c r="Z840" s="113"/>
    </row>
    <row r="841" spans="1:26" ht="15.75" customHeight="1">
      <c r="A841" s="113"/>
      <c r="B841" s="113"/>
      <c r="C841" s="113"/>
      <c r="D841" s="113"/>
      <c r="E841" s="113"/>
      <c r="F841" s="113"/>
      <c r="G841" s="113"/>
      <c r="H841" s="113"/>
      <c r="I841" s="113"/>
      <c r="J841" s="113"/>
      <c r="K841" s="113"/>
      <c r="L841" s="113"/>
      <c r="M841" s="113"/>
      <c r="N841" s="113"/>
      <c r="O841" s="113"/>
      <c r="P841" s="113"/>
      <c r="Q841" s="113"/>
      <c r="R841" s="113"/>
      <c r="S841" s="113"/>
      <c r="T841" s="113"/>
      <c r="U841" s="113"/>
      <c r="V841" s="113"/>
      <c r="W841" s="113"/>
      <c r="X841" s="113"/>
      <c r="Y841" s="113"/>
      <c r="Z841" s="113"/>
    </row>
    <row r="842" spans="1:26" ht="15.75" customHeight="1">
      <c r="A842" s="113"/>
      <c r="B842" s="113"/>
      <c r="C842" s="113"/>
      <c r="D842" s="113"/>
      <c r="E842" s="113"/>
      <c r="F842" s="113"/>
      <c r="G842" s="113"/>
      <c r="H842" s="113"/>
      <c r="I842" s="113"/>
      <c r="J842" s="113"/>
      <c r="K842" s="113"/>
      <c r="L842" s="113"/>
      <c r="M842" s="113"/>
      <c r="N842" s="113"/>
      <c r="O842" s="113"/>
      <c r="P842" s="113"/>
      <c r="Q842" s="113"/>
      <c r="R842" s="113"/>
      <c r="S842" s="113"/>
      <c r="T842" s="113"/>
      <c r="U842" s="113"/>
      <c r="V842" s="113"/>
      <c r="W842" s="113"/>
      <c r="X842" s="113"/>
      <c r="Y842" s="113"/>
      <c r="Z842" s="113"/>
    </row>
    <row r="843" spans="1:26" ht="15.75" customHeight="1">
      <c r="A843" s="113"/>
      <c r="B843" s="113"/>
      <c r="C843" s="113"/>
      <c r="D843" s="113"/>
      <c r="E843" s="113"/>
      <c r="F843" s="113"/>
      <c r="G843" s="113"/>
      <c r="H843" s="113"/>
      <c r="I843" s="113"/>
      <c r="J843" s="113"/>
      <c r="K843" s="113"/>
      <c r="L843" s="113"/>
      <c r="M843" s="113"/>
      <c r="N843" s="113"/>
      <c r="O843" s="113"/>
      <c r="P843" s="113"/>
      <c r="Q843" s="113"/>
      <c r="R843" s="113"/>
      <c r="S843" s="113"/>
      <c r="T843" s="113"/>
      <c r="U843" s="113"/>
      <c r="V843" s="113"/>
      <c r="W843" s="113"/>
      <c r="X843" s="113"/>
      <c r="Y843" s="113"/>
      <c r="Z843" s="113"/>
    </row>
    <row r="844" spans="1:26" ht="15.75" customHeight="1">
      <c r="A844" s="113"/>
      <c r="B844" s="113"/>
      <c r="C844" s="113"/>
      <c r="D844" s="113"/>
      <c r="E844" s="113"/>
      <c r="F844" s="113"/>
      <c r="G844" s="113"/>
      <c r="H844" s="113"/>
      <c r="I844" s="113"/>
      <c r="J844" s="113"/>
      <c r="K844" s="113"/>
      <c r="L844" s="113"/>
      <c r="M844" s="113"/>
      <c r="N844" s="113"/>
      <c r="O844" s="113"/>
      <c r="P844" s="113"/>
      <c r="Q844" s="113"/>
      <c r="R844" s="113"/>
      <c r="S844" s="113"/>
      <c r="T844" s="113"/>
      <c r="U844" s="113"/>
      <c r="V844" s="113"/>
      <c r="W844" s="113"/>
      <c r="X844" s="113"/>
      <c r="Y844" s="113"/>
      <c r="Z844" s="113"/>
    </row>
    <row r="845" spans="1:26" ht="15.75" customHeight="1">
      <c r="A845" s="113"/>
      <c r="B845" s="113"/>
      <c r="C845" s="113"/>
      <c r="D845" s="113"/>
      <c r="E845" s="113"/>
      <c r="F845" s="113"/>
      <c r="G845" s="113"/>
      <c r="H845" s="113"/>
      <c r="I845" s="113"/>
      <c r="J845" s="113"/>
      <c r="K845" s="113"/>
      <c r="L845" s="113"/>
      <c r="M845" s="113"/>
      <c r="N845" s="113"/>
      <c r="O845" s="113"/>
      <c r="P845" s="113"/>
      <c r="Q845" s="113"/>
      <c r="R845" s="113"/>
      <c r="S845" s="113"/>
      <c r="T845" s="113"/>
      <c r="U845" s="113"/>
      <c r="V845" s="113"/>
      <c r="W845" s="113"/>
      <c r="X845" s="113"/>
      <c r="Y845" s="113"/>
      <c r="Z845" s="113"/>
    </row>
    <row r="846" spans="1:26" ht="15.75" customHeight="1">
      <c r="A846" s="113"/>
      <c r="B846" s="113"/>
      <c r="C846" s="113"/>
      <c r="D846" s="113"/>
      <c r="E846" s="113"/>
      <c r="F846" s="113"/>
      <c r="G846" s="113"/>
      <c r="H846" s="113"/>
      <c r="I846" s="113"/>
      <c r="J846" s="113"/>
      <c r="K846" s="113"/>
      <c r="L846" s="113"/>
      <c r="M846" s="113"/>
      <c r="N846" s="113"/>
      <c r="O846" s="113"/>
      <c r="P846" s="113"/>
      <c r="Q846" s="113"/>
      <c r="R846" s="113"/>
      <c r="S846" s="113"/>
      <c r="T846" s="113"/>
      <c r="U846" s="113"/>
      <c r="V846" s="113"/>
      <c r="W846" s="113"/>
      <c r="X846" s="113"/>
      <c r="Y846" s="113"/>
      <c r="Z846" s="113"/>
    </row>
    <row r="847" spans="1:26" ht="15.75" customHeight="1">
      <c r="A847" s="113"/>
      <c r="B847" s="113"/>
      <c r="C847" s="113"/>
      <c r="D847" s="113"/>
      <c r="E847" s="113"/>
      <c r="F847" s="113"/>
      <c r="G847" s="113"/>
      <c r="H847" s="113"/>
      <c r="I847" s="113"/>
      <c r="J847" s="113"/>
      <c r="K847" s="113"/>
      <c r="L847" s="113"/>
      <c r="M847" s="113"/>
      <c r="N847" s="113"/>
      <c r="O847" s="113"/>
      <c r="P847" s="113"/>
      <c r="Q847" s="113"/>
      <c r="R847" s="113"/>
      <c r="S847" s="113"/>
      <c r="T847" s="113"/>
      <c r="U847" s="113"/>
      <c r="V847" s="113"/>
      <c r="W847" s="113"/>
      <c r="X847" s="113"/>
      <c r="Y847" s="113"/>
      <c r="Z847" s="113"/>
    </row>
    <row r="848" spans="1:26" ht="15.75" customHeight="1">
      <c r="A848" s="113"/>
      <c r="B848" s="113"/>
      <c r="C848" s="113"/>
      <c r="D848" s="113"/>
      <c r="E848" s="113"/>
      <c r="F848" s="113"/>
      <c r="G848" s="113"/>
      <c r="H848" s="113"/>
      <c r="I848" s="113"/>
      <c r="J848" s="113"/>
      <c r="K848" s="113"/>
      <c r="L848" s="113"/>
      <c r="M848" s="113"/>
      <c r="N848" s="113"/>
      <c r="O848" s="113"/>
      <c r="P848" s="113"/>
      <c r="Q848" s="113"/>
      <c r="R848" s="113"/>
      <c r="S848" s="113"/>
      <c r="T848" s="113"/>
      <c r="U848" s="113"/>
      <c r="V848" s="113"/>
      <c r="W848" s="113"/>
      <c r="X848" s="113"/>
      <c r="Y848" s="113"/>
      <c r="Z848" s="113"/>
    </row>
    <row r="849" spans="1:26" ht="15.75" customHeight="1">
      <c r="A849" s="113"/>
      <c r="B849" s="113"/>
      <c r="C849" s="113"/>
      <c r="D849" s="113"/>
      <c r="E849" s="113"/>
      <c r="F849" s="113"/>
      <c r="G849" s="113"/>
      <c r="H849" s="113"/>
      <c r="I849" s="113"/>
      <c r="J849" s="113"/>
      <c r="K849" s="113"/>
      <c r="L849" s="113"/>
      <c r="M849" s="113"/>
      <c r="N849" s="113"/>
      <c r="O849" s="113"/>
      <c r="P849" s="113"/>
      <c r="Q849" s="113"/>
      <c r="R849" s="113"/>
      <c r="S849" s="113"/>
      <c r="T849" s="113"/>
      <c r="U849" s="113"/>
      <c r="V849" s="113"/>
      <c r="W849" s="113"/>
      <c r="X849" s="113"/>
      <c r="Y849" s="113"/>
      <c r="Z849" s="113"/>
    </row>
    <row r="850" spans="1:26" ht="15.75" customHeight="1">
      <c r="A850" s="113"/>
      <c r="B850" s="113"/>
      <c r="C850" s="113"/>
      <c r="D850" s="113"/>
      <c r="E850" s="113"/>
      <c r="F850" s="113"/>
      <c r="G850" s="113"/>
      <c r="H850" s="113"/>
      <c r="I850" s="113"/>
      <c r="J850" s="113"/>
      <c r="K850" s="113"/>
      <c r="L850" s="113"/>
      <c r="M850" s="113"/>
      <c r="N850" s="113"/>
      <c r="O850" s="113"/>
      <c r="P850" s="113"/>
      <c r="Q850" s="113"/>
      <c r="R850" s="113"/>
      <c r="S850" s="113"/>
      <c r="T850" s="113"/>
      <c r="U850" s="113"/>
      <c r="V850" s="113"/>
      <c r="W850" s="113"/>
      <c r="X850" s="113"/>
      <c r="Y850" s="113"/>
      <c r="Z850" s="113"/>
    </row>
    <row r="851" spans="1:26" ht="15.75" customHeight="1">
      <c r="A851" s="113"/>
      <c r="B851" s="113"/>
      <c r="C851" s="113"/>
      <c r="D851" s="113"/>
      <c r="E851" s="113"/>
      <c r="F851" s="113"/>
      <c r="G851" s="113"/>
      <c r="H851" s="113"/>
      <c r="I851" s="113"/>
      <c r="J851" s="113"/>
      <c r="K851" s="113"/>
      <c r="L851" s="113"/>
      <c r="M851" s="113"/>
      <c r="N851" s="113"/>
      <c r="O851" s="113"/>
      <c r="P851" s="113"/>
      <c r="Q851" s="113"/>
      <c r="R851" s="113"/>
      <c r="S851" s="113"/>
      <c r="T851" s="113"/>
      <c r="U851" s="113"/>
      <c r="V851" s="113"/>
      <c r="W851" s="113"/>
      <c r="X851" s="113"/>
      <c r="Y851" s="113"/>
      <c r="Z851" s="113"/>
    </row>
    <row r="852" spans="1:26" ht="15.75" customHeight="1">
      <c r="A852" s="113"/>
      <c r="B852" s="113"/>
      <c r="C852" s="113"/>
      <c r="D852" s="113"/>
      <c r="E852" s="113"/>
      <c r="F852" s="113"/>
      <c r="G852" s="113"/>
      <c r="H852" s="113"/>
      <c r="I852" s="113"/>
      <c r="J852" s="113"/>
      <c r="K852" s="113"/>
      <c r="L852" s="113"/>
      <c r="M852" s="113"/>
      <c r="N852" s="113"/>
      <c r="O852" s="113"/>
      <c r="P852" s="113"/>
      <c r="Q852" s="113"/>
      <c r="R852" s="113"/>
      <c r="S852" s="113"/>
      <c r="T852" s="113"/>
      <c r="U852" s="113"/>
      <c r="V852" s="113"/>
      <c r="W852" s="113"/>
      <c r="X852" s="113"/>
      <c r="Y852" s="113"/>
      <c r="Z852" s="113"/>
    </row>
    <row r="853" spans="1:26" ht="15.75" customHeight="1">
      <c r="A853" s="113"/>
      <c r="B853" s="113"/>
      <c r="C853" s="113"/>
      <c r="D853" s="113"/>
      <c r="E853" s="113"/>
      <c r="F853" s="113"/>
      <c r="G853" s="113"/>
      <c r="H853" s="113"/>
      <c r="I853" s="113"/>
      <c r="J853" s="113"/>
      <c r="K853" s="113"/>
      <c r="L853" s="113"/>
      <c r="M853" s="113"/>
      <c r="N853" s="113"/>
      <c r="O853" s="113"/>
      <c r="P853" s="113"/>
      <c r="Q853" s="113"/>
      <c r="R853" s="113"/>
      <c r="S853" s="113"/>
      <c r="T853" s="113"/>
      <c r="U853" s="113"/>
      <c r="V853" s="113"/>
      <c r="W853" s="113"/>
      <c r="X853" s="113"/>
      <c r="Y853" s="113"/>
      <c r="Z853" s="113"/>
    </row>
    <row r="854" spans="1:26" ht="15.75" customHeight="1">
      <c r="A854" s="113"/>
      <c r="B854" s="113"/>
      <c r="C854" s="113"/>
      <c r="D854" s="113"/>
      <c r="E854" s="113"/>
      <c r="F854" s="113"/>
      <c r="G854" s="113"/>
      <c r="H854" s="113"/>
      <c r="I854" s="113"/>
      <c r="J854" s="113"/>
      <c r="K854" s="113"/>
      <c r="L854" s="113"/>
      <c r="M854" s="113"/>
      <c r="N854" s="113"/>
      <c r="O854" s="113"/>
      <c r="P854" s="113"/>
      <c r="Q854" s="113"/>
      <c r="R854" s="113"/>
      <c r="S854" s="113"/>
      <c r="T854" s="113"/>
      <c r="U854" s="113"/>
      <c r="V854" s="113"/>
      <c r="W854" s="113"/>
      <c r="X854" s="113"/>
      <c r="Y854" s="113"/>
      <c r="Z854" s="113"/>
    </row>
    <row r="855" spans="1:26" ht="15.75" customHeight="1">
      <c r="A855" s="113"/>
      <c r="B855" s="113"/>
      <c r="C855" s="113"/>
      <c r="D855" s="113"/>
      <c r="E855" s="113"/>
      <c r="F855" s="113"/>
      <c r="G855" s="113"/>
      <c r="H855" s="113"/>
      <c r="I855" s="113"/>
      <c r="J855" s="113"/>
      <c r="K855" s="113"/>
      <c r="L855" s="113"/>
      <c r="M855" s="113"/>
      <c r="N855" s="113"/>
      <c r="O855" s="113"/>
      <c r="P855" s="113"/>
      <c r="Q855" s="113"/>
      <c r="R855" s="113"/>
      <c r="S855" s="113"/>
      <c r="T855" s="113"/>
      <c r="U855" s="113"/>
      <c r="V855" s="113"/>
      <c r="W855" s="113"/>
      <c r="X855" s="113"/>
      <c r="Y855" s="113"/>
      <c r="Z855" s="113"/>
    </row>
    <row r="856" spans="1:26" ht="15.75" customHeight="1">
      <c r="A856" s="113"/>
      <c r="B856" s="113"/>
      <c r="C856" s="113"/>
      <c r="D856" s="113"/>
      <c r="E856" s="113"/>
      <c r="F856" s="113"/>
      <c r="G856" s="113"/>
      <c r="H856" s="113"/>
      <c r="I856" s="113"/>
      <c r="J856" s="113"/>
      <c r="K856" s="113"/>
      <c r="L856" s="113"/>
      <c r="M856" s="113"/>
      <c r="N856" s="113"/>
      <c r="O856" s="113"/>
      <c r="P856" s="113"/>
      <c r="Q856" s="113"/>
      <c r="R856" s="113"/>
      <c r="S856" s="113"/>
      <c r="T856" s="113"/>
      <c r="U856" s="113"/>
      <c r="V856" s="113"/>
      <c r="W856" s="113"/>
      <c r="X856" s="113"/>
      <c r="Y856" s="113"/>
      <c r="Z856" s="113"/>
    </row>
    <row r="857" spans="1:26" ht="15.75" customHeight="1">
      <c r="A857" s="113"/>
      <c r="B857" s="113"/>
      <c r="C857" s="113"/>
      <c r="D857" s="113"/>
      <c r="E857" s="113"/>
      <c r="F857" s="113"/>
      <c r="G857" s="113"/>
      <c r="H857" s="113"/>
      <c r="I857" s="113"/>
      <c r="J857" s="113"/>
      <c r="K857" s="113"/>
      <c r="L857" s="113"/>
      <c r="M857" s="113"/>
      <c r="N857" s="113"/>
      <c r="O857" s="113"/>
      <c r="P857" s="113"/>
      <c r="Q857" s="113"/>
      <c r="R857" s="113"/>
      <c r="S857" s="113"/>
      <c r="T857" s="113"/>
      <c r="U857" s="113"/>
      <c r="V857" s="113"/>
      <c r="W857" s="113"/>
      <c r="X857" s="113"/>
      <c r="Y857" s="113"/>
      <c r="Z857" s="113"/>
    </row>
    <row r="858" spans="1:26" ht="15.75" customHeight="1">
      <c r="A858" s="113"/>
      <c r="B858" s="113"/>
      <c r="C858" s="113"/>
      <c r="D858" s="113"/>
      <c r="E858" s="113"/>
      <c r="F858" s="113"/>
      <c r="G858" s="113"/>
      <c r="H858" s="113"/>
      <c r="I858" s="113"/>
      <c r="J858" s="113"/>
      <c r="K858" s="113"/>
      <c r="L858" s="113"/>
      <c r="M858" s="113"/>
      <c r="N858" s="113"/>
      <c r="O858" s="113"/>
      <c r="P858" s="113"/>
      <c r="Q858" s="113"/>
      <c r="R858" s="113"/>
      <c r="S858" s="113"/>
      <c r="T858" s="113"/>
      <c r="U858" s="113"/>
      <c r="V858" s="113"/>
      <c r="W858" s="113"/>
      <c r="X858" s="113"/>
      <c r="Y858" s="113"/>
      <c r="Z858" s="113"/>
    </row>
    <row r="859" spans="1:26" ht="15.75" customHeight="1">
      <c r="A859" s="113"/>
      <c r="B859" s="113"/>
      <c r="C859" s="113"/>
      <c r="D859" s="113"/>
      <c r="E859" s="113"/>
      <c r="F859" s="113"/>
      <c r="G859" s="113"/>
      <c r="H859" s="113"/>
      <c r="I859" s="113"/>
      <c r="J859" s="113"/>
      <c r="K859" s="113"/>
      <c r="L859" s="113"/>
      <c r="M859" s="113"/>
      <c r="N859" s="113"/>
      <c r="O859" s="113"/>
      <c r="P859" s="113"/>
      <c r="Q859" s="113"/>
      <c r="R859" s="113"/>
      <c r="S859" s="113"/>
      <c r="T859" s="113"/>
      <c r="U859" s="113"/>
      <c r="V859" s="113"/>
      <c r="W859" s="113"/>
      <c r="X859" s="113"/>
      <c r="Y859" s="113"/>
      <c r="Z859" s="113"/>
    </row>
    <row r="860" spans="1:26" ht="15.75" customHeight="1">
      <c r="A860" s="113"/>
      <c r="B860" s="113"/>
      <c r="C860" s="113"/>
      <c r="D860" s="113"/>
      <c r="E860" s="113"/>
      <c r="F860" s="113"/>
      <c r="G860" s="113"/>
      <c r="H860" s="113"/>
      <c r="I860" s="113"/>
      <c r="J860" s="113"/>
      <c r="K860" s="113"/>
      <c r="L860" s="113"/>
      <c r="M860" s="113"/>
      <c r="N860" s="113"/>
      <c r="O860" s="113"/>
      <c r="P860" s="113"/>
      <c r="Q860" s="113"/>
      <c r="R860" s="113"/>
      <c r="S860" s="113"/>
      <c r="T860" s="113"/>
      <c r="U860" s="113"/>
      <c r="V860" s="113"/>
      <c r="W860" s="113"/>
      <c r="X860" s="113"/>
      <c r="Y860" s="113"/>
      <c r="Z860" s="113"/>
    </row>
    <row r="861" spans="1:26" ht="15.75" customHeight="1">
      <c r="A861" s="113"/>
      <c r="B861" s="113"/>
      <c r="C861" s="113"/>
      <c r="D861" s="113"/>
      <c r="E861" s="113"/>
      <c r="F861" s="113"/>
      <c r="G861" s="113"/>
      <c r="H861" s="113"/>
      <c r="I861" s="113"/>
      <c r="J861" s="113"/>
      <c r="K861" s="113"/>
      <c r="L861" s="113"/>
      <c r="M861" s="113"/>
      <c r="N861" s="113"/>
      <c r="O861" s="113"/>
      <c r="P861" s="113"/>
      <c r="Q861" s="113"/>
      <c r="R861" s="113"/>
      <c r="S861" s="113"/>
      <c r="T861" s="113"/>
      <c r="U861" s="113"/>
      <c r="V861" s="113"/>
      <c r="W861" s="113"/>
      <c r="X861" s="113"/>
      <c r="Y861" s="113"/>
      <c r="Z861" s="113"/>
    </row>
    <row r="862" spans="1:26" ht="15.75" customHeight="1">
      <c r="A862" s="113"/>
      <c r="B862" s="113"/>
      <c r="C862" s="113"/>
      <c r="D862" s="113"/>
      <c r="E862" s="113"/>
      <c r="F862" s="113"/>
      <c r="G862" s="113"/>
      <c r="H862" s="113"/>
      <c r="I862" s="113"/>
      <c r="J862" s="113"/>
      <c r="K862" s="113"/>
      <c r="L862" s="113"/>
      <c r="M862" s="113"/>
      <c r="N862" s="113"/>
      <c r="O862" s="113"/>
      <c r="P862" s="113"/>
      <c r="Q862" s="113"/>
      <c r="R862" s="113"/>
      <c r="S862" s="113"/>
      <c r="T862" s="113"/>
      <c r="U862" s="113"/>
      <c r="V862" s="113"/>
      <c r="W862" s="113"/>
      <c r="X862" s="113"/>
      <c r="Y862" s="113"/>
      <c r="Z862" s="113"/>
    </row>
    <row r="863" spans="1:26" ht="15.75" customHeight="1">
      <c r="A863" s="113"/>
      <c r="B863" s="113"/>
      <c r="C863" s="113"/>
      <c r="D863" s="113"/>
      <c r="E863" s="113"/>
      <c r="F863" s="113"/>
      <c r="G863" s="113"/>
      <c r="H863" s="113"/>
      <c r="I863" s="113"/>
      <c r="J863" s="113"/>
      <c r="K863" s="113"/>
      <c r="L863" s="113"/>
      <c r="M863" s="113"/>
      <c r="N863" s="113"/>
      <c r="O863" s="113"/>
      <c r="P863" s="113"/>
      <c r="Q863" s="113"/>
      <c r="R863" s="113"/>
      <c r="S863" s="113"/>
      <c r="T863" s="113"/>
      <c r="U863" s="113"/>
      <c r="V863" s="113"/>
      <c r="W863" s="113"/>
      <c r="X863" s="113"/>
      <c r="Y863" s="113"/>
      <c r="Z863" s="113"/>
    </row>
    <row r="864" spans="1:26" ht="15.75" customHeight="1">
      <c r="A864" s="113"/>
      <c r="B864" s="113"/>
      <c r="C864" s="113"/>
      <c r="D864" s="113"/>
      <c r="E864" s="113"/>
      <c r="F864" s="113"/>
      <c r="G864" s="113"/>
      <c r="H864" s="113"/>
      <c r="I864" s="113"/>
      <c r="J864" s="113"/>
      <c r="K864" s="113"/>
      <c r="L864" s="113"/>
      <c r="M864" s="113"/>
      <c r="N864" s="113"/>
      <c r="O864" s="113"/>
      <c r="P864" s="113"/>
      <c r="Q864" s="113"/>
      <c r="R864" s="113"/>
      <c r="S864" s="113"/>
      <c r="T864" s="113"/>
      <c r="U864" s="113"/>
      <c r="V864" s="113"/>
      <c r="W864" s="113"/>
      <c r="X864" s="113"/>
      <c r="Y864" s="113"/>
      <c r="Z864" s="113"/>
    </row>
    <row r="865" spans="1:26" ht="15.75" customHeight="1">
      <c r="A865" s="113"/>
      <c r="B865" s="113"/>
      <c r="C865" s="113"/>
      <c r="D865" s="113"/>
      <c r="E865" s="113"/>
      <c r="F865" s="113"/>
      <c r="G865" s="113"/>
      <c r="H865" s="113"/>
      <c r="I865" s="113"/>
      <c r="J865" s="113"/>
      <c r="K865" s="113"/>
      <c r="L865" s="113"/>
      <c r="M865" s="113"/>
      <c r="N865" s="113"/>
      <c r="O865" s="113"/>
      <c r="P865" s="113"/>
      <c r="Q865" s="113"/>
      <c r="R865" s="113"/>
      <c r="S865" s="113"/>
      <c r="T865" s="113"/>
      <c r="U865" s="113"/>
      <c r="V865" s="113"/>
      <c r="W865" s="113"/>
      <c r="X865" s="113"/>
      <c r="Y865" s="113"/>
      <c r="Z865" s="113"/>
    </row>
    <row r="866" spans="1:26" ht="15.75" customHeight="1">
      <c r="A866" s="113"/>
      <c r="B866" s="113"/>
      <c r="C866" s="113"/>
      <c r="D866" s="113"/>
      <c r="E866" s="113"/>
      <c r="F866" s="113"/>
      <c r="G866" s="113"/>
      <c r="H866" s="113"/>
      <c r="I866" s="113"/>
      <c r="J866" s="113"/>
      <c r="K866" s="113"/>
      <c r="L866" s="113"/>
      <c r="M866" s="113"/>
      <c r="N866" s="113"/>
      <c r="O866" s="113"/>
      <c r="P866" s="113"/>
      <c r="Q866" s="113"/>
      <c r="R866" s="113"/>
      <c r="S866" s="113"/>
      <c r="T866" s="113"/>
      <c r="U866" s="113"/>
      <c r="V866" s="113"/>
      <c r="W866" s="113"/>
      <c r="X866" s="113"/>
      <c r="Y866" s="113"/>
      <c r="Z866" s="113"/>
    </row>
    <row r="867" spans="1:26" ht="15.75" customHeight="1">
      <c r="A867" s="113"/>
      <c r="B867" s="113"/>
      <c r="C867" s="113"/>
      <c r="D867" s="113"/>
      <c r="E867" s="113"/>
      <c r="F867" s="113"/>
      <c r="G867" s="113"/>
      <c r="H867" s="113"/>
      <c r="I867" s="113"/>
      <c r="J867" s="113"/>
      <c r="K867" s="113"/>
      <c r="L867" s="113"/>
      <c r="M867" s="113"/>
      <c r="N867" s="113"/>
      <c r="O867" s="113"/>
      <c r="P867" s="113"/>
      <c r="Q867" s="113"/>
      <c r="R867" s="113"/>
      <c r="S867" s="113"/>
      <c r="T867" s="113"/>
      <c r="U867" s="113"/>
      <c r="V867" s="113"/>
      <c r="W867" s="113"/>
      <c r="X867" s="113"/>
      <c r="Y867" s="113"/>
      <c r="Z867" s="113"/>
    </row>
    <row r="868" spans="1:26" ht="15.75" customHeight="1">
      <c r="A868" s="113"/>
      <c r="B868" s="113"/>
      <c r="C868" s="113"/>
      <c r="D868" s="113"/>
      <c r="E868" s="113"/>
      <c r="F868" s="113"/>
      <c r="G868" s="113"/>
      <c r="H868" s="113"/>
      <c r="I868" s="113"/>
      <c r="J868" s="113"/>
      <c r="K868" s="113"/>
      <c r="L868" s="113"/>
      <c r="M868" s="113"/>
      <c r="N868" s="113"/>
      <c r="O868" s="113"/>
      <c r="P868" s="113"/>
      <c r="Q868" s="113"/>
      <c r="R868" s="113"/>
      <c r="S868" s="113"/>
      <c r="T868" s="113"/>
      <c r="U868" s="113"/>
      <c r="V868" s="113"/>
      <c r="W868" s="113"/>
      <c r="X868" s="113"/>
      <c r="Y868" s="113"/>
      <c r="Z868" s="113"/>
    </row>
    <row r="869" spans="1:26" ht="15.75" customHeight="1">
      <c r="A869" s="113"/>
      <c r="B869" s="113"/>
      <c r="C869" s="113"/>
      <c r="D869" s="113"/>
      <c r="E869" s="113"/>
      <c r="F869" s="113"/>
      <c r="G869" s="113"/>
      <c r="H869" s="113"/>
      <c r="I869" s="113"/>
      <c r="J869" s="113"/>
      <c r="K869" s="113"/>
      <c r="L869" s="113"/>
      <c r="M869" s="113"/>
      <c r="N869" s="113"/>
      <c r="O869" s="113"/>
      <c r="P869" s="113"/>
      <c r="Q869" s="113"/>
      <c r="R869" s="113"/>
      <c r="S869" s="113"/>
      <c r="T869" s="113"/>
      <c r="U869" s="113"/>
      <c r="V869" s="113"/>
      <c r="W869" s="113"/>
      <c r="X869" s="113"/>
      <c r="Y869" s="113"/>
      <c r="Z869" s="113"/>
    </row>
    <row r="870" spans="1:26" ht="15.75" customHeight="1">
      <c r="A870" s="113"/>
      <c r="B870" s="113"/>
      <c r="C870" s="113"/>
      <c r="D870" s="113"/>
      <c r="E870" s="113"/>
      <c r="F870" s="113"/>
      <c r="G870" s="113"/>
      <c r="H870" s="113"/>
      <c r="I870" s="113"/>
      <c r="J870" s="113"/>
      <c r="K870" s="113"/>
      <c r="L870" s="113"/>
      <c r="M870" s="113"/>
      <c r="N870" s="113"/>
      <c r="O870" s="113"/>
      <c r="P870" s="113"/>
      <c r="Q870" s="113"/>
      <c r="R870" s="113"/>
      <c r="S870" s="113"/>
      <c r="T870" s="113"/>
      <c r="U870" s="113"/>
      <c r="V870" s="113"/>
      <c r="W870" s="113"/>
      <c r="X870" s="113"/>
      <c r="Y870" s="113"/>
      <c r="Z870" s="113"/>
    </row>
    <row r="871" spans="1:26" ht="15.75" customHeight="1">
      <c r="A871" s="113"/>
      <c r="B871" s="113"/>
      <c r="C871" s="113"/>
      <c r="D871" s="113"/>
      <c r="E871" s="113"/>
      <c r="F871" s="113"/>
      <c r="G871" s="113"/>
      <c r="H871" s="113"/>
      <c r="I871" s="113"/>
      <c r="J871" s="113"/>
      <c r="K871" s="113"/>
      <c r="L871" s="113"/>
      <c r="M871" s="113"/>
      <c r="N871" s="113"/>
      <c r="O871" s="113"/>
      <c r="P871" s="113"/>
      <c r="Q871" s="113"/>
      <c r="R871" s="113"/>
      <c r="S871" s="113"/>
      <c r="T871" s="113"/>
      <c r="U871" s="113"/>
      <c r="V871" s="113"/>
      <c r="W871" s="113"/>
      <c r="X871" s="113"/>
      <c r="Y871" s="113"/>
      <c r="Z871" s="113"/>
    </row>
    <row r="872" spans="1:26" ht="15.75" customHeight="1">
      <c r="A872" s="113"/>
      <c r="B872" s="113"/>
      <c r="C872" s="113"/>
      <c r="D872" s="113"/>
      <c r="E872" s="113"/>
      <c r="F872" s="113"/>
      <c r="G872" s="113"/>
      <c r="H872" s="113"/>
      <c r="I872" s="113"/>
      <c r="J872" s="113"/>
      <c r="K872" s="113"/>
      <c r="L872" s="113"/>
      <c r="M872" s="113"/>
      <c r="N872" s="113"/>
      <c r="O872" s="113"/>
      <c r="P872" s="113"/>
      <c r="Q872" s="113"/>
      <c r="R872" s="113"/>
      <c r="S872" s="113"/>
      <c r="T872" s="113"/>
      <c r="U872" s="113"/>
      <c r="V872" s="113"/>
      <c r="W872" s="113"/>
      <c r="X872" s="113"/>
      <c r="Y872" s="113"/>
      <c r="Z872" s="113"/>
    </row>
    <row r="873" spans="1:26" ht="15.75" customHeight="1">
      <c r="A873" s="113"/>
      <c r="B873" s="113"/>
      <c r="C873" s="113"/>
      <c r="D873" s="113"/>
      <c r="E873" s="113"/>
      <c r="F873" s="113"/>
      <c r="G873" s="113"/>
      <c r="H873" s="113"/>
      <c r="I873" s="113"/>
      <c r="J873" s="113"/>
      <c r="K873" s="113"/>
      <c r="L873" s="113"/>
      <c r="M873" s="113"/>
      <c r="N873" s="113"/>
      <c r="O873" s="113"/>
      <c r="P873" s="113"/>
      <c r="Q873" s="113"/>
      <c r="R873" s="113"/>
      <c r="S873" s="113"/>
      <c r="T873" s="113"/>
      <c r="U873" s="113"/>
      <c r="V873" s="113"/>
      <c r="W873" s="113"/>
      <c r="X873" s="113"/>
      <c r="Y873" s="113"/>
      <c r="Z873" s="113"/>
    </row>
    <row r="874" spans="1:26" ht="15.75" customHeight="1">
      <c r="A874" s="113"/>
      <c r="B874" s="113"/>
      <c r="C874" s="113"/>
      <c r="D874" s="113"/>
      <c r="E874" s="113"/>
      <c r="F874" s="113"/>
      <c r="G874" s="113"/>
      <c r="H874" s="113"/>
      <c r="I874" s="113"/>
      <c r="J874" s="113"/>
      <c r="K874" s="113"/>
      <c r="L874" s="113"/>
      <c r="M874" s="113"/>
      <c r="N874" s="113"/>
      <c r="O874" s="113"/>
      <c r="P874" s="113"/>
      <c r="Q874" s="113"/>
      <c r="R874" s="113"/>
      <c r="S874" s="113"/>
      <c r="T874" s="113"/>
      <c r="U874" s="113"/>
      <c r="V874" s="113"/>
      <c r="W874" s="113"/>
      <c r="X874" s="113"/>
      <c r="Y874" s="113"/>
      <c r="Z874" s="113"/>
    </row>
    <row r="875" spans="1:26" ht="15.75" customHeight="1">
      <c r="A875" s="113"/>
      <c r="B875" s="113"/>
      <c r="C875" s="113"/>
      <c r="D875" s="113"/>
      <c r="E875" s="113"/>
      <c r="F875" s="113"/>
      <c r="G875" s="113"/>
      <c r="H875" s="113"/>
      <c r="I875" s="113"/>
      <c r="J875" s="113"/>
      <c r="K875" s="113"/>
      <c r="L875" s="113"/>
      <c r="M875" s="113"/>
      <c r="N875" s="113"/>
      <c r="O875" s="113"/>
      <c r="P875" s="113"/>
      <c r="Q875" s="113"/>
      <c r="R875" s="113"/>
      <c r="S875" s="113"/>
      <c r="T875" s="113"/>
      <c r="U875" s="113"/>
      <c r="V875" s="113"/>
      <c r="W875" s="113"/>
      <c r="X875" s="113"/>
      <c r="Y875" s="113"/>
      <c r="Z875" s="113"/>
    </row>
    <row r="876" spans="1:26" ht="15.75" customHeight="1">
      <c r="A876" s="113"/>
      <c r="B876" s="113"/>
      <c r="C876" s="113"/>
      <c r="D876" s="113"/>
      <c r="E876" s="113"/>
      <c r="F876" s="113"/>
      <c r="G876" s="113"/>
      <c r="H876" s="113"/>
      <c r="I876" s="113"/>
      <c r="J876" s="113"/>
      <c r="K876" s="113"/>
      <c r="L876" s="113"/>
      <c r="M876" s="113"/>
      <c r="N876" s="113"/>
      <c r="O876" s="113"/>
      <c r="P876" s="113"/>
      <c r="Q876" s="113"/>
      <c r="R876" s="113"/>
      <c r="S876" s="113"/>
      <c r="T876" s="113"/>
      <c r="U876" s="113"/>
      <c r="V876" s="113"/>
      <c r="W876" s="113"/>
      <c r="X876" s="113"/>
      <c r="Y876" s="113"/>
      <c r="Z876" s="113"/>
    </row>
    <row r="877" spans="1:26" ht="15.75" customHeight="1">
      <c r="A877" s="113"/>
      <c r="B877" s="113"/>
      <c r="C877" s="113"/>
      <c r="D877" s="113"/>
      <c r="E877" s="113"/>
      <c r="F877" s="113"/>
      <c r="G877" s="113"/>
      <c r="H877" s="113"/>
      <c r="I877" s="113"/>
      <c r="J877" s="113"/>
      <c r="K877" s="113"/>
      <c r="L877" s="113"/>
      <c r="M877" s="113"/>
      <c r="N877" s="113"/>
      <c r="O877" s="113"/>
      <c r="P877" s="113"/>
      <c r="Q877" s="113"/>
      <c r="R877" s="113"/>
      <c r="S877" s="113"/>
      <c r="T877" s="113"/>
      <c r="U877" s="113"/>
      <c r="V877" s="113"/>
      <c r="W877" s="113"/>
      <c r="X877" s="113"/>
      <c r="Y877" s="113"/>
      <c r="Z877" s="113"/>
    </row>
    <row r="878" spans="1:26" ht="15.75" customHeight="1">
      <c r="A878" s="113"/>
      <c r="B878" s="113"/>
      <c r="C878" s="113"/>
      <c r="D878" s="113"/>
      <c r="E878" s="113"/>
      <c r="F878" s="113"/>
      <c r="G878" s="113"/>
      <c r="H878" s="113"/>
      <c r="I878" s="113"/>
      <c r="J878" s="113"/>
      <c r="K878" s="113"/>
      <c r="L878" s="113"/>
      <c r="M878" s="113"/>
      <c r="N878" s="113"/>
      <c r="O878" s="113"/>
      <c r="P878" s="113"/>
      <c r="Q878" s="113"/>
      <c r="R878" s="113"/>
      <c r="S878" s="113"/>
      <c r="T878" s="113"/>
      <c r="U878" s="113"/>
      <c r="V878" s="113"/>
      <c r="W878" s="113"/>
      <c r="X878" s="113"/>
      <c r="Y878" s="113"/>
      <c r="Z878" s="113"/>
    </row>
    <row r="879" spans="1:26" ht="15.75" customHeight="1">
      <c r="A879" s="113"/>
      <c r="B879" s="113"/>
      <c r="C879" s="113"/>
      <c r="D879" s="113"/>
      <c r="E879" s="113"/>
      <c r="F879" s="113"/>
      <c r="G879" s="113"/>
      <c r="H879" s="113"/>
      <c r="I879" s="113"/>
      <c r="J879" s="113"/>
      <c r="K879" s="113"/>
      <c r="L879" s="113"/>
      <c r="M879" s="113"/>
      <c r="N879" s="113"/>
      <c r="O879" s="113"/>
      <c r="P879" s="113"/>
      <c r="Q879" s="113"/>
      <c r="R879" s="113"/>
      <c r="S879" s="113"/>
      <c r="T879" s="113"/>
      <c r="U879" s="113"/>
      <c r="V879" s="113"/>
      <c r="W879" s="113"/>
      <c r="X879" s="113"/>
      <c r="Y879" s="113"/>
      <c r="Z879" s="113"/>
    </row>
    <row r="880" spans="1:26" ht="15.75" customHeight="1">
      <c r="A880" s="113"/>
      <c r="B880" s="113"/>
      <c r="C880" s="113"/>
      <c r="D880" s="113"/>
      <c r="E880" s="113"/>
      <c r="F880" s="113"/>
      <c r="G880" s="113"/>
      <c r="H880" s="113"/>
      <c r="I880" s="113"/>
      <c r="J880" s="113"/>
      <c r="K880" s="113"/>
      <c r="L880" s="113"/>
      <c r="M880" s="113"/>
      <c r="N880" s="113"/>
      <c r="O880" s="113"/>
      <c r="P880" s="113"/>
      <c r="Q880" s="113"/>
      <c r="R880" s="113"/>
      <c r="S880" s="113"/>
      <c r="T880" s="113"/>
      <c r="U880" s="113"/>
      <c r="V880" s="113"/>
      <c r="W880" s="113"/>
      <c r="X880" s="113"/>
      <c r="Y880" s="113"/>
      <c r="Z880" s="113"/>
    </row>
    <row r="881" spans="1:26" ht="15.75" customHeight="1">
      <c r="A881" s="113"/>
      <c r="B881" s="113"/>
      <c r="C881" s="113"/>
      <c r="D881" s="113"/>
      <c r="E881" s="113"/>
      <c r="F881" s="113"/>
      <c r="G881" s="113"/>
      <c r="H881" s="113"/>
      <c r="I881" s="113"/>
      <c r="J881" s="113"/>
      <c r="K881" s="113"/>
      <c r="L881" s="113"/>
      <c r="M881" s="113"/>
      <c r="N881" s="113"/>
      <c r="O881" s="113"/>
      <c r="P881" s="113"/>
      <c r="Q881" s="113"/>
      <c r="R881" s="113"/>
      <c r="S881" s="113"/>
      <c r="T881" s="113"/>
      <c r="U881" s="113"/>
      <c r="V881" s="113"/>
      <c r="W881" s="113"/>
      <c r="X881" s="113"/>
      <c r="Y881" s="113"/>
      <c r="Z881" s="113"/>
    </row>
    <row r="882" spans="1:26" ht="15.75" customHeight="1">
      <c r="A882" s="113"/>
      <c r="B882" s="113"/>
      <c r="C882" s="113"/>
      <c r="D882" s="113"/>
      <c r="E882" s="113"/>
      <c r="F882" s="113"/>
      <c r="G882" s="113"/>
      <c r="H882" s="113"/>
      <c r="I882" s="113"/>
      <c r="J882" s="113"/>
      <c r="K882" s="113"/>
      <c r="L882" s="113"/>
      <c r="M882" s="113"/>
      <c r="N882" s="113"/>
      <c r="O882" s="113"/>
      <c r="P882" s="113"/>
      <c r="Q882" s="113"/>
      <c r="R882" s="113"/>
      <c r="S882" s="113"/>
      <c r="T882" s="113"/>
      <c r="U882" s="113"/>
      <c r="V882" s="113"/>
      <c r="W882" s="113"/>
      <c r="X882" s="113"/>
      <c r="Y882" s="113"/>
      <c r="Z882" s="113"/>
    </row>
    <row r="883" spans="1:26" ht="15.75" customHeight="1">
      <c r="A883" s="113"/>
      <c r="B883" s="113"/>
      <c r="C883" s="113"/>
      <c r="D883" s="113"/>
      <c r="E883" s="113"/>
      <c r="F883" s="113"/>
      <c r="G883" s="113"/>
      <c r="H883" s="113"/>
      <c r="I883" s="113"/>
      <c r="J883" s="113"/>
      <c r="K883" s="113"/>
      <c r="L883" s="113"/>
      <c r="M883" s="113"/>
      <c r="N883" s="113"/>
      <c r="O883" s="113"/>
      <c r="P883" s="113"/>
      <c r="Q883" s="113"/>
      <c r="R883" s="113"/>
      <c r="S883" s="113"/>
      <c r="T883" s="113"/>
      <c r="U883" s="113"/>
      <c r="V883" s="113"/>
      <c r="W883" s="113"/>
      <c r="X883" s="113"/>
      <c r="Y883" s="113"/>
      <c r="Z883" s="113"/>
    </row>
    <row r="884" spans="1:26" ht="15.75" customHeight="1">
      <c r="A884" s="113"/>
      <c r="B884" s="113"/>
      <c r="C884" s="113"/>
      <c r="D884" s="113"/>
      <c r="E884" s="113"/>
      <c r="F884" s="113"/>
      <c r="G884" s="113"/>
      <c r="H884" s="113"/>
      <c r="I884" s="113"/>
      <c r="J884" s="113"/>
      <c r="K884" s="113"/>
      <c r="L884" s="113"/>
      <c r="M884" s="113"/>
      <c r="N884" s="113"/>
      <c r="O884" s="113"/>
      <c r="P884" s="113"/>
      <c r="Q884" s="113"/>
      <c r="R884" s="113"/>
      <c r="S884" s="113"/>
      <c r="T884" s="113"/>
      <c r="U884" s="113"/>
      <c r="V884" s="113"/>
      <c r="W884" s="113"/>
      <c r="X884" s="113"/>
      <c r="Y884" s="113"/>
      <c r="Z884" s="113"/>
    </row>
    <row r="885" spans="1:26" ht="15.75" customHeight="1">
      <c r="A885" s="113"/>
      <c r="B885" s="113"/>
      <c r="C885" s="113"/>
      <c r="D885" s="113"/>
      <c r="E885" s="113"/>
      <c r="F885" s="113"/>
      <c r="G885" s="113"/>
      <c r="H885" s="113"/>
      <c r="I885" s="113"/>
      <c r="J885" s="113"/>
      <c r="K885" s="113"/>
      <c r="L885" s="113"/>
      <c r="M885" s="113"/>
      <c r="N885" s="113"/>
      <c r="O885" s="113"/>
      <c r="P885" s="113"/>
      <c r="Q885" s="113"/>
      <c r="R885" s="113"/>
      <c r="S885" s="113"/>
      <c r="T885" s="113"/>
      <c r="U885" s="113"/>
      <c r="V885" s="113"/>
      <c r="W885" s="113"/>
      <c r="X885" s="113"/>
      <c r="Y885" s="113"/>
      <c r="Z885" s="113"/>
    </row>
    <row r="886" spans="1:26" ht="15.75" customHeight="1">
      <c r="A886" s="113"/>
      <c r="B886" s="113"/>
      <c r="C886" s="113"/>
      <c r="D886" s="113"/>
      <c r="E886" s="113"/>
      <c r="F886" s="113"/>
      <c r="G886" s="113"/>
      <c r="H886" s="113"/>
      <c r="I886" s="113"/>
      <c r="J886" s="113"/>
      <c r="K886" s="113"/>
      <c r="L886" s="113"/>
      <c r="M886" s="113"/>
      <c r="N886" s="113"/>
      <c r="O886" s="113"/>
      <c r="P886" s="113"/>
      <c r="Q886" s="113"/>
      <c r="R886" s="113"/>
      <c r="S886" s="113"/>
      <c r="T886" s="113"/>
      <c r="U886" s="113"/>
      <c r="V886" s="113"/>
      <c r="W886" s="113"/>
      <c r="X886" s="113"/>
      <c r="Y886" s="113"/>
      <c r="Z886" s="113"/>
    </row>
    <row r="887" spans="1:26" ht="15.75" customHeight="1">
      <c r="A887" s="113"/>
      <c r="B887" s="113"/>
      <c r="C887" s="113"/>
      <c r="D887" s="113"/>
      <c r="E887" s="113"/>
      <c r="F887" s="113"/>
      <c r="G887" s="113"/>
      <c r="H887" s="113"/>
      <c r="I887" s="113"/>
      <c r="J887" s="113"/>
      <c r="K887" s="113"/>
      <c r="L887" s="113"/>
      <c r="M887" s="113"/>
      <c r="N887" s="113"/>
      <c r="O887" s="113"/>
      <c r="P887" s="113"/>
      <c r="Q887" s="113"/>
      <c r="R887" s="113"/>
      <c r="S887" s="113"/>
      <c r="T887" s="113"/>
      <c r="U887" s="113"/>
      <c r="V887" s="113"/>
      <c r="W887" s="113"/>
      <c r="X887" s="113"/>
      <c r="Y887" s="113"/>
      <c r="Z887" s="113"/>
    </row>
    <row r="888" spans="1:26" ht="15.75" customHeight="1">
      <c r="A888" s="113"/>
      <c r="B888" s="113"/>
      <c r="C888" s="113"/>
      <c r="D888" s="113"/>
      <c r="E888" s="113"/>
      <c r="F888" s="113"/>
      <c r="G888" s="113"/>
      <c r="H888" s="113"/>
      <c r="I888" s="113"/>
      <c r="J888" s="113"/>
      <c r="K888" s="113"/>
      <c r="L888" s="113"/>
      <c r="M888" s="113"/>
      <c r="N888" s="113"/>
      <c r="O888" s="113"/>
      <c r="P888" s="113"/>
      <c r="Q888" s="113"/>
      <c r="R888" s="113"/>
      <c r="S888" s="113"/>
      <c r="T888" s="113"/>
      <c r="U888" s="113"/>
      <c r="V888" s="113"/>
      <c r="W888" s="113"/>
      <c r="X888" s="113"/>
      <c r="Y888" s="113"/>
      <c r="Z888" s="113"/>
    </row>
    <row r="889" spans="1:26" ht="15.75" customHeight="1">
      <c r="A889" s="113"/>
      <c r="B889" s="113"/>
      <c r="C889" s="113"/>
      <c r="D889" s="113"/>
      <c r="E889" s="113"/>
      <c r="F889" s="113"/>
      <c r="G889" s="113"/>
      <c r="H889" s="113"/>
      <c r="I889" s="113"/>
      <c r="J889" s="113"/>
      <c r="K889" s="113"/>
      <c r="L889" s="113"/>
      <c r="M889" s="113"/>
      <c r="N889" s="113"/>
      <c r="O889" s="113"/>
      <c r="P889" s="113"/>
      <c r="Q889" s="113"/>
      <c r="R889" s="113"/>
      <c r="S889" s="113"/>
      <c r="T889" s="113"/>
      <c r="U889" s="113"/>
      <c r="V889" s="113"/>
      <c r="W889" s="113"/>
      <c r="X889" s="113"/>
      <c r="Y889" s="113"/>
      <c r="Z889" s="113"/>
    </row>
    <row r="890" spans="1:26" ht="15.75" customHeight="1">
      <c r="A890" s="113"/>
      <c r="B890" s="113"/>
      <c r="C890" s="113"/>
      <c r="D890" s="113"/>
      <c r="E890" s="113"/>
      <c r="F890" s="113"/>
      <c r="G890" s="113"/>
      <c r="H890" s="113"/>
      <c r="I890" s="113"/>
      <c r="J890" s="113"/>
      <c r="K890" s="113"/>
      <c r="L890" s="113"/>
      <c r="M890" s="113"/>
      <c r="N890" s="113"/>
      <c r="O890" s="113"/>
      <c r="P890" s="113"/>
      <c r="Q890" s="113"/>
      <c r="R890" s="113"/>
      <c r="S890" s="113"/>
      <c r="T890" s="113"/>
      <c r="U890" s="113"/>
      <c r="V890" s="113"/>
      <c r="W890" s="113"/>
      <c r="X890" s="113"/>
      <c r="Y890" s="113"/>
      <c r="Z890" s="113"/>
    </row>
    <row r="891" spans="1:26" ht="15.75" customHeight="1">
      <c r="A891" s="113"/>
      <c r="B891" s="113"/>
      <c r="C891" s="113"/>
      <c r="D891" s="113"/>
      <c r="E891" s="113"/>
      <c r="F891" s="113"/>
      <c r="G891" s="113"/>
      <c r="H891" s="113"/>
      <c r="I891" s="113"/>
      <c r="J891" s="113"/>
      <c r="K891" s="113"/>
      <c r="L891" s="113"/>
      <c r="M891" s="113"/>
      <c r="N891" s="113"/>
      <c r="O891" s="113"/>
      <c r="P891" s="113"/>
      <c r="Q891" s="113"/>
      <c r="R891" s="113"/>
      <c r="S891" s="113"/>
      <c r="T891" s="113"/>
      <c r="U891" s="113"/>
      <c r="V891" s="113"/>
      <c r="W891" s="113"/>
      <c r="X891" s="113"/>
      <c r="Y891" s="113"/>
      <c r="Z891" s="113"/>
    </row>
    <row r="892" spans="1:26" ht="15.75" customHeight="1">
      <c r="A892" s="113"/>
      <c r="B892" s="113"/>
      <c r="C892" s="113"/>
      <c r="D892" s="113"/>
      <c r="E892" s="113"/>
      <c r="F892" s="113"/>
      <c r="G892" s="113"/>
      <c r="H892" s="113"/>
      <c r="I892" s="113"/>
      <c r="J892" s="113"/>
      <c r="K892" s="113"/>
      <c r="L892" s="113"/>
      <c r="M892" s="113"/>
      <c r="N892" s="113"/>
      <c r="O892" s="113"/>
      <c r="P892" s="113"/>
      <c r="Q892" s="113"/>
      <c r="R892" s="113"/>
      <c r="S892" s="113"/>
      <c r="T892" s="113"/>
      <c r="U892" s="113"/>
      <c r="V892" s="113"/>
      <c r="W892" s="113"/>
      <c r="X892" s="113"/>
      <c r="Y892" s="113"/>
      <c r="Z892" s="113"/>
    </row>
    <row r="893" spans="1:26" ht="15.75" customHeight="1">
      <c r="A893" s="113"/>
      <c r="B893" s="113"/>
      <c r="C893" s="113"/>
      <c r="D893" s="113"/>
      <c r="E893" s="113"/>
      <c r="F893" s="113"/>
      <c r="G893" s="113"/>
      <c r="H893" s="113"/>
      <c r="I893" s="113"/>
      <c r="J893" s="113"/>
      <c r="K893" s="113"/>
      <c r="L893" s="113"/>
      <c r="M893" s="113"/>
      <c r="N893" s="113"/>
      <c r="O893" s="113"/>
      <c r="P893" s="113"/>
      <c r="Q893" s="113"/>
      <c r="R893" s="113"/>
      <c r="S893" s="113"/>
      <c r="T893" s="113"/>
      <c r="U893" s="113"/>
      <c r="V893" s="113"/>
      <c r="W893" s="113"/>
      <c r="X893" s="113"/>
      <c r="Y893" s="113"/>
      <c r="Z893" s="113"/>
    </row>
    <row r="894" spans="1:26" ht="15.75" customHeight="1">
      <c r="A894" s="113"/>
      <c r="B894" s="113"/>
      <c r="C894" s="113"/>
      <c r="D894" s="113"/>
      <c r="E894" s="113"/>
      <c r="F894" s="113"/>
      <c r="G894" s="113"/>
      <c r="H894" s="113"/>
      <c r="I894" s="113"/>
      <c r="J894" s="113"/>
      <c r="K894" s="113"/>
      <c r="L894" s="113"/>
      <c r="M894" s="113"/>
      <c r="N894" s="113"/>
      <c r="O894" s="113"/>
      <c r="P894" s="113"/>
      <c r="Q894" s="113"/>
      <c r="R894" s="113"/>
      <c r="S894" s="113"/>
      <c r="T894" s="113"/>
      <c r="U894" s="113"/>
      <c r="V894" s="113"/>
      <c r="W894" s="113"/>
      <c r="X894" s="113"/>
      <c r="Y894" s="113"/>
      <c r="Z894" s="113"/>
    </row>
    <row r="895" spans="1:26" ht="15.75" customHeight="1">
      <c r="A895" s="113"/>
      <c r="B895" s="113"/>
      <c r="C895" s="113"/>
      <c r="D895" s="113"/>
      <c r="E895" s="113"/>
      <c r="F895" s="113"/>
      <c r="G895" s="113"/>
      <c r="H895" s="113"/>
      <c r="I895" s="113"/>
      <c r="J895" s="113"/>
      <c r="K895" s="113"/>
      <c r="L895" s="113"/>
      <c r="M895" s="113"/>
      <c r="N895" s="113"/>
      <c r="O895" s="113"/>
      <c r="P895" s="113"/>
      <c r="Q895" s="113"/>
      <c r="R895" s="113"/>
      <c r="S895" s="113"/>
      <c r="T895" s="113"/>
      <c r="U895" s="113"/>
      <c r="V895" s="113"/>
      <c r="W895" s="113"/>
      <c r="X895" s="113"/>
      <c r="Y895" s="113"/>
      <c r="Z895" s="113"/>
    </row>
    <row r="896" spans="1:26" ht="15.75" customHeight="1">
      <c r="A896" s="113"/>
      <c r="B896" s="113"/>
      <c r="C896" s="113"/>
      <c r="D896" s="113"/>
      <c r="E896" s="113"/>
      <c r="F896" s="113"/>
      <c r="G896" s="113"/>
      <c r="H896" s="113"/>
      <c r="I896" s="113"/>
      <c r="J896" s="113"/>
      <c r="K896" s="113"/>
      <c r="L896" s="113"/>
      <c r="M896" s="113"/>
      <c r="N896" s="113"/>
      <c r="O896" s="113"/>
      <c r="P896" s="113"/>
      <c r="Q896" s="113"/>
      <c r="R896" s="113"/>
      <c r="S896" s="113"/>
      <c r="T896" s="113"/>
      <c r="U896" s="113"/>
      <c r="V896" s="113"/>
      <c r="W896" s="113"/>
      <c r="X896" s="113"/>
      <c r="Y896" s="113"/>
      <c r="Z896" s="113"/>
    </row>
    <row r="897" spans="1:26" ht="15.75" customHeight="1">
      <c r="A897" s="113"/>
      <c r="B897" s="113"/>
      <c r="C897" s="113"/>
      <c r="D897" s="113"/>
      <c r="E897" s="113"/>
      <c r="F897" s="113"/>
      <c r="G897" s="113"/>
      <c r="H897" s="113"/>
      <c r="I897" s="113"/>
      <c r="J897" s="113"/>
      <c r="K897" s="113"/>
      <c r="L897" s="113"/>
      <c r="M897" s="113"/>
      <c r="N897" s="113"/>
      <c r="O897" s="113"/>
      <c r="P897" s="113"/>
      <c r="Q897" s="113"/>
      <c r="R897" s="113"/>
      <c r="S897" s="113"/>
      <c r="T897" s="113"/>
      <c r="U897" s="113"/>
      <c r="V897" s="113"/>
      <c r="W897" s="113"/>
      <c r="X897" s="113"/>
      <c r="Y897" s="113"/>
      <c r="Z897" s="113"/>
    </row>
    <row r="898" spans="1:26" ht="15.75" customHeight="1">
      <c r="A898" s="113"/>
      <c r="B898" s="113"/>
      <c r="C898" s="113"/>
      <c r="D898" s="113"/>
      <c r="E898" s="113"/>
      <c r="F898" s="113"/>
      <c r="G898" s="113"/>
      <c r="H898" s="113"/>
      <c r="I898" s="113"/>
      <c r="J898" s="113"/>
      <c r="K898" s="113"/>
      <c r="L898" s="113"/>
      <c r="M898" s="113"/>
      <c r="N898" s="113"/>
      <c r="O898" s="113"/>
      <c r="P898" s="113"/>
      <c r="Q898" s="113"/>
      <c r="R898" s="113"/>
      <c r="S898" s="113"/>
      <c r="T898" s="113"/>
      <c r="U898" s="113"/>
      <c r="V898" s="113"/>
      <c r="W898" s="113"/>
      <c r="X898" s="113"/>
      <c r="Y898" s="113"/>
      <c r="Z898" s="113"/>
    </row>
    <row r="899" spans="1:26" ht="15.75" customHeight="1">
      <c r="A899" s="113"/>
      <c r="B899" s="113"/>
      <c r="C899" s="113"/>
      <c r="D899" s="113"/>
      <c r="E899" s="113"/>
      <c r="F899" s="113"/>
      <c r="G899" s="113"/>
      <c r="H899" s="113"/>
      <c r="I899" s="113"/>
      <c r="J899" s="113"/>
      <c r="K899" s="113"/>
      <c r="L899" s="113"/>
      <c r="M899" s="113"/>
      <c r="N899" s="113"/>
      <c r="O899" s="113"/>
      <c r="P899" s="113"/>
      <c r="Q899" s="113"/>
      <c r="R899" s="113"/>
      <c r="S899" s="113"/>
      <c r="T899" s="113"/>
      <c r="U899" s="113"/>
      <c r="V899" s="113"/>
      <c r="W899" s="113"/>
      <c r="X899" s="113"/>
      <c r="Y899" s="113"/>
      <c r="Z899" s="113"/>
    </row>
    <row r="900" spans="1:26" ht="15.75" customHeight="1">
      <c r="A900" s="113"/>
      <c r="B900" s="113"/>
      <c r="C900" s="113"/>
      <c r="D900" s="113"/>
      <c r="E900" s="113"/>
      <c r="F900" s="113"/>
      <c r="G900" s="113"/>
      <c r="H900" s="113"/>
      <c r="I900" s="113"/>
      <c r="J900" s="113"/>
      <c r="K900" s="113"/>
      <c r="L900" s="113"/>
      <c r="M900" s="113"/>
      <c r="N900" s="113"/>
      <c r="O900" s="113"/>
      <c r="P900" s="113"/>
      <c r="Q900" s="113"/>
      <c r="R900" s="113"/>
      <c r="S900" s="113"/>
      <c r="T900" s="113"/>
      <c r="U900" s="113"/>
      <c r="V900" s="113"/>
      <c r="W900" s="113"/>
      <c r="X900" s="113"/>
      <c r="Y900" s="113"/>
      <c r="Z900" s="113"/>
    </row>
    <row r="901" spans="1:26" ht="15.75" customHeight="1">
      <c r="A901" s="113"/>
      <c r="B901" s="113"/>
      <c r="C901" s="113"/>
      <c r="D901" s="113"/>
      <c r="E901" s="113"/>
      <c r="F901" s="113"/>
      <c r="G901" s="113"/>
      <c r="H901" s="113"/>
      <c r="I901" s="113"/>
      <c r="J901" s="113"/>
      <c r="K901" s="113"/>
      <c r="L901" s="113"/>
      <c r="M901" s="113"/>
      <c r="N901" s="113"/>
      <c r="O901" s="113"/>
      <c r="P901" s="113"/>
      <c r="Q901" s="113"/>
      <c r="R901" s="113"/>
      <c r="S901" s="113"/>
      <c r="T901" s="113"/>
      <c r="U901" s="113"/>
      <c r="V901" s="113"/>
      <c r="W901" s="113"/>
      <c r="X901" s="113"/>
      <c r="Y901" s="113"/>
      <c r="Z901" s="113"/>
    </row>
    <row r="902" spans="1:26" ht="15.75" customHeight="1">
      <c r="A902" s="113"/>
      <c r="B902" s="113"/>
      <c r="C902" s="113"/>
      <c r="D902" s="113"/>
      <c r="E902" s="113"/>
      <c r="F902" s="113"/>
      <c r="G902" s="113"/>
      <c r="H902" s="113"/>
      <c r="I902" s="113"/>
      <c r="J902" s="113"/>
      <c r="K902" s="113"/>
      <c r="L902" s="113"/>
      <c r="M902" s="113"/>
      <c r="N902" s="113"/>
      <c r="O902" s="113"/>
      <c r="P902" s="113"/>
      <c r="Q902" s="113"/>
      <c r="R902" s="113"/>
      <c r="S902" s="113"/>
      <c r="T902" s="113"/>
      <c r="U902" s="113"/>
      <c r="V902" s="113"/>
      <c r="W902" s="113"/>
      <c r="X902" s="113"/>
      <c r="Y902" s="113"/>
      <c r="Z902" s="113"/>
    </row>
    <row r="903" spans="1:26" ht="15.75" customHeight="1">
      <c r="A903" s="113"/>
      <c r="B903" s="113"/>
      <c r="C903" s="113"/>
      <c r="D903" s="113"/>
      <c r="E903" s="113"/>
      <c r="F903" s="113"/>
      <c r="G903" s="113"/>
      <c r="H903" s="113"/>
      <c r="I903" s="113"/>
      <c r="J903" s="113"/>
      <c r="K903" s="113"/>
      <c r="L903" s="113"/>
      <c r="M903" s="113"/>
      <c r="N903" s="113"/>
      <c r="O903" s="113"/>
      <c r="P903" s="113"/>
      <c r="Q903" s="113"/>
      <c r="R903" s="113"/>
      <c r="S903" s="113"/>
      <c r="T903" s="113"/>
      <c r="U903" s="113"/>
      <c r="V903" s="113"/>
      <c r="W903" s="113"/>
      <c r="X903" s="113"/>
      <c r="Y903" s="113"/>
      <c r="Z903" s="113"/>
    </row>
    <row r="904" spans="1:26" ht="15.75" customHeight="1">
      <c r="A904" s="113"/>
      <c r="B904" s="113"/>
      <c r="C904" s="113"/>
      <c r="D904" s="113"/>
      <c r="E904" s="113"/>
      <c r="F904" s="113"/>
      <c r="G904" s="113"/>
      <c r="H904" s="113"/>
      <c r="I904" s="113"/>
      <c r="J904" s="113"/>
      <c r="K904" s="113"/>
      <c r="L904" s="113"/>
      <c r="M904" s="113"/>
      <c r="N904" s="113"/>
      <c r="O904" s="113"/>
      <c r="P904" s="113"/>
      <c r="Q904" s="113"/>
      <c r="R904" s="113"/>
      <c r="S904" s="113"/>
      <c r="T904" s="113"/>
      <c r="U904" s="113"/>
      <c r="V904" s="113"/>
      <c r="W904" s="113"/>
      <c r="X904" s="113"/>
      <c r="Y904" s="113"/>
      <c r="Z904" s="113"/>
    </row>
    <row r="905" spans="1:26" ht="15.75" customHeight="1">
      <c r="A905" s="113"/>
      <c r="B905" s="113"/>
      <c r="C905" s="113"/>
      <c r="D905" s="113"/>
      <c r="E905" s="113"/>
      <c r="F905" s="113"/>
      <c r="G905" s="113"/>
      <c r="H905" s="113"/>
      <c r="I905" s="113"/>
      <c r="J905" s="113"/>
      <c r="K905" s="113"/>
      <c r="L905" s="113"/>
      <c r="M905" s="113"/>
      <c r="N905" s="113"/>
      <c r="O905" s="113"/>
      <c r="P905" s="113"/>
      <c r="Q905" s="113"/>
      <c r="R905" s="113"/>
      <c r="S905" s="113"/>
      <c r="T905" s="113"/>
      <c r="U905" s="113"/>
      <c r="V905" s="113"/>
      <c r="W905" s="113"/>
      <c r="X905" s="113"/>
      <c r="Y905" s="113"/>
      <c r="Z905" s="113"/>
    </row>
    <row r="906" spans="1:26" ht="15.75" customHeight="1">
      <c r="A906" s="113"/>
      <c r="B906" s="113"/>
      <c r="C906" s="113"/>
      <c r="D906" s="113"/>
      <c r="E906" s="113"/>
      <c r="F906" s="113"/>
      <c r="G906" s="113"/>
      <c r="H906" s="113"/>
      <c r="I906" s="113"/>
      <c r="J906" s="113"/>
      <c r="K906" s="113"/>
      <c r="L906" s="113"/>
      <c r="M906" s="113"/>
      <c r="N906" s="113"/>
      <c r="O906" s="113"/>
      <c r="P906" s="113"/>
      <c r="Q906" s="113"/>
      <c r="R906" s="113"/>
      <c r="S906" s="113"/>
      <c r="T906" s="113"/>
      <c r="U906" s="113"/>
      <c r="V906" s="113"/>
      <c r="W906" s="113"/>
      <c r="X906" s="113"/>
      <c r="Y906" s="113"/>
      <c r="Z906" s="113"/>
    </row>
    <row r="907" spans="1:26" ht="15.75" customHeight="1">
      <c r="A907" s="113"/>
      <c r="B907" s="113"/>
      <c r="C907" s="113"/>
      <c r="D907" s="113"/>
      <c r="E907" s="113"/>
      <c r="F907" s="113"/>
      <c r="G907" s="113"/>
      <c r="H907" s="113"/>
      <c r="I907" s="113"/>
      <c r="J907" s="113"/>
      <c r="K907" s="113"/>
      <c r="L907" s="113"/>
      <c r="M907" s="113"/>
      <c r="N907" s="113"/>
      <c r="O907" s="113"/>
      <c r="P907" s="113"/>
      <c r="Q907" s="113"/>
      <c r="R907" s="113"/>
      <c r="S907" s="113"/>
      <c r="T907" s="113"/>
      <c r="U907" s="113"/>
      <c r="V907" s="113"/>
      <c r="W907" s="113"/>
      <c r="X907" s="113"/>
      <c r="Y907" s="113"/>
      <c r="Z907" s="113"/>
    </row>
    <row r="908" spans="1:26" ht="15.75" customHeight="1">
      <c r="A908" s="113"/>
      <c r="B908" s="113"/>
      <c r="C908" s="113"/>
      <c r="D908" s="113"/>
      <c r="E908" s="113"/>
      <c r="F908" s="113"/>
      <c r="G908" s="113"/>
      <c r="H908" s="113"/>
      <c r="I908" s="113"/>
      <c r="J908" s="113"/>
      <c r="K908" s="113"/>
      <c r="L908" s="113"/>
      <c r="M908" s="113"/>
      <c r="N908" s="113"/>
      <c r="O908" s="113"/>
      <c r="P908" s="113"/>
      <c r="Q908" s="113"/>
      <c r="R908" s="113"/>
      <c r="S908" s="113"/>
      <c r="T908" s="113"/>
      <c r="U908" s="113"/>
      <c r="V908" s="113"/>
      <c r="W908" s="113"/>
      <c r="X908" s="113"/>
      <c r="Y908" s="113"/>
      <c r="Z908" s="113"/>
    </row>
    <row r="909" spans="1:26" ht="15.75" customHeight="1">
      <c r="A909" s="113"/>
      <c r="B909" s="113"/>
      <c r="C909" s="113"/>
      <c r="D909" s="113"/>
      <c r="E909" s="113"/>
      <c r="F909" s="113"/>
      <c r="G909" s="113"/>
      <c r="H909" s="113"/>
      <c r="I909" s="113"/>
      <c r="J909" s="113"/>
      <c r="K909" s="113"/>
      <c r="L909" s="113"/>
      <c r="M909" s="113"/>
      <c r="N909" s="113"/>
      <c r="O909" s="113"/>
      <c r="P909" s="113"/>
      <c r="Q909" s="113"/>
      <c r="R909" s="113"/>
      <c r="S909" s="113"/>
      <c r="T909" s="113"/>
      <c r="U909" s="113"/>
      <c r="V909" s="113"/>
      <c r="W909" s="113"/>
      <c r="X909" s="113"/>
      <c r="Y909" s="113"/>
      <c r="Z909" s="113"/>
    </row>
    <row r="910" spans="1:26" ht="15.75" customHeight="1">
      <c r="A910" s="113"/>
      <c r="B910" s="113"/>
      <c r="C910" s="113"/>
      <c r="D910" s="113"/>
      <c r="E910" s="113"/>
      <c r="F910" s="113"/>
      <c r="G910" s="113"/>
      <c r="H910" s="113"/>
      <c r="I910" s="113"/>
      <c r="J910" s="113"/>
      <c r="K910" s="113"/>
      <c r="L910" s="113"/>
      <c r="M910" s="113"/>
      <c r="N910" s="113"/>
      <c r="O910" s="113"/>
      <c r="P910" s="113"/>
      <c r="Q910" s="113"/>
      <c r="R910" s="113"/>
      <c r="S910" s="113"/>
      <c r="T910" s="113"/>
      <c r="U910" s="113"/>
      <c r="V910" s="113"/>
      <c r="W910" s="113"/>
      <c r="X910" s="113"/>
      <c r="Y910" s="113"/>
      <c r="Z910" s="113"/>
    </row>
    <row r="911" spans="1:26" ht="15.75" customHeight="1">
      <c r="A911" s="113"/>
      <c r="B911" s="113"/>
      <c r="C911" s="113"/>
      <c r="D911" s="113"/>
      <c r="E911" s="113"/>
      <c r="F911" s="113"/>
      <c r="G911" s="113"/>
      <c r="H911" s="113"/>
      <c r="I911" s="113"/>
      <c r="J911" s="113"/>
      <c r="K911" s="113"/>
      <c r="L911" s="113"/>
      <c r="M911" s="113"/>
      <c r="N911" s="113"/>
      <c r="O911" s="113"/>
      <c r="P911" s="113"/>
      <c r="Q911" s="113"/>
      <c r="R911" s="113"/>
      <c r="S911" s="113"/>
      <c r="T911" s="113"/>
      <c r="U911" s="113"/>
      <c r="V911" s="113"/>
      <c r="W911" s="113"/>
      <c r="X911" s="113"/>
      <c r="Y911" s="113"/>
      <c r="Z911" s="113"/>
    </row>
    <row r="912" spans="1:26" ht="15.75" customHeight="1">
      <c r="A912" s="113"/>
      <c r="B912" s="113"/>
      <c r="C912" s="113"/>
      <c r="D912" s="113"/>
      <c r="E912" s="113"/>
      <c r="F912" s="113"/>
      <c r="G912" s="113"/>
      <c r="H912" s="113"/>
      <c r="I912" s="113"/>
      <c r="J912" s="113"/>
      <c r="K912" s="113"/>
      <c r="L912" s="113"/>
      <c r="M912" s="113"/>
      <c r="N912" s="113"/>
      <c r="O912" s="113"/>
      <c r="P912" s="113"/>
      <c r="Q912" s="113"/>
      <c r="R912" s="113"/>
      <c r="S912" s="113"/>
      <c r="T912" s="113"/>
      <c r="U912" s="113"/>
      <c r="V912" s="113"/>
      <c r="W912" s="113"/>
      <c r="X912" s="113"/>
      <c r="Y912" s="113"/>
      <c r="Z912" s="113"/>
    </row>
    <row r="913" spans="1:26" ht="15.75" customHeight="1">
      <c r="A913" s="113"/>
      <c r="B913" s="113"/>
      <c r="C913" s="113"/>
      <c r="D913" s="113"/>
      <c r="E913" s="113"/>
      <c r="F913" s="113"/>
      <c r="G913" s="113"/>
      <c r="H913" s="113"/>
      <c r="I913" s="113"/>
      <c r="J913" s="113"/>
      <c r="K913" s="113"/>
      <c r="L913" s="113"/>
      <c r="M913" s="113"/>
      <c r="N913" s="113"/>
      <c r="O913" s="113"/>
      <c r="P913" s="113"/>
      <c r="Q913" s="113"/>
      <c r="R913" s="113"/>
      <c r="S913" s="113"/>
      <c r="T913" s="113"/>
      <c r="U913" s="113"/>
      <c r="V913" s="113"/>
      <c r="W913" s="113"/>
      <c r="X913" s="113"/>
      <c r="Y913" s="113"/>
      <c r="Z913" s="113"/>
    </row>
    <row r="914" spans="1:26" ht="15.75" customHeight="1">
      <c r="A914" s="113"/>
      <c r="B914" s="113"/>
      <c r="C914" s="113"/>
      <c r="D914" s="113"/>
      <c r="E914" s="113"/>
      <c r="F914" s="113"/>
      <c r="G914" s="113"/>
      <c r="H914" s="113"/>
      <c r="I914" s="113"/>
      <c r="J914" s="113"/>
      <c r="K914" s="113"/>
      <c r="L914" s="113"/>
      <c r="M914" s="113"/>
      <c r="N914" s="113"/>
      <c r="O914" s="113"/>
      <c r="P914" s="113"/>
      <c r="Q914" s="113"/>
      <c r="R914" s="113"/>
      <c r="S914" s="113"/>
      <c r="T914" s="113"/>
      <c r="U914" s="113"/>
      <c r="V914" s="113"/>
      <c r="W914" s="113"/>
      <c r="X914" s="113"/>
      <c r="Y914" s="113"/>
      <c r="Z914" s="113"/>
    </row>
    <row r="915" spans="1:26" ht="15.75" customHeight="1">
      <c r="A915" s="113"/>
      <c r="B915" s="113"/>
      <c r="C915" s="113"/>
      <c r="D915" s="113"/>
      <c r="E915" s="113"/>
      <c r="F915" s="113"/>
      <c r="G915" s="113"/>
      <c r="H915" s="113"/>
      <c r="I915" s="113"/>
      <c r="J915" s="113"/>
      <c r="K915" s="113"/>
      <c r="L915" s="113"/>
      <c r="M915" s="113"/>
      <c r="N915" s="113"/>
      <c r="O915" s="113"/>
      <c r="P915" s="113"/>
      <c r="Q915" s="113"/>
      <c r="R915" s="113"/>
      <c r="S915" s="113"/>
      <c r="T915" s="113"/>
      <c r="U915" s="113"/>
      <c r="V915" s="113"/>
      <c r="W915" s="113"/>
      <c r="X915" s="113"/>
      <c r="Y915" s="113"/>
      <c r="Z915" s="113"/>
    </row>
    <row r="916" spans="1:26" ht="15.75" customHeight="1">
      <c r="A916" s="113"/>
      <c r="B916" s="113"/>
      <c r="C916" s="113"/>
      <c r="D916" s="113"/>
      <c r="E916" s="113"/>
      <c r="F916" s="113"/>
      <c r="G916" s="113"/>
      <c r="H916" s="113"/>
      <c r="I916" s="113"/>
      <c r="J916" s="113"/>
      <c r="K916" s="113"/>
      <c r="L916" s="113"/>
      <c r="M916" s="113"/>
      <c r="N916" s="113"/>
      <c r="O916" s="113"/>
      <c r="P916" s="113"/>
      <c r="Q916" s="113"/>
      <c r="R916" s="113"/>
      <c r="S916" s="113"/>
      <c r="T916" s="113"/>
      <c r="U916" s="113"/>
      <c r="V916" s="113"/>
      <c r="W916" s="113"/>
      <c r="X916" s="113"/>
      <c r="Y916" s="113"/>
      <c r="Z916" s="113"/>
    </row>
    <row r="917" spans="1:26" ht="15.75" customHeight="1">
      <c r="A917" s="113"/>
      <c r="B917" s="113"/>
      <c r="C917" s="113"/>
      <c r="D917" s="113"/>
      <c r="E917" s="113"/>
      <c r="F917" s="113"/>
      <c r="G917" s="113"/>
      <c r="H917" s="113"/>
      <c r="I917" s="113"/>
      <c r="J917" s="113"/>
      <c r="K917" s="113"/>
      <c r="L917" s="113"/>
      <c r="M917" s="113"/>
      <c r="N917" s="113"/>
      <c r="O917" s="113"/>
      <c r="P917" s="113"/>
      <c r="Q917" s="113"/>
      <c r="R917" s="113"/>
      <c r="S917" s="113"/>
      <c r="T917" s="113"/>
      <c r="U917" s="113"/>
      <c r="V917" s="113"/>
      <c r="W917" s="113"/>
      <c r="X917" s="113"/>
      <c r="Y917" s="113"/>
      <c r="Z917" s="113"/>
    </row>
    <row r="918" spans="1:26" ht="15.75" customHeight="1">
      <c r="A918" s="113"/>
      <c r="B918" s="113"/>
      <c r="C918" s="113"/>
      <c r="D918" s="113"/>
      <c r="E918" s="113"/>
      <c r="F918" s="113"/>
      <c r="G918" s="113"/>
      <c r="H918" s="113"/>
      <c r="I918" s="113"/>
      <c r="J918" s="113"/>
      <c r="K918" s="113"/>
      <c r="L918" s="113"/>
      <c r="M918" s="113"/>
      <c r="N918" s="113"/>
      <c r="O918" s="113"/>
      <c r="P918" s="113"/>
      <c r="Q918" s="113"/>
      <c r="R918" s="113"/>
      <c r="S918" s="113"/>
      <c r="T918" s="113"/>
      <c r="U918" s="113"/>
      <c r="V918" s="113"/>
      <c r="W918" s="113"/>
      <c r="X918" s="113"/>
      <c r="Y918" s="113"/>
      <c r="Z918" s="113"/>
    </row>
    <row r="919" spans="1:26" ht="15.75" customHeight="1">
      <c r="A919" s="113"/>
      <c r="B919" s="113"/>
      <c r="C919" s="113"/>
      <c r="D919" s="113"/>
      <c r="E919" s="113"/>
      <c r="F919" s="113"/>
      <c r="G919" s="113"/>
      <c r="H919" s="113"/>
      <c r="I919" s="113"/>
      <c r="J919" s="113"/>
      <c r="K919" s="113"/>
      <c r="L919" s="113"/>
      <c r="M919" s="113"/>
      <c r="N919" s="113"/>
      <c r="O919" s="113"/>
      <c r="P919" s="113"/>
      <c r="Q919" s="113"/>
      <c r="R919" s="113"/>
      <c r="S919" s="113"/>
      <c r="T919" s="113"/>
      <c r="U919" s="113"/>
      <c r="V919" s="113"/>
      <c r="W919" s="113"/>
      <c r="X919" s="113"/>
      <c r="Y919" s="113"/>
      <c r="Z919" s="113"/>
    </row>
    <row r="920" spans="1:26" ht="15.75" customHeight="1">
      <c r="A920" s="113"/>
      <c r="B920" s="113"/>
      <c r="C920" s="113"/>
      <c r="D920" s="113"/>
      <c r="E920" s="113"/>
      <c r="F920" s="113"/>
      <c r="G920" s="113"/>
      <c r="H920" s="113"/>
      <c r="I920" s="113"/>
      <c r="J920" s="113"/>
      <c r="K920" s="113"/>
      <c r="L920" s="113"/>
      <c r="M920" s="113"/>
      <c r="N920" s="113"/>
      <c r="O920" s="113"/>
      <c r="P920" s="113"/>
      <c r="Q920" s="113"/>
      <c r="R920" s="113"/>
      <c r="S920" s="113"/>
      <c r="T920" s="113"/>
      <c r="U920" s="113"/>
      <c r="V920" s="113"/>
      <c r="W920" s="113"/>
      <c r="X920" s="113"/>
      <c r="Y920" s="113"/>
      <c r="Z920" s="113"/>
    </row>
    <row r="921" spans="1:26" ht="15.75" customHeight="1">
      <c r="A921" s="113"/>
      <c r="B921" s="113"/>
      <c r="C921" s="113"/>
      <c r="D921" s="113"/>
      <c r="E921" s="113"/>
      <c r="F921" s="113"/>
      <c r="G921" s="113"/>
      <c r="H921" s="113"/>
      <c r="I921" s="113"/>
      <c r="J921" s="113"/>
      <c r="K921" s="113"/>
      <c r="L921" s="113"/>
      <c r="M921" s="113"/>
      <c r="N921" s="113"/>
      <c r="O921" s="113"/>
      <c r="P921" s="113"/>
      <c r="Q921" s="113"/>
      <c r="R921" s="113"/>
      <c r="S921" s="113"/>
      <c r="T921" s="113"/>
      <c r="U921" s="113"/>
      <c r="V921" s="113"/>
      <c r="W921" s="113"/>
      <c r="X921" s="113"/>
      <c r="Y921" s="113"/>
      <c r="Z921" s="113"/>
    </row>
    <row r="922" spans="1:26" ht="15.75" customHeight="1">
      <c r="A922" s="113"/>
      <c r="B922" s="113"/>
      <c r="C922" s="113"/>
      <c r="D922" s="113"/>
      <c r="E922" s="113"/>
      <c r="F922" s="113"/>
      <c r="G922" s="113"/>
      <c r="H922" s="113"/>
      <c r="I922" s="113"/>
      <c r="J922" s="113"/>
      <c r="K922" s="113"/>
      <c r="L922" s="113"/>
      <c r="M922" s="113"/>
      <c r="N922" s="113"/>
      <c r="O922" s="113"/>
      <c r="P922" s="113"/>
      <c r="Q922" s="113"/>
      <c r="R922" s="113"/>
      <c r="S922" s="113"/>
      <c r="T922" s="113"/>
      <c r="U922" s="113"/>
      <c r="V922" s="113"/>
      <c r="W922" s="113"/>
      <c r="X922" s="113"/>
      <c r="Y922" s="113"/>
      <c r="Z922" s="113"/>
    </row>
    <row r="923" spans="1:26" ht="15.75" customHeight="1">
      <c r="A923" s="113"/>
      <c r="B923" s="113"/>
      <c r="C923" s="113"/>
      <c r="D923" s="113"/>
      <c r="E923" s="113"/>
      <c r="F923" s="113"/>
      <c r="G923" s="113"/>
      <c r="H923" s="113"/>
      <c r="I923" s="113"/>
      <c r="J923" s="113"/>
      <c r="K923" s="113"/>
      <c r="L923" s="113"/>
      <c r="M923" s="113"/>
      <c r="N923" s="113"/>
      <c r="O923" s="113"/>
      <c r="P923" s="113"/>
      <c r="Q923" s="113"/>
      <c r="R923" s="113"/>
      <c r="S923" s="113"/>
      <c r="T923" s="113"/>
      <c r="U923" s="113"/>
      <c r="V923" s="113"/>
      <c r="W923" s="113"/>
      <c r="X923" s="113"/>
      <c r="Y923" s="113"/>
      <c r="Z923" s="113"/>
    </row>
    <row r="924" spans="1:26" ht="15.75" customHeight="1">
      <c r="A924" s="113"/>
      <c r="B924" s="113"/>
      <c r="C924" s="113"/>
      <c r="D924" s="113"/>
      <c r="E924" s="113"/>
      <c r="F924" s="113"/>
      <c r="G924" s="113"/>
      <c r="H924" s="113"/>
      <c r="I924" s="113"/>
      <c r="J924" s="113"/>
      <c r="K924" s="113"/>
      <c r="L924" s="113"/>
      <c r="M924" s="113"/>
      <c r="N924" s="113"/>
      <c r="O924" s="113"/>
      <c r="P924" s="113"/>
      <c r="Q924" s="113"/>
      <c r="R924" s="113"/>
      <c r="S924" s="113"/>
      <c r="T924" s="113"/>
      <c r="U924" s="113"/>
      <c r="V924" s="113"/>
      <c r="W924" s="113"/>
      <c r="X924" s="113"/>
      <c r="Y924" s="113"/>
      <c r="Z924" s="113"/>
    </row>
    <row r="925" spans="1:26" ht="15.75" customHeight="1">
      <c r="A925" s="113"/>
      <c r="B925" s="113"/>
      <c r="C925" s="113"/>
      <c r="D925" s="113"/>
      <c r="E925" s="113"/>
      <c r="F925" s="113"/>
      <c r="G925" s="113"/>
      <c r="H925" s="113"/>
      <c r="I925" s="113"/>
      <c r="J925" s="113"/>
      <c r="K925" s="113"/>
      <c r="L925" s="113"/>
      <c r="M925" s="113"/>
      <c r="N925" s="113"/>
      <c r="O925" s="113"/>
      <c r="P925" s="113"/>
      <c r="Q925" s="113"/>
      <c r="R925" s="113"/>
      <c r="S925" s="113"/>
      <c r="T925" s="113"/>
      <c r="U925" s="113"/>
      <c r="V925" s="113"/>
      <c r="W925" s="113"/>
      <c r="X925" s="113"/>
      <c r="Y925" s="113"/>
      <c r="Z925" s="113"/>
    </row>
    <row r="926" spans="1:26" ht="15.75" customHeight="1">
      <c r="A926" s="113"/>
      <c r="B926" s="113"/>
      <c r="C926" s="113"/>
      <c r="D926" s="113"/>
      <c r="E926" s="113"/>
      <c r="F926" s="113"/>
      <c r="G926" s="113"/>
      <c r="H926" s="113"/>
      <c r="I926" s="113"/>
      <c r="J926" s="113"/>
      <c r="K926" s="113"/>
      <c r="L926" s="113"/>
      <c r="M926" s="113"/>
      <c r="N926" s="113"/>
      <c r="O926" s="113"/>
      <c r="P926" s="113"/>
      <c r="Q926" s="113"/>
      <c r="R926" s="113"/>
      <c r="S926" s="113"/>
      <c r="T926" s="113"/>
      <c r="U926" s="113"/>
      <c r="V926" s="113"/>
      <c r="W926" s="113"/>
      <c r="X926" s="113"/>
      <c r="Y926" s="113"/>
      <c r="Z926" s="113"/>
    </row>
    <row r="927" spans="1:26" ht="15.75" customHeight="1">
      <c r="A927" s="113"/>
      <c r="B927" s="113"/>
      <c r="C927" s="113"/>
      <c r="D927" s="113"/>
      <c r="E927" s="113"/>
      <c r="F927" s="113"/>
      <c r="G927" s="113"/>
      <c r="H927" s="113"/>
      <c r="I927" s="113"/>
      <c r="J927" s="113"/>
      <c r="K927" s="113"/>
      <c r="L927" s="113"/>
      <c r="M927" s="113"/>
      <c r="N927" s="113"/>
      <c r="O927" s="113"/>
      <c r="P927" s="113"/>
      <c r="Q927" s="113"/>
      <c r="R927" s="113"/>
      <c r="S927" s="113"/>
      <c r="T927" s="113"/>
      <c r="U927" s="113"/>
      <c r="V927" s="113"/>
      <c r="W927" s="113"/>
      <c r="X927" s="113"/>
      <c r="Y927" s="113"/>
      <c r="Z927" s="113"/>
    </row>
    <row r="928" spans="1:26" ht="15.75" customHeight="1">
      <c r="A928" s="113"/>
      <c r="B928" s="113"/>
      <c r="C928" s="113"/>
      <c r="D928" s="113"/>
      <c r="E928" s="113"/>
      <c r="F928" s="113"/>
      <c r="G928" s="113"/>
      <c r="H928" s="113"/>
      <c r="I928" s="113"/>
      <c r="J928" s="113"/>
      <c r="K928" s="113"/>
      <c r="L928" s="113"/>
      <c r="M928" s="113"/>
      <c r="N928" s="113"/>
      <c r="O928" s="113"/>
      <c r="P928" s="113"/>
      <c r="Q928" s="113"/>
      <c r="R928" s="113"/>
      <c r="S928" s="113"/>
      <c r="T928" s="113"/>
      <c r="U928" s="113"/>
      <c r="V928" s="113"/>
      <c r="W928" s="113"/>
      <c r="X928" s="113"/>
      <c r="Y928" s="113"/>
      <c r="Z928" s="113"/>
    </row>
    <row r="929" spans="1:26" ht="15.75" customHeight="1">
      <c r="A929" s="113"/>
      <c r="B929" s="113"/>
      <c r="C929" s="113"/>
      <c r="D929" s="113"/>
      <c r="E929" s="113"/>
      <c r="F929" s="113"/>
      <c r="G929" s="113"/>
      <c r="H929" s="113"/>
      <c r="I929" s="113"/>
      <c r="J929" s="113"/>
      <c r="K929" s="113"/>
      <c r="L929" s="113"/>
      <c r="M929" s="113"/>
      <c r="N929" s="113"/>
      <c r="O929" s="113"/>
      <c r="P929" s="113"/>
      <c r="Q929" s="113"/>
      <c r="R929" s="113"/>
      <c r="S929" s="113"/>
      <c r="T929" s="113"/>
      <c r="U929" s="113"/>
      <c r="V929" s="113"/>
      <c r="W929" s="113"/>
      <c r="X929" s="113"/>
      <c r="Y929" s="113"/>
      <c r="Z929" s="113"/>
    </row>
    <row r="930" spans="1:26" ht="15.75" customHeight="1">
      <c r="A930" s="113"/>
      <c r="B930" s="113"/>
      <c r="C930" s="113"/>
      <c r="D930" s="113"/>
      <c r="E930" s="113"/>
      <c r="F930" s="113"/>
      <c r="G930" s="113"/>
      <c r="H930" s="113"/>
      <c r="I930" s="113"/>
      <c r="J930" s="113"/>
      <c r="K930" s="113"/>
      <c r="L930" s="113"/>
      <c r="M930" s="113"/>
      <c r="N930" s="113"/>
      <c r="O930" s="113"/>
      <c r="P930" s="113"/>
      <c r="Q930" s="113"/>
      <c r="R930" s="113"/>
      <c r="S930" s="113"/>
      <c r="T930" s="113"/>
      <c r="U930" s="113"/>
      <c r="V930" s="113"/>
      <c r="W930" s="113"/>
      <c r="X930" s="113"/>
      <c r="Y930" s="113"/>
      <c r="Z930" s="113"/>
    </row>
    <row r="931" spans="1:26" ht="15.75" customHeight="1">
      <c r="A931" s="113"/>
      <c r="B931" s="113"/>
      <c r="C931" s="113"/>
      <c r="D931" s="113"/>
      <c r="E931" s="113"/>
      <c r="F931" s="113"/>
      <c r="G931" s="113"/>
      <c r="H931" s="113"/>
      <c r="I931" s="113"/>
      <c r="J931" s="113"/>
      <c r="K931" s="113"/>
      <c r="L931" s="113"/>
      <c r="M931" s="113"/>
      <c r="N931" s="113"/>
      <c r="O931" s="113"/>
      <c r="P931" s="113"/>
      <c r="Q931" s="113"/>
      <c r="R931" s="113"/>
      <c r="S931" s="113"/>
      <c r="T931" s="113"/>
      <c r="U931" s="113"/>
      <c r="V931" s="113"/>
      <c r="W931" s="113"/>
      <c r="X931" s="113"/>
      <c r="Y931" s="113"/>
      <c r="Z931" s="113"/>
    </row>
    <row r="932" spans="1:26" ht="15.75" customHeight="1">
      <c r="A932" s="113"/>
      <c r="B932" s="113"/>
      <c r="C932" s="113"/>
      <c r="D932" s="113"/>
      <c r="E932" s="113"/>
      <c r="F932" s="113"/>
      <c r="G932" s="113"/>
      <c r="H932" s="113"/>
      <c r="I932" s="113"/>
      <c r="J932" s="113"/>
      <c r="K932" s="113"/>
      <c r="L932" s="113"/>
      <c r="M932" s="113"/>
      <c r="N932" s="113"/>
      <c r="O932" s="113"/>
      <c r="P932" s="113"/>
      <c r="Q932" s="113"/>
      <c r="R932" s="113"/>
      <c r="S932" s="113"/>
      <c r="T932" s="113"/>
      <c r="U932" s="113"/>
      <c r="V932" s="113"/>
      <c r="W932" s="113"/>
      <c r="X932" s="113"/>
      <c r="Y932" s="113"/>
      <c r="Z932" s="113"/>
    </row>
    <row r="933" spans="1:26" ht="15.75" customHeight="1">
      <c r="A933" s="113"/>
      <c r="B933" s="113"/>
      <c r="C933" s="113"/>
      <c r="D933" s="113"/>
      <c r="E933" s="113"/>
      <c r="F933" s="113"/>
      <c r="G933" s="113"/>
      <c r="H933" s="113"/>
      <c r="I933" s="113"/>
      <c r="J933" s="113"/>
      <c r="K933" s="113"/>
      <c r="L933" s="113"/>
      <c r="M933" s="113"/>
      <c r="N933" s="113"/>
      <c r="O933" s="113"/>
      <c r="P933" s="113"/>
      <c r="Q933" s="113"/>
      <c r="R933" s="113"/>
      <c r="S933" s="113"/>
      <c r="T933" s="113"/>
      <c r="U933" s="113"/>
      <c r="V933" s="113"/>
      <c r="W933" s="113"/>
      <c r="X933" s="113"/>
      <c r="Y933" s="113"/>
      <c r="Z933" s="113"/>
    </row>
    <row r="934" spans="1:26" ht="15.75" customHeight="1">
      <c r="A934" s="113"/>
      <c r="B934" s="113"/>
      <c r="C934" s="113"/>
      <c r="D934" s="113"/>
      <c r="E934" s="113"/>
      <c r="F934" s="113"/>
      <c r="G934" s="113"/>
      <c r="H934" s="113"/>
      <c r="I934" s="113"/>
      <c r="J934" s="113"/>
      <c r="K934" s="113"/>
      <c r="L934" s="113"/>
      <c r="M934" s="113"/>
      <c r="N934" s="113"/>
      <c r="O934" s="113"/>
      <c r="P934" s="113"/>
      <c r="Q934" s="113"/>
      <c r="R934" s="113"/>
      <c r="S934" s="113"/>
      <c r="T934" s="113"/>
      <c r="U934" s="113"/>
      <c r="V934" s="113"/>
      <c r="W934" s="113"/>
      <c r="X934" s="113"/>
      <c r="Y934" s="113"/>
      <c r="Z934" s="113"/>
    </row>
    <row r="935" spans="1:26" ht="15.75" customHeight="1">
      <c r="A935" s="113"/>
      <c r="B935" s="113"/>
      <c r="C935" s="113"/>
      <c r="D935" s="113"/>
      <c r="E935" s="113"/>
      <c r="F935" s="113"/>
      <c r="G935" s="113"/>
      <c r="H935" s="113"/>
      <c r="I935" s="113"/>
      <c r="J935" s="113"/>
      <c r="K935" s="113"/>
      <c r="L935" s="113"/>
      <c r="M935" s="113"/>
      <c r="N935" s="113"/>
      <c r="O935" s="113"/>
      <c r="P935" s="113"/>
      <c r="Q935" s="113"/>
      <c r="R935" s="113"/>
      <c r="S935" s="113"/>
      <c r="T935" s="113"/>
      <c r="U935" s="113"/>
      <c r="V935" s="113"/>
      <c r="W935" s="113"/>
      <c r="X935" s="113"/>
      <c r="Y935" s="113"/>
      <c r="Z935" s="113"/>
    </row>
    <row r="936" spans="1:26" ht="15.75" customHeight="1">
      <c r="A936" s="113"/>
      <c r="B936" s="113"/>
      <c r="C936" s="113"/>
      <c r="D936" s="113"/>
      <c r="E936" s="113"/>
      <c r="F936" s="113"/>
      <c r="G936" s="113"/>
      <c r="H936" s="113"/>
      <c r="I936" s="113"/>
      <c r="J936" s="113"/>
      <c r="K936" s="113"/>
      <c r="L936" s="113"/>
      <c r="M936" s="113"/>
      <c r="N936" s="113"/>
      <c r="O936" s="113"/>
      <c r="P936" s="113"/>
      <c r="Q936" s="113"/>
      <c r="R936" s="113"/>
      <c r="S936" s="113"/>
      <c r="T936" s="113"/>
      <c r="U936" s="113"/>
      <c r="V936" s="113"/>
      <c r="W936" s="113"/>
      <c r="X936" s="113"/>
      <c r="Y936" s="113"/>
      <c r="Z936" s="113"/>
    </row>
    <row r="937" spans="1:26" ht="15.75" customHeight="1">
      <c r="A937" s="113"/>
      <c r="B937" s="113"/>
      <c r="C937" s="113"/>
      <c r="D937" s="113"/>
      <c r="E937" s="113"/>
      <c r="F937" s="113"/>
      <c r="G937" s="113"/>
      <c r="H937" s="113"/>
      <c r="I937" s="113"/>
      <c r="J937" s="113"/>
      <c r="K937" s="113"/>
      <c r="L937" s="113"/>
      <c r="M937" s="113"/>
      <c r="N937" s="113"/>
      <c r="O937" s="113"/>
      <c r="P937" s="113"/>
      <c r="Q937" s="113"/>
      <c r="R937" s="113"/>
      <c r="S937" s="113"/>
      <c r="T937" s="113"/>
      <c r="U937" s="113"/>
      <c r="V937" s="113"/>
      <c r="W937" s="113"/>
      <c r="X937" s="113"/>
      <c r="Y937" s="113"/>
      <c r="Z937" s="113"/>
    </row>
    <row r="938" spans="1:26" ht="15.75" customHeight="1">
      <c r="A938" s="113"/>
      <c r="B938" s="113"/>
      <c r="C938" s="113"/>
      <c r="D938" s="113"/>
      <c r="E938" s="113"/>
      <c r="F938" s="113"/>
      <c r="G938" s="113"/>
      <c r="H938" s="113"/>
      <c r="I938" s="113"/>
      <c r="J938" s="113"/>
      <c r="K938" s="113"/>
      <c r="L938" s="113"/>
      <c r="M938" s="113"/>
      <c r="N938" s="113"/>
      <c r="O938" s="113"/>
      <c r="P938" s="113"/>
      <c r="Q938" s="113"/>
      <c r="R938" s="113"/>
      <c r="S938" s="113"/>
      <c r="T938" s="113"/>
      <c r="U938" s="113"/>
      <c r="V938" s="113"/>
      <c r="W938" s="113"/>
      <c r="X938" s="113"/>
      <c r="Y938" s="113"/>
      <c r="Z938" s="113"/>
    </row>
    <row r="939" spans="1:26" ht="15.75" customHeight="1">
      <c r="A939" s="113"/>
      <c r="B939" s="113"/>
      <c r="C939" s="113"/>
      <c r="D939" s="113"/>
      <c r="E939" s="113"/>
      <c r="F939" s="113"/>
      <c r="G939" s="113"/>
      <c r="H939" s="113"/>
      <c r="I939" s="113"/>
      <c r="J939" s="113"/>
      <c r="K939" s="113"/>
      <c r="L939" s="113"/>
      <c r="M939" s="113"/>
      <c r="N939" s="113"/>
      <c r="O939" s="113"/>
      <c r="P939" s="113"/>
      <c r="Q939" s="113"/>
      <c r="R939" s="113"/>
      <c r="S939" s="113"/>
      <c r="T939" s="113"/>
      <c r="U939" s="113"/>
      <c r="V939" s="113"/>
      <c r="W939" s="113"/>
      <c r="X939" s="113"/>
      <c r="Y939" s="113"/>
      <c r="Z939" s="113"/>
    </row>
    <row r="940" spans="1:26" ht="15.75" customHeight="1">
      <c r="A940" s="113"/>
      <c r="B940" s="113"/>
      <c r="C940" s="113"/>
      <c r="D940" s="113"/>
      <c r="E940" s="113"/>
      <c r="F940" s="113"/>
      <c r="G940" s="113"/>
      <c r="H940" s="113"/>
      <c r="I940" s="113"/>
      <c r="J940" s="113"/>
      <c r="K940" s="113"/>
      <c r="L940" s="113"/>
      <c r="M940" s="113"/>
      <c r="N940" s="113"/>
      <c r="O940" s="113"/>
      <c r="P940" s="113"/>
      <c r="Q940" s="113"/>
      <c r="R940" s="113"/>
      <c r="S940" s="113"/>
      <c r="T940" s="113"/>
      <c r="U940" s="113"/>
      <c r="V940" s="113"/>
      <c r="W940" s="113"/>
      <c r="X940" s="113"/>
      <c r="Y940" s="113"/>
      <c r="Z940" s="113"/>
    </row>
    <row r="941" spans="1:26" ht="15.75" customHeight="1">
      <c r="A941" s="113"/>
      <c r="B941" s="113"/>
      <c r="C941" s="113"/>
      <c r="D941" s="113"/>
      <c r="E941" s="113"/>
      <c r="F941" s="113"/>
      <c r="G941" s="113"/>
      <c r="H941" s="113"/>
      <c r="I941" s="113"/>
      <c r="J941" s="113"/>
      <c r="K941" s="113"/>
      <c r="L941" s="113"/>
      <c r="M941" s="113"/>
      <c r="N941" s="113"/>
      <c r="O941" s="113"/>
      <c r="P941" s="113"/>
      <c r="Q941" s="113"/>
      <c r="R941" s="113"/>
      <c r="S941" s="113"/>
      <c r="T941" s="113"/>
      <c r="U941" s="113"/>
      <c r="V941" s="113"/>
      <c r="W941" s="113"/>
      <c r="X941" s="113"/>
      <c r="Y941" s="113"/>
      <c r="Z941" s="113"/>
    </row>
    <row r="942" spans="1:26" ht="15.75" customHeight="1">
      <c r="A942" s="113"/>
      <c r="B942" s="113"/>
      <c r="C942" s="113"/>
      <c r="D942" s="113"/>
      <c r="E942" s="113"/>
      <c r="F942" s="113"/>
      <c r="G942" s="113"/>
      <c r="H942" s="113"/>
      <c r="I942" s="113"/>
      <c r="J942" s="113"/>
      <c r="K942" s="113"/>
      <c r="L942" s="113"/>
      <c r="M942" s="113"/>
      <c r="N942" s="113"/>
      <c r="O942" s="113"/>
      <c r="P942" s="113"/>
      <c r="Q942" s="113"/>
      <c r="R942" s="113"/>
      <c r="S942" s="113"/>
      <c r="T942" s="113"/>
      <c r="U942" s="113"/>
      <c r="V942" s="113"/>
      <c r="W942" s="113"/>
      <c r="X942" s="113"/>
      <c r="Y942" s="113"/>
      <c r="Z942" s="113"/>
    </row>
    <row r="943" spans="1:26" ht="15.75" customHeight="1">
      <c r="A943" s="113"/>
      <c r="B943" s="113"/>
      <c r="C943" s="113"/>
      <c r="D943" s="113"/>
      <c r="E943" s="113"/>
      <c r="F943" s="113"/>
      <c r="G943" s="113"/>
      <c r="H943" s="113"/>
      <c r="I943" s="113"/>
      <c r="J943" s="113"/>
      <c r="K943" s="113"/>
      <c r="L943" s="113"/>
      <c r="M943" s="113"/>
      <c r="N943" s="113"/>
      <c r="O943" s="113"/>
      <c r="P943" s="113"/>
      <c r="Q943" s="113"/>
      <c r="R943" s="113"/>
      <c r="S943" s="113"/>
      <c r="T943" s="113"/>
      <c r="U943" s="113"/>
      <c r="V943" s="113"/>
      <c r="W943" s="113"/>
      <c r="X943" s="113"/>
      <c r="Y943" s="113"/>
      <c r="Z943" s="113"/>
    </row>
    <row r="944" spans="1:26" ht="15.75" customHeight="1">
      <c r="A944" s="113"/>
      <c r="B944" s="113"/>
      <c r="C944" s="113"/>
      <c r="D944" s="113"/>
      <c r="E944" s="113"/>
      <c r="F944" s="113"/>
      <c r="G944" s="113"/>
      <c r="H944" s="113"/>
      <c r="I944" s="113"/>
      <c r="J944" s="113"/>
      <c r="K944" s="113"/>
      <c r="L944" s="113"/>
      <c r="M944" s="113"/>
      <c r="N944" s="113"/>
      <c r="O944" s="113"/>
      <c r="P944" s="113"/>
      <c r="Q944" s="113"/>
      <c r="R944" s="113"/>
      <c r="S944" s="113"/>
      <c r="T944" s="113"/>
      <c r="U944" s="113"/>
      <c r="V944" s="113"/>
      <c r="W944" s="113"/>
      <c r="X944" s="113"/>
      <c r="Y944" s="113"/>
      <c r="Z944" s="113"/>
    </row>
    <row r="945" spans="1:26" ht="15.75" customHeight="1">
      <c r="A945" s="113"/>
      <c r="B945" s="113"/>
      <c r="C945" s="113"/>
      <c r="D945" s="113"/>
      <c r="E945" s="113"/>
      <c r="F945" s="113"/>
      <c r="G945" s="113"/>
      <c r="H945" s="113"/>
      <c r="I945" s="113"/>
      <c r="J945" s="113"/>
      <c r="K945" s="113"/>
      <c r="L945" s="113"/>
      <c r="M945" s="113"/>
      <c r="N945" s="113"/>
      <c r="O945" s="113"/>
      <c r="P945" s="113"/>
      <c r="Q945" s="113"/>
      <c r="R945" s="113"/>
      <c r="S945" s="113"/>
      <c r="T945" s="113"/>
      <c r="U945" s="113"/>
      <c r="V945" s="113"/>
      <c r="W945" s="113"/>
      <c r="X945" s="113"/>
      <c r="Y945" s="113"/>
      <c r="Z945" s="113"/>
    </row>
    <row r="946" spans="1:26" ht="15.75" customHeight="1">
      <c r="A946" s="113"/>
      <c r="B946" s="113"/>
      <c r="C946" s="113"/>
      <c r="D946" s="113"/>
      <c r="E946" s="113"/>
      <c r="F946" s="113"/>
      <c r="G946" s="113"/>
      <c r="H946" s="113"/>
      <c r="I946" s="113"/>
      <c r="J946" s="113"/>
      <c r="K946" s="113"/>
      <c r="L946" s="113"/>
      <c r="M946" s="113"/>
      <c r="N946" s="113"/>
      <c r="O946" s="113"/>
      <c r="P946" s="113"/>
      <c r="Q946" s="113"/>
      <c r="R946" s="113"/>
      <c r="S946" s="113"/>
      <c r="T946" s="113"/>
      <c r="U946" s="113"/>
      <c r="V946" s="113"/>
      <c r="W946" s="113"/>
      <c r="X946" s="113"/>
      <c r="Y946" s="113"/>
      <c r="Z946" s="113"/>
    </row>
    <row r="947" spans="1:26" ht="15.75" customHeight="1">
      <c r="A947" s="113"/>
      <c r="B947" s="113"/>
      <c r="C947" s="113"/>
      <c r="D947" s="113"/>
      <c r="E947" s="113"/>
      <c r="F947" s="113"/>
      <c r="G947" s="113"/>
      <c r="H947" s="113"/>
      <c r="I947" s="113"/>
      <c r="J947" s="113"/>
      <c r="K947" s="113"/>
      <c r="L947" s="113"/>
      <c r="M947" s="113"/>
      <c r="N947" s="113"/>
      <c r="O947" s="113"/>
      <c r="P947" s="113"/>
      <c r="Q947" s="113"/>
      <c r="R947" s="113"/>
      <c r="S947" s="113"/>
      <c r="T947" s="113"/>
      <c r="U947" s="113"/>
      <c r="V947" s="113"/>
      <c r="W947" s="113"/>
      <c r="X947" s="113"/>
      <c r="Y947" s="113"/>
      <c r="Z947" s="113"/>
    </row>
    <row r="948" spans="1:26" ht="15.75" customHeight="1">
      <c r="A948" s="113"/>
      <c r="B948" s="113"/>
      <c r="C948" s="113"/>
      <c r="D948" s="113"/>
      <c r="E948" s="113"/>
      <c r="F948" s="113"/>
      <c r="G948" s="113"/>
      <c r="H948" s="113"/>
      <c r="I948" s="113"/>
      <c r="J948" s="113"/>
      <c r="K948" s="113"/>
      <c r="L948" s="113"/>
      <c r="M948" s="113"/>
      <c r="N948" s="113"/>
      <c r="O948" s="113"/>
      <c r="P948" s="113"/>
      <c r="Q948" s="113"/>
      <c r="R948" s="113"/>
      <c r="S948" s="113"/>
      <c r="T948" s="113"/>
      <c r="U948" s="113"/>
      <c r="V948" s="113"/>
      <c r="W948" s="113"/>
      <c r="X948" s="113"/>
      <c r="Y948" s="113"/>
      <c r="Z948" s="113"/>
    </row>
    <row r="949" spans="1:26" ht="15.75" customHeight="1">
      <c r="A949" s="113"/>
      <c r="B949" s="113"/>
      <c r="C949" s="113"/>
      <c r="D949" s="113"/>
      <c r="E949" s="113"/>
      <c r="F949" s="113"/>
      <c r="G949" s="113"/>
      <c r="H949" s="113"/>
      <c r="I949" s="113"/>
      <c r="J949" s="113"/>
      <c r="K949" s="113"/>
      <c r="L949" s="113"/>
      <c r="M949" s="113"/>
      <c r="N949" s="113"/>
      <c r="O949" s="113"/>
      <c r="P949" s="113"/>
      <c r="Q949" s="113"/>
      <c r="R949" s="113"/>
      <c r="S949" s="113"/>
      <c r="T949" s="113"/>
      <c r="U949" s="113"/>
      <c r="V949" s="113"/>
      <c r="W949" s="113"/>
      <c r="X949" s="113"/>
      <c r="Y949" s="113"/>
      <c r="Z949" s="113"/>
    </row>
    <row r="950" spans="1:26" ht="15.75" customHeight="1">
      <c r="A950" s="113"/>
      <c r="B950" s="113"/>
      <c r="C950" s="113"/>
      <c r="D950" s="113"/>
      <c r="E950" s="113"/>
      <c r="F950" s="113"/>
      <c r="G950" s="113"/>
      <c r="H950" s="113"/>
      <c r="I950" s="113"/>
      <c r="J950" s="113"/>
      <c r="K950" s="113"/>
      <c r="L950" s="113"/>
      <c r="M950" s="113"/>
      <c r="N950" s="113"/>
      <c r="O950" s="113"/>
      <c r="P950" s="113"/>
      <c r="Q950" s="113"/>
      <c r="R950" s="113"/>
      <c r="S950" s="113"/>
      <c r="T950" s="113"/>
      <c r="U950" s="113"/>
      <c r="V950" s="113"/>
      <c r="W950" s="113"/>
      <c r="X950" s="113"/>
      <c r="Y950" s="113"/>
      <c r="Z950" s="113"/>
    </row>
    <row r="951" spans="1:26" ht="15.75" customHeight="1">
      <c r="A951" s="113"/>
      <c r="B951" s="113"/>
      <c r="C951" s="113"/>
      <c r="D951" s="113"/>
      <c r="E951" s="113"/>
      <c r="F951" s="113"/>
      <c r="G951" s="113"/>
      <c r="H951" s="113"/>
      <c r="I951" s="113"/>
      <c r="J951" s="113"/>
      <c r="K951" s="113"/>
      <c r="L951" s="113"/>
      <c r="M951" s="113"/>
      <c r="N951" s="113"/>
      <c r="O951" s="113"/>
      <c r="P951" s="113"/>
      <c r="Q951" s="113"/>
      <c r="R951" s="113"/>
      <c r="S951" s="113"/>
      <c r="T951" s="113"/>
      <c r="U951" s="113"/>
      <c r="V951" s="113"/>
      <c r="W951" s="113"/>
      <c r="X951" s="113"/>
      <c r="Y951" s="113"/>
      <c r="Z951" s="113"/>
    </row>
    <row r="952" spans="1:26" ht="15.75" customHeight="1">
      <c r="A952" s="113"/>
      <c r="B952" s="113"/>
      <c r="C952" s="113"/>
      <c r="D952" s="113"/>
      <c r="E952" s="113"/>
      <c r="F952" s="113"/>
      <c r="G952" s="113"/>
      <c r="H952" s="113"/>
      <c r="I952" s="113"/>
      <c r="J952" s="113"/>
      <c r="K952" s="113"/>
      <c r="L952" s="113"/>
      <c r="M952" s="113"/>
      <c r="N952" s="113"/>
      <c r="O952" s="113"/>
      <c r="P952" s="113"/>
      <c r="Q952" s="113"/>
      <c r="R952" s="113"/>
      <c r="S952" s="113"/>
      <c r="T952" s="113"/>
      <c r="U952" s="113"/>
      <c r="V952" s="113"/>
      <c r="W952" s="113"/>
      <c r="X952" s="113"/>
      <c r="Y952" s="113"/>
      <c r="Z952" s="113"/>
    </row>
    <row r="953" spans="1:26" ht="15.75" customHeight="1">
      <c r="A953" s="113"/>
      <c r="B953" s="113"/>
      <c r="C953" s="113"/>
      <c r="D953" s="113"/>
      <c r="E953" s="113"/>
      <c r="F953" s="113"/>
      <c r="G953" s="113"/>
      <c r="H953" s="113"/>
      <c r="I953" s="113"/>
      <c r="J953" s="113"/>
      <c r="K953" s="113"/>
      <c r="L953" s="113"/>
      <c r="M953" s="113"/>
      <c r="N953" s="113"/>
      <c r="O953" s="113"/>
      <c r="P953" s="113"/>
      <c r="Q953" s="113"/>
      <c r="R953" s="113"/>
      <c r="S953" s="113"/>
      <c r="T953" s="113"/>
      <c r="U953" s="113"/>
      <c r="V953" s="113"/>
      <c r="W953" s="113"/>
      <c r="X953" s="113"/>
      <c r="Y953" s="113"/>
      <c r="Z953" s="113"/>
    </row>
    <row r="954" spans="1:26" ht="15.75" customHeight="1">
      <c r="A954" s="113"/>
      <c r="B954" s="113"/>
      <c r="C954" s="113"/>
      <c r="D954" s="113"/>
      <c r="E954" s="113"/>
      <c r="F954" s="113"/>
      <c r="G954" s="113"/>
      <c r="H954" s="113"/>
      <c r="I954" s="113"/>
      <c r="J954" s="113"/>
      <c r="K954" s="113"/>
      <c r="L954" s="113"/>
      <c r="M954" s="113"/>
      <c r="N954" s="113"/>
      <c r="O954" s="113"/>
      <c r="P954" s="113"/>
      <c r="Q954" s="113"/>
      <c r="R954" s="113"/>
      <c r="S954" s="113"/>
      <c r="T954" s="113"/>
      <c r="U954" s="113"/>
      <c r="V954" s="113"/>
      <c r="W954" s="113"/>
      <c r="X954" s="113"/>
      <c r="Y954" s="113"/>
      <c r="Z954" s="113"/>
    </row>
    <row r="955" spans="1:26" ht="15.75" customHeight="1">
      <c r="A955" s="113"/>
      <c r="B955" s="113"/>
      <c r="C955" s="113"/>
      <c r="D955" s="113"/>
      <c r="E955" s="113"/>
      <c r="F955" s="113"/>
      <c r="G955" s="113"/>
      <c r="H955" s="113"/>
      <c r="I955" s="113"/>
      <c r="J955" s="113"/>
      <c r="K955" s="113"/>
      <c r="L955" s="113"/>
      <c r="M955" s="113"/>
      <c r="N955" s="113"/>
      <c r="O955" s="113"/>
      <c r="P955" s="113"/>
      <c r="Q955" s="113"/>
      <c r="R955" s="113"/>
      <c r="S955" s="113"/>
      <c r="T955" s="113"/>
      <c r="U955" s="113"/>
      <c r="V955" s="113"/>
      <c r="W955" s="113"/>
      <c r="X955" s="113"/>
      <c r="Y955" s="113"/>
      <c r="Z955" s="113"/>
    </row>
    <row r="956" spans="1:26" ht="15.75" customHeight="1">
      <c r="A956" s="113"/>
      <c r="B956" s="113"/>
      <c r="C956" s="113"/>
      <c r="D956" s="113"/>
      <c r="E956" s="113"/>
      <c r="F956" s="113"/>
      <c r="G956" s="113"/>
      <c r="H956" s="113"/>
      <c r="I956" s="113"/>
      <c r="J956" s="113"/>
      <c r="K956" s="113"/>
      <c r="L956" s="113"/>
      <c r="M956" s="113"/>
      <c r="N956" s="113"/>
      <c r="O956" s="113"/>
      <c r="P956" s="113"/>
      <c r="Q956" s="113"/>
      <c r="R956" s="113"/>
      <c r="S956" s="113"/>
      <c r="T956" s="113"/>
      <c r="U956" s="113"/>
      <c r="V956" s="113"/>
      <c r="W956" s="113"/>
      <c r="X956" s="113"/>
      <c r="Y956" s="113"/>
      <c r="Z956" s="113"/>
    </row>
    <row r="957" spans="1:26" ht="15.75" customHeight="1">
      <c r="A957" s="113"/>
      <c r="B957" s="113"/>
      <c r="C957" s="113"/>
      <c r="D957" s="113"/>
      <c r="E957" s="113"/>
      <c r="F957" s="113"/>
      <c r="G957" s="113"/>
      <c r="H957" s="113"/>
      <c r="I957" s="113"/>
      <c r="J957" s="113"/>
      <c r="K957" s="113"/>
      <c r="L957" s="113"/>
      <c r="M957" s="113"/>
      <c r="N957" s="113"/>
      <c r="O957" s="113"/>
      <c r="P957" s="113"/>
      <c r="Q957" s="113"/>
      <c r="R957" s="113"/>
      <c r="S957" s="113"/>
      <c r="T957" s="113"/>
      <c r="U957" s="113"/>
      <c r="V957" s="113"/>
      <c r="W957" s="113"/>
      <c r="X957" s="113"/>
      <c r="Y957" s="113"/>
      <c r="Z957" s="113"/>
    </row>
    <row r="958" spans="1:26" ht="15.75" customHeight="1">
      <c r="A958" s="113"/>
      <c r="B958" s="113"/>
      <c r="C958" s="113"/>
      <c r="D958" s="113"/>
      <c r="E958" s="113"/>
      <c r="F958" s="113"/>
      <c r="G958" s="113"/>
      <c r="H958" s="113"/>
      <c r="I958" s="113"/>
      <c r="J958" s="113"/>
      <c r="K958" s="113"/>
      <c r="L958" s="113"/>
      <c r="M958" s="113"/>
      <c r="N958" s="113"/>
      <c r="O958" s="113"/>
      <c r="P958" s="113"/>
      <c r="Q958" s="113"/>
      <c r="R958" s="113"/>
      <c r="S958" s="113"/>
      <c r="T958" s="113"/>
      <c r="U958" s="113"/>
      <c r="V958" s="113"/>
      <c r="W958" s="113"/>
      <c r="X958" s="113"/>
      <c r="Y958" s="113"/>
      <c r="Z958" s="113"/>
    </row>
    <row r="959" spans="1:26" ht="15.75" customHeight="1">
      <c r="A959" s="113"/>
      <c r="B959" s="113"/>
      <c r="C959" s="113"/>
      <c r="D959" s="113"/>
      <c r="E959" s="113"/>
      <c r="F959" s="113"/>
      <c r="G959" s="113"/>
      <c r="H959" s="113"/>
      <c r="I959" s="113"/>
      <c r="J959" s="113"/>
      <c r="K959" s="113"/>
      <c r="L959" s="113"/>
      <c r="M959" s="113"/>
      <c r="N959" s="113"/>
      <c r="O959" s="113"/>
      <c r="P959" s="113"/>
      <c r="Q959" s="113"/>
      <c r="R959" s="113"/>
      <c r="S959" s="113"/>
      <c r="T959" s="113"/>
      <c r="U959" s="113"/>
      <c r="V959" s="113"/>
      <c r="W959" s="113"/>
      <c r="X959" s="113"/>
      <c r="Y959" s="113"/>
      <c r="Z959" s="113"/>
    </row>
    <row r="960" spans="1:26" ht="15.75" customHeight="1">
      <c r="A960" s="113"/>
      <c r="B960" s="113"/>
      <c r="C960" s="113"/>
      <c r="D960" s="113"/>
      <c r="E960" s="113"/>
      <c r="F960" s="113"/>
      <c r="G960" s="113"/>
      <c r="H960" s="113"/>
      <c r="I960" s="113"/>
      <c r="J960" s="113"/>
      <c r="K960" s="113"/>
      <c r="L960" s="113"/>
      <c r="M960" s="113"/>
      <c r="N960" s="113"/>
      <c r="O960" s="113"/>
      <c r="P960" s="113"/>
      <c r="Q960" s="113"/>
      <c r="R960" s="113"/>
      <c r="S960" s="113"/>
      <c r="T960" s="113"/>
      <c r="U960" s="113"/>
      <c r="V960" s="113"/>
      <c r="W960" s="113"/>
      <c r="X960" s="113"/>
      <c r="Y960" s="113"/>
      <c r="Z960" s="113"/>
    </row>
    <row r="961" spans="1:26" ht="15.75" customHeight="1">
      <c r="A961" s="113"/>
      <c r="B961" s="113"/>
      <c r="C961" s="113"/>
      <c r="D961" s="113"/>
      <c r="E961" s="113"/>
      <c r="F961" s="113"/>
      <c r="G961" s="113"/>
      <c r="H961" s="113"/>
      <c r="I961" s="113"/>
      <c r="J961" s="113"/>
      <c r="K961" s="113"/>
      <c r="L961" s="113"/>
      <c r="M961" s="113"/>
      <c r="N961" s="113"/>
      <c r="O961" s="113"/>
      <c r="P961" s="113"/>
      <c r="Q961" s="113"/>
      <c r="R961" s="113"/>
      <c r="S961" s="113"/>
      <c r="T961" s="113"/>
      <c r="U961" s="113"/>
      <c r="V961" s="113"/>
      <c r="W961" s="113"/>
      <c r="X961" s="113"/>
      <c r="Y961" s="113"/>
      <c r="Z961" s="113"/>
    </row>
    <row r="962" spans="1:26" ht="15.75" customHeight="1">
      <c r="A962" s="113"/>
      <c r="B962" s="113"/>
      <c r="C962" s="113"/>
      <c r="D962" s="113"/>
      <c r="E962" s="113"/>
      <c r="F962" s="113"/>
      <c r="G962" s="113"/>
      <c r="H962" s="113"/>
      <c r="I962" s="113"/>
      <c r="J962" s="113"/>
      <c r="K962" s="113"/>
      <c r="L962" s="113"/>
      <c r="M962" s="113"/>
      <c r="N962" s="113"/>
      <c r="O962" s="113"/>
      <c r="P962" s="113"/>
      <c r="Q962" s="113"/>
      <c r="R962" s="113"/>
      <c r="S962" s="113"/>
      <c r="T962" s="113"/>
      <c r="U962" s="113"/>
      <c r="V962" s="113"/>
      <c r="W962" s="113"/>
      <c r="X962" s="113"/>
      <c r="Y962" s="113"/>
      <c r="Z962" s="113"/>
    </row>
    <row r="963" spans="1:26" ht="15.75" customHeight="1">
      <c r="A963" s="113"/>
      <c r="B963" s="113"/>
      <c r="C963" s="113"/>
      <c r="D963" s="113"/>
      <c r="E963" s="113"/>
      <c r="F963" s="113"/>
      <c r="G963" s="113"/>
      <c r="H963" s="113"/>
      <c r="I963" s="113"/>
      <c r="J963" s="113"/>
      <c r="K963" s="113"/>
      <c r="L963" s="113"/>
      <c r="M963" s="113"/>
      <c r="N963" s="113"/>
      <c r="O963" s="113"/>
      <c r="P963" s="113"/>
      <c r="Q963" s="113"/>
      <c r="R963" s="113"/>
      <c r="S963" s="113"/>
      <c r="T963" s="113"/>
      <c r="U963" s="113"/>
      <c r="V963" s="113"/>
      <c r="W963" s="113"/>
      <c r="X963" s="113"/>
      <c r="Y963" s="113"/>
      <c r="Z963" s="113"/>
    </row>
    <row r="964" spans="1:26" ht="15.75" customHeight="1">
      <c r="A964" s="113"/>
      <c r="B964" s="113"/>
      <c r="C964" s="113"/>
      <c r="D964" s="113"/>
      <c r="E964" s="113"/>
      <c r="F964" s="113"/>
      <c r="G964" s="113"/>
      <c r="H964" s="113"/>
      <c r="I964" s="113"/>
      <c r="J964" s="113"/>
      <c r="K964" s="113"/>
      <c r="L964" s="113"/>
      <c r="M964" s="113"/>
      <c r="N964" s="113"/>
      <c r="O964" s="113"/>
      <c r="P964" s="113"/>
      <c r="Q964" s="113"/>
      <c r="R964" s="113"/>
      <c r="S964" s="113"/>
      <c r="T964" s="113"/>
      <c r="U964" s="113"/>
      <c r="V964" s="113"/>
      <c r="W964" s="113"/>
      <c r="X964" s="113"/>
      <c r="Y964" s="113"/>
      <c r="Z964" s="113"/>
    </row>
    <row r="965" spans="1:26" ht="15.75" customHeight="1">
      <c r="A965" s="113"/>
      <c r="B965" s="113"/>
      <c r="C965" s="113"/>
      <c r="D965" s="113"/>
      <c r="E965" s="113"/>
      <c r="F965" s="113"/>
      <c r="G965" s="113"/>
      <c r="H965" s="113"/>
      <c r="I965" s="113"/>
      <c r="J965" s="113"/>
      <c r="K965" s="113"/>
      <c r="L965" s="113"/>
      <c r="M965" s="113"/>
      <c r="N965" s="113"/>
      <c r="O965" s="113"/>
      <c r="P965" s="113"/>
      <c r="Q965" s="113"/>
      <c r="R965" s="113"/>
      <c r="S965" s="113"/>
      <c r="T965" s="113"/>
      <c r="U965" s="113"/>
      <c r="V965" s="113"/>
      <c r="W965" s="113"/>
      <c r="X965" s="113"/>
      <c r="Y965" s="113"/>
      <c r="Z965" s="113"/>
    </row>
    <row r="966" spans="1:26" ht="15.75" customHeight="1">
      <c r="A966" s="113"/>
      <c r="B966" s="113"/>
      <c r="C966" s="113"/>
      <c r="D966" s="113"/>
      <c r="E966" s="113"/>
      <c r="F966" s="113"/>
      <c r="G966" s="113"/>
      <c r="H966" s="113"/>
      <c r="I966" s="113"/>
      <c r="J966" s="113"/>
      <c r="K966" s="113"/>
      <c r="L966" s="113"/>
      <c r="M966" s="113"/>
      <c r="N966" s="113"/>
      <c r="O966" s="113"/>
      <c r="P966" s="113"/>
      <c r="Q966" s="113"/>
      <c r="R966" s="113"/>
      <c r="S966" s="113"/>
      <c r="T966" s="113"/>
      <c r="U966" s="113"/>
      <c r="V966" s="113"/>
      <c r="W966" s="113"/>
      <c r="X966" s="113"/>
      <c r="Y966" s="113"/>
      <c r="Z966" s="113"/>
    </row>
    <row r="967" spans="1:26" ht="15.75" customHeight="1">
      <c r="A967" s="113"/>
      <c r="B967" s="113"/>
      <c r="C967" s="113"/>
      <c r="D967" s="113"/>
      <c r="E967" s="113"/>
      <c r="F967" s="113"/>
      <c r="G967" s="113"/>
      <c r="H967" s="113"/>
      <c r="I967" s="113"/>
      <c r="J967" s="113"/>
      <c r="K967" s="113"/>
      <c r="L967" s="113"/>
      <c r="M967" s="113"/>
      <c r="N967" s="113"/>
      <c r="O967" s="113"/>
      <c r="P967" s="113"/>
      <c r="Q967" s="113"/>
      <c r="R967" s="113"/>
      <c r="S967" s="113"/>
      <c r="T967" s="113"/>
      <c r="U967" s="113"/>
      <c r="V967" s="113"/>
      <c r="W967" s="113"/>
      <c r="X967" s="113"/>
      <c r="Y967" s="113"/>
      <c r="Z967" s="113"/>
    </row>
    <row r="968" spans="1:26" ht="15.75" customHeight="1">
      <c r="A968" s="113"/>
      <c r="B968" s="113"/>
      <c r="C968" s="113"/>
      <c r="D968" s="113"/>
      <c r="E968" s="113"/>
      <c r="F968" s="113"/>
      <c r="G968" s="113"/>
      <c r="H968" s="113"/>
      <c r="I968" s="113"/>
      <c r="J968" s="113"/>
      <c r="K968" s="113"/>
      <c r="L968" s="113"/>
      <c r="M968" s="113"/>
      <c r="N968" s="113"/>
      <c r="O968" s="113"/>
      <c r="P968" s="113"/>
      <c r="Q968" s="113"/>
      <c r="R968" s="113"/>
      <c r="S968" s="113"/>
      <c r="T968" s="113"/>
      <c r="U968" s="113"/>
      <c r="V968" s="113"/>
      <c r="W968" s="113"/>
      <c r="X968" s="113"/>
      <c r="Y968" s="113"/>
      <c r="Z968" s="113"/>
    </row>
    <row r="969" spans="1:26" ht="15.75" customHeight="1">
      <c r="A969" s="113"/>
      <c r="B969" s="113"/>
      <c r="C969" s="113"/>
      <c r="D969" s="113"/>
      <c r="E969" s="113"/>
      <c r="F969" s="113"/>
      <c r="G969" s="113"/>
      <c r="H969" s="113"/>
      <c r="I969" s="113"/>
      <c r="J969" s="113"/>
      <c r="K969" s="113"/>
      <c r="L969" s="113"/>
      <c r="M969" s="113"/>
      <c r="N969" s="113"/>
      <c r="O969" s="113"/>
      <c r="P969" s="113"/>
      <c r="Q969" s="113"/>
      <c r="R969" s="113"/>
      <c r="S969" s="113"/>
      <c r="T969" s="113"/>
      <c r="U969" s="113"/>
      <c r="V969" s="113"/>
      <c r="W969" s="113"/>
      <c r="X969" s="113"/>
      <c r="Y969" s="113"/>
      <c r="Z969" s="113"/>
    </row>
    <row r="970" spans="1:26" ht="15.75" customHeight="1">
      <c r="A970" s="113"/>
      <c r="B970" s="113"/>
      <c r="C970" s="113"/>
      <c r="D970" s="113"/>
      <c r="E970" s="113"/>
      <c r="F970" s="113"/>
      <c r="G970" s="113"/>
      <c r="H970" s="113"/>
      <c r="I970" s="113"/>
      <c r="J970" s="113"/>
      <c r="K970" s="113"/>
      <c r="L970" s="113"/>
      <c r="M970" s="113"/>
      <c r="N970" s="113"/>
      <c r="O970" s="113"/>
      <c r="P970" s="113"/>
      <c r="Q970" s="113"/>
      <c r="R970" s="113"/>
      <c r="S970" s="113"/>
      <c r="T970" s="113"/>
      <c r="U970" s="113"/>
      <c r="V970" s="113"/>
      <c r="W970" s="113"/>
      <c r="X970" s="113"/>
      <c r="Y970" s="113"/>
      <c r="Z970" s="113"/>
    </row>
    <row r="971" spans="1:26" ht="15.75" customHeight="1">
      <c r="A971" s="113"/>
      <c r="B971" s="113"/>
      <c r="C971" s="113"/>
      <c r="D971" s="113"/>
      <c r="E971" s="113"/>
      <c r="F971" s="113"/>
      <c r="G971" s="113"/>
      <c r="H971" s="113"/>
      <c r="I971" s="113"/>
      <c r="J971" s="113"/>
      <c r="K971" s="113"/>
      <c r="L971" s="113"/>
      <c r="M971" s="113"/>
      <c r="N971" s="113"/>
      <c r="O971" s="113"/>
      <c r="P971" s="113"/>
      <c r="Q971" s="113"/>
      <c r="R971" s="113"/>
      <c r="S971" s="113"/>
      <c r="T971" s="113"/>
      <c r="U971" s="113"/>
      <c r="V971" s="113"/>
      <c r="W971" s="113"/>
      <c r="X971" s="113"/>
      <c r="Y971" s="113"/>
      <c r="Z971" s="113"/>
    </row>
    <row r="972" spans="1:26" ht="15.75" customHeight="1">
      <c r="A972" s="113"/>
      <c r="B972" s="113"/>
      <c r="C972" s="113"/>
      <c r="D972" s="113"/>
      <c r="E972" s="113"/>
      <c r="F972" s="113"/>
      <c r="G972" s="113"/>
      <c r="H972" s="113"/>
      <c r="I972" s="113"/>
      <c r="J972" s="113"/>
      <c r="K972" s="113"/>
      <c r="L972" s="113"/>
      <c r="M972" s="113"/>
      <c r="N972" s="113"/>
      <c r="O972" s="113"/>
      <c r="P972" s="113"/>
      <c r="Q972" s="113"/>
      <c r="R972" s="113"/>
      <c r="S972" s="113"/>
      <c r="T972" s="113"/>
      <c r="U972" s="113"/>
      <c r="V972" s="113"/>
      <c r="W972" s="113"/>
      <c r="X972" s="113"/>
      <c r="Y972" s="113"/>
      <c r="Z972" s="113"/>
    </row>
    <row r="973" spans="1:26" ht="15.75" customHeight="1">
      <c r="A973" s="113"/>
      <c r="B973" s="113"/>
      <c r="C973" s="113"/>
      <c r="D973" s="113"/>
      <c r="E973" s="113"/>
      <c r="F973" s="113"/>
      <c r="G973" s="113"/>
      <c r="H973" s="113"/>
      <c r="I973" s="113"/>
      <c r="J973" s="113"/>
      <c r="K973" s="113"/>
      <c r="L973" s="113"/>
      <c r="M973" s="113"/>
      <c r="N973" s="113"/>
      <c r="O973" s="113"/>
      <c r="P973" s="113"/>
      <c r="Q973" s="113"/>
      <c r="R973" s="113"/>
      <c r="S973" s="113"/>
      <c r="T973" s="113"/>
      <c r="U973" s="113"/>
      <c r="V973" s="113"/>
      <c r="W973" s="113"/>
      <c r="X973" s="113"/>
      <c r="Y973" s="113"/>
      <c r="Z973" s="113"/>
    </row>
    <row r="974" spans="1:26" ht="15.75" customHeight="1">
      <c r="A974" s="113"/>
      <c r="B974" s="113"/>
      <c r="C974" s="113"/>
      <c r="D974" s="113"/>
      <c r="E974" s="113"/>
      <c r="F974" s="113"/>
      <c r="G974" s="113"/>
      <c r="H974" s="113"/>
      <c r="I974" s="113"/>
      <c r="J974" s="113"/>
      <c r="K974" s="113"/>
      <c r="L974" s="113"/>
      <c r="M974" s="113"/>
      <c r="N974" s="113"/>
      <c r="O974" s="113"/>
      <c r="P974" s="113"/>
      <c r="Q974" s="113"/>
      <c r="R974" s="113"/>
      <c r="S974" s="113"/>
      <c r="T974" s="113"/>
      <c r="U974" s="113"/>
      <c r="V974" s="113"/>
      <c r="W974" s="113"/>
      <c r="X974" s="113"/>
      <c r="Y974" s="113"/>
      <c r="Z974" s="113"/>
    </row>
    <row r="975" spans="1:26" ht="15.75" customHeight="1">
      <c r="A975" s="113"/>
      <c r="B975" s="113"/>
      <c r="C975" s="113"/>
      <c r="D975" s="113"/>
      <c r="E975" s="113"/>
      <c r="F975" s="113"/>
      <c r="G975" s="113"/>
      <c r="H975" s="113"/>
      <c r="I975" s="113"/>
      <c r="J975" s="113"/>
      <c r="K975" s="113"/>
      <c r="L975" s="113"/>
      <c r="M975" s="113"/>
      <c r="N975" s="113"/>
      <c r="O975" s="113"/>
      <c r="P975" s="113"/>
      <c r="Q975" s="113"/>
      <c r="R975" s="113"/>
      <c r="S975" s="113"/>
      <c r="T975" s="113"/>
      <c r="U975" s="113"/>
      <c r="V975" s="113"/>
      <c r="W975" s="113"/>
      <c r="X975" s="113"/>
      <c r="Y975" s="113"/>
      <c r="Z975" s="113"/>
    </row>
    <row r="976" spans="1:26" ht="15.75" customHeight="1">
      <c r="A976" s="113"/>
      <c r="B976" s="113"/>
      <c r="C976" s="113"/>
      <c r="D976" s="113"/>
      <c r="E976" s="113"/>
      <c r="F976" s="113"/>
      <c r="G976" s="113"/>
      <c r="H976" s="113"/>
      <c r="I976" s="113"/>
      <c r="J976" s="113"/>
      <c r="K976" s="113"/>
      <c r="L976" s="113"/>
      <c r="M976" s="113"/>
      <c r="N976" s="113"/>
      <c r="O976" s="113"/>
      <c r="P976" s="113"/>
      <c r="Q976" s="113"/>
      <c r="R976" s="113"/>
      <c r="S976" s="113"/>
      <c r="T976" s="113"/>
      <c r="U976" s="113"/>
      <c r="V976" s="113"/>
      <c r="W976" s="113"/>
      <c r="X976" s="113"/>
      <c r="Y976" s="113"/>
      <c r="Z976" s="113"/>
    </row>
    <row r="977" spans="1:26" ht="15.75" customHeight="1">
      <c r="A977" s="113"/>
      <c r="B977" s="113"/>
      <c r="C977" s="113"/>
      <c r="D977" s="113"/>
      <c r="E977" s="113"/>
      <c r="F977" s="113"/>
      <c r="G977" s="113"/>
      <c r="H977" s="113"/>
      <c r="I977" s="113"/>
      <c r="J977" s="113"/>
      <c r="K977" s="113"/>
      <c r="L977" s="113"/>
      <c r="M977" s="113"/>
      <c r="N977" s="113"/>
      <c r="O977" s="113"/>
      <c r="P977" s="113"/>
      <c r="Q977" s="113"/>
      <c r="R977" s="113"/>
      <c r="S977" s="113"/>
      <c r="T977" s="113"/>
      <c r="U977" s="113"/>
      <c r="V977" s="113"/>
      <c r="W977" s="113"/>
      <c r="X977" s="113"/>
      <c r="Y977" s="113"/>
      <c r="Z977" s="113"/>
    </row>
    <row r="978" spans="1:26" ht="15.75" customHeight="1">
      <c r="A978" s="113"/>
      <c r="B978" s="113"/>
      <c r="C978" s="113"/>
      <c r="D978" s="113"/>
      <c r="E978" s="113"/>
      <c r="F978" s="113"/>
      <c r="G978" s="113"/>
      <c r="H978" s="113"/>
      <c r="I978" s="113"/>
      <c r="J978" s="113"/>
      <c r="K978" s="113"/>
      <c r="L978" s="113"/>
      <c r="M978" s="113"/>
      <c r="N978" s="113"/>
      <c r="O978" s="113"/>
      <c r="P978" s="113"/>
      <c r="Q978" s="113"/>
      <c r="R978" s="113"/>
      <c r="S978" s="113"/>
      <c r="T978" s="113"/>
      <c r="U978" s="113"/>
      <c r="V978" s="113"/>
      <c r="W978" s="113"/>
      <c r="X978" s="113"/>
      <c r="Y978" s="113"/>
      <c r="Z978" s="113"/>
    </row>
    <row r="979" spans="1:26" ht="15.75" customHeight="1">
      <c r="A979" s="113"/>
      <c r="B979" s="113"/>
      <c r="C979" s="113"/>
      <c r="D979" s="113"/>
      <c r="E979" s="113"/>
      <c r="F979" s="113"/>
      <c r="G979" s="113"/>
      <c r="H979" s="113"/>
      <c r="I979" s="113"/>
      <c r="J979" s="113"/>
      <c r="K979" s="113"/>
      <c r="L979" s="113"/>
      <c r="M979" s="113"/>
      <c r="N979" s="113"/>
      <c r="O979" s="113"/>
      <c r="P979" s="113"/>
      <c r="Q979" s="113"/>
      <c r="R979" s="113"/>
      <c r="S979" s="113"/>
      <c r="T979" s="113"/>
      <c r="U979" s="113"/>
      <c r="V979" s="113"/>
      <c r="W979" s="113"/>
      <c r="X979" s="113"/>
      <c r="Y979" s="113"/>
      <c r="Z979" s="113"/>
    </row>
    <row r="980" spans="1:26" ht="15.75" customHeight="1">
      <c r="A980" s="113"/>
      <c r="B980" s="113"/>
      <c r="C980" s="113"/>
      <c r="D980" s="113"/>
      <c r="E980" s="113"/>
      <c r="F980" s="113"/>
      <c r="G980" s="113"/>
      <c r="H980" s="113"/>
      <c r="I980" s="113"/>
      <c r="J980" s="113"/>
      <c r="K980" s="113"/>
      <c r="L980" s="113"/>
      <c r="M980" s="113"/>
      <c r="N980" s="113"/>
      <c r="O980" s="113"/>
      <c r="P980" s="113"/>
      <c r="Q980" s="113"/>
      <c r="R980" s="113"/>
      <c r="S980" s="113"/>
      <c r="T980" s="113"/>
      <c r="U980" s="113"/>
      <c r="V980" s="113"/>
      <c r="W980" s="113"/>
      <c r="X980" s="113"/>
      <c r="Y980" s="113"/>
      <c r="Z980" s="113"/>
    </row>
    <row r="981" spans="1:26" ht="15.75" customHeight="1">
      <c r="A981" s="113"/>
      <c r="B981" s="113"/>
      <c r="C981" s="113"/>
      <c r="D981" s="113"/>
      <c r="E981" s="113"/>
      <c r="F981" s="113"/>
      <c r="G981" s="113"/>
      <c r="H981" s="113"/>
      <c r="I981" s="113"/>
      <c r="J981" s="113"/>
      <c r="K981" s="113"/>
      <c r="L981" s="113"/>
      <c r="M981" s="113"/>
      <c r="N981" s="113"/>
      <c r="O981" s="113"/>
      <c r="P981" s="113"/>
      <c r="Q981" s="113"/>
      <c r="R981" s="113"/>
      <c r="S981" s="113"/>
      <c r="T981" s="113"/>
      <c r="U981" s="113"/>
      <c r="V981" s="113"/>
      <c r="W981" s="113"/>
      <c r="X981" s="113"/>
      <c r="Y981" s="113"/>
      <c r="Z981" s="113"/>
    </row>
    <row r="982" spans="1:26" ht="15.75" customHeight="1">
      <c r="A982" s="113"/>
      <c r="B982" s="113"/>
      <c r="C982" s="113"/>
      <c r="D982" s="113"/>
      <c r="E982" s="113"/>
      <c r="F982" s="113"/>
      <c r="G982" s="113"/>
      <c r="H982" s="113"/>
      <c r="I982" s="113"/>
      <c r="J982" s="113"/>
      <c r="K982" s="113"/>
      <c r="L982" s="113"/>
      <c r="M982" s="113"/>
      <c r="N982" s="113"/>
      <c r="O982" s="113"/>
      <c r="P982" s="113"/>
      <c r="Q982" s="113"/>
      <c r="R982" s="113"/>
      <c r="S982" s="113"/>
      <c r="T982" s="113"/>
      <c r="U982" s="113"/>
      <c r="V982" s="113"/>
      <c r="W982" s="113"/>
      <c r="X982" s="113"/>
      <c r="Y982" s="113"/>
      <c r="Z982" s="113"/>
    </row>
    <row r="983" spans="1:26" ht="15.75" customHeight="1">
      <c r="A983" s="113"/>
      <c r="B983" s="113"/>
      <c r="C983" s="113"/>
      <c r="D983" s="113"/>
      <c r="E983" s="113"/>
      <c r="F983" s="113"/>
      <c r="G983" s="113"/>
      <c r="H983" s="113"/>
      <c r="I983" s="113"/>
      <c r="J983" s="113"/>
      <c r="K983" s="113"/>
      <c r="L983" s="113"/>
      <c r="M983" s="113"/>
      <c r="N983" s="113"/>
      <c r="O983" s="113"/>
      <c r="P983" s="113"/>
      <c r="Q983" s="113"/>
      <c r="R983" s="113"/>
      <c r="S983" s="113"/>
      <c r="T983" s="113"/>
      <c r="U983" s="113"/>
      <c r="V983" s="113"/>
      <c r="W983" s="113"/>
      <c r="X983" s="113"/>
      <c r="Y983" s="113"/>
      <c r="Z983" s="113"/>
    </row>
    <row r="984" spans="1:26" ht="15.75" customHeight="1">
      <c r="A984" s="113"/>
      <c r="B984" s="113"/>
      <c r="C984" s="113"/>
      <c r="D984" s="113"/>
      <c r="E984" s="113"/>
      <c r="F984" s="113"/>
      <c r="G984" s="113"/>
      <c r="H984" s="113"/>
      <c r="I984" s="113"/>
      <c r="J984" s="113"/>
      <c r="K984" s="113"/>
      <c r="L984" s="113"/>
      <c r="M984" s="113"/>
      <c r="N984" s="113"/>
      <c r="O984" s="113"/>
      <c r="P984" s="113"/>
      <c r="Q984" s="113"/>
      <c r="R984" s="113"/>
      <c r="S984" s="113"/>
      <c r="T984" s="113"/>
      <c r="U984" s="113"/>
      <c r="V984" s="113"/>
      <c r="W984" s="113"/>
      <c r="X984" s="113"/>
      <c r="Y984" s="113"/>
      <c r="Z984" s="113"/>
    </row>
    <row r="985" spans="1:26" ht="15.75" customHeight="1">
      <c r="A985" s="113"/>
      <c r="B985" s="113"/>
      <c r="C985" s="113"/>
      <c r="D985" s="113"/>
      <c r="E985" s="113"/>
      <c r="F985" s="113"/>
      <c r="G985" s="113"/>
      <c r="H985" s="113"/>
      <c r="I985" s="113"/>
      <c r="J985" s="113"/>
      <c r="K985" s="113"/>
      <c r="L985" s="113"/>
      <c r="M985" s="113"/>
      <c r="N985" s="113"/>
      <c r="O985" s="113"/>
      <c r="P985" s="113"/>
      <c r="Q985" s="113"/>
      <c r="R985" s="113"/>
      <c r="S985" s="113"/>
      <c r="T985" s="113"/>
      <c r="U985" s="113"/>
      <c r="V985" s="113"/>
      <c r="W985" s="113"/>
      <c r="X985" s="113"/>
      <c r="Y985" s="113"/>
      <c r="Z985" s="113"/>
    </row>
    <row r="986" spans="1:26" ht="15.75" customHeight="1">
      <c r="A986" s="113"/>
      <c r="B986" s="113"/>
      <c r="C986" s="113"/>
      <c r="D986" s="113"/>
      <c r="E986" s="113"/>
      <c r="F986" s="113"/>
      <c r="G986" s="113"/>
      <c r="H986" s="113"/>
      <c r="I986" s="113"/>
      <c r="J986" s="113"/>
      <c r="K986" s="113"/>
      <c r="L986" s="113"/>
      <c r="M986" s="113"/>
      <c r="N986" s="113"/>
      <c r="O986" s="113"/>
      <c r="P986" s="113"/>
      <c r="Q986" s="113"/>
      <c r="R986" s="113"/>
      <c r="S986" s="113"/>
      <c r="T986" s="113"/>
      <c r="U986" s="113"/>
      <c r="V986" s="113"/>
      <c r="W986" s="113"/>
      <c r="X986" s="113"/>
      <c r="Y986" s="113"/>
      <c r="Z986" s="113"/>
    </row>
    <row r="987" spans="1:26" ht="15.75" customHeight="1">
      <c r="A987" s="113"/>
      <c r="B987" s="113"/>
      <c r="C987" s="113"/>
      <c r="D987" s="113"/>
      <c r="E987" s="113"/>
      <c r="F987" s="113"/>
      <c r="G987" s="113"/>
      <c r="H987" s="113"/>
      <c r="I987" s="113"/>
      <c r="J987" s="113"/>
      <c r="K987" s="113"/>
      <c r="L987" s="113"/>
      <c r="M987" s="113"/>
      <c r="N987" s="113"/>
      <c r="O987" s="113"/>
      <c r="P987" s="113"/>
      <c r="Q987" s="113"/>
      <c r="R987" s="113"/>
      <c r="S987" s="113"/>
      <c r="T987" s="113"/>
      <c r="U987" s="113"/>
      <c r="V987" s="113"/>
      <c r="W987" s="113"/>
      <c r="X987" s="113"/>
      <c r="Y987" s="113"/>
      <c r="Z987" s="113"/>
    </row>
    <row r="988" spans="1:26" ht="15.75" customHeight="1">
      <c r="A988" s="113"/>
      <c r="B988" s="113"/>
      <c r="C988" s="113"/>
      <c r="D988" s="113"/>
      <c r="E988" s="113"/>
      <c r="F988" s="113"/>
      <c r="G988" s="113"/>
      <c r="H988" s="113"/>
      <c r="I988" s="113"/>
      <c r="J988" s="113"/>
      <c r="K988" s="113"/>
      <c r="L988" s="113"/>
      <c r="M988" s="113"/>
      <c r="N988" s="113"/>
      <c r="O988" s="113"/>
      <c r="P988" s="113"/>
      <c r="Q988" s="113"/>
      <c r="R988" s="113"/>
      <c r="S988" s="113"/>
      <c r="T988" s="113"/>
      <c r="U988" s="113"/>
      <c r="V988" s="113"/>
      <c r="W988" s="113"/>
      <c r="X988" s="113"/>
      <c r="Y988" s="113"/>
      <c r="Z988" s="113"/>
    </row>
    <row r="989" spans="1:26" ht="15.75" customHeight="1">
      <c r="A989" s="113"/>
      <c r="B989" s="113"/>
      <c r="C989" s="113"/>
      <c r="D989" s="113"/>
      <c r="E989" s="113"/>
      <c r="F989" s="113"/>
      <c r="G989" s="113"/>
      <c r="H989" s="113"/>
      <c r="I989" s="113"/>
      <c r="J989" s="113"/>
      <c r="K989" s="113"/>
      <c r="L989" s="113"/>
      <c r="M989" s="113"/>
      <c r="N989" s="113"/>
      <c r="O989" s="113"/>
      <c r="P989" s="113"/>
      <c r="Q989" s="113"/>
      <c r="R989" s="113"/>
      <c r="S989" s="113"/>
      <c r="T989" s="113"/>
      <c r="U989" s="113"/>
      <c r="V989" s="113"/>
      <c r="W989" s="113"/>
      <c r="X989" s="113"/>
      <c r="Y989" s="113"/>
      <c r="Z989" s="113"/>
    </row>
    <row r="990" spans="1:26" ht="15.75" customHeight="1">
      <c r="A990" s="113"/>
      <c r="B990" s="113"/>
      <c r="C990" s="113"/>
      <c r="D990" s="113"/>
      <c r="E990" s="113"/>
      <c r="F990" s="113"/>
      <c r="G990" s="113"/>
      <c r="H990" s="113"/>
      <c r="I990" s="113"/>
      <c r="J990" s="113"/>
      <c r="K990" s="113"/>
      <c r="L990" s="113"/>
      <c r="M990" s="113"/>
      <c r="N990" s="113"/>
      <c r="O990" s="113"/>
      <c r="P990" s="113"/>
      <c r="Q990" s="113"/>
      <c r="R990" s="113"/>
      <c r="S990" s="113"/>
      <c r="T990" s="113"/>
      <c r="U990" s="113"/>
      <c r="V990" s="113"/>
      <c r="W990" s="113"/>
      <c r="X990" s="113"/>
      <c r="Y990" s="113"/>
      <c r="Z990" s="113"/>
    </row>
    <row r="991" spans="1:26" ht="15.75" customHeight="1">
      <c r="A991" s="113"/>
      <c r="B991" s="113"/>
      <c r="C991" s="113"/>
      <c r="D991" s="113"/>
      <c r="E991" s="113"/>
      <c r="F991" s="113"/>
      <c r="G991" s="113"/>
      <c r="H991" s="113"/>
      <c r="I991" s="113"/>
      <c r="J991" s="113"/>
      <c r="K991" s="113"/>
      <c r="L991" s="113"/>
      <c r="M991" s="113"/>
      <c r="N991" s="113"/>
      <c r="O991" s="113"/>
      <c r="P991" s="113"/>
      <c r="Q991" s="113"/>
      <c r="R991" s="113"/>
      <c r="S991" s="113"/>
      <c r="T991" s="113"/>
      <c r="U991" s="113"/>
      <c r="V991" s="113"/>
      <c r="W991" s="113"/>
      <c r="X991" s="113"/>
      <c r="Y991" s="113"/>
      <c r="Z991" s="113"/>
    </row>
    <row r="992" spans="1:26" ht="15.75" customHeight="1">
      <c r="A992" s="113"/>
      <c r="B992" s="113"/>
      <c r="C992" s="113"/>
      <c r="D992" s="113"/>
      <c r="E992" s="113"/>
      <c r="F992" s="113"/>
      <c r="G992" s="113"/>
      <c r="H992" s="113"/>
      <c r="I992" s="113"/>
      <c r="J992" s="113"/>
      <c r="K992" s="113"/>
      <c r="L992" s="113"/>
      <c r="M992" s="113"/>
      <c r="N992" s="113"/>
      <c r="O992" s="113"/>
      <c r="P992" s="113"/>
      <c r="Q992" s="113"/>
      <c r="R992" s="113"/>
      <c r="S992" s="113"/>
      <c r="T992" s="113"/>
      <c r="U992" s="113"/>
      <c r="V992" s="113"/>
      <c r="W992" s="113"/>
      <c r="X992" s="113"/>
      <c r="Y992" s="113"/>
      <c r="Z992" s="113"/>
    </row>
    <row r="993" spans="1:26" ht="15.75" customHeight="1">
      <c r="A993" s="113"/>
      <c r="B993" s="113"/>
      <c r="C993" s="113"/>
      <c r="D993" s="113"/>
      <c r="E993" s="113"/>
      <c r="F993" s="113"/>
      <c r="G993" s="113"/>
      <c r="H993" s="113"/>
      <c r="I993" s="113"/>
      <c r="J993" s="113"/>
      <c r="K993" s="113"/>
      <c r="L993" s="113"/>
      <c r="M993" s="113"/>
      <c r="N993" s="113"/>
      <c r="O993" s="113"/>
      <c r="P993" s="113"/>
      <c r="Q993" s="113"/>
      <c r="R993" s="113"/>
      <c r="S993" s="113"/>
      <c r="T993" s="113"/>
      <c r="U993" s="113"/>
      <c r="V993" s="113"/>
      <c r="W993" s="113"/>
      <c r="X993" s="113"/>
      <c r="Y993" s="113"/>
      <c r="Z993" s="113"/>
    </row>
    <row r="994" spans="1:26" ht="15.75" customHeight="1">
      <c r="A994" s="113"/>
      <c r="B994" s="113"/>
      <c r="C994" s="113"/>
      <c r="D994" s="113"/>
      <c r="E994" s="113"/>
      <c r="F994" s="113"/>
      <c r="G994" s="113"/>
      <c r="H994" s="113"/>
      <c r="I994" s="113"/>
      <c r="J994" s="113"/>
      <c r="K994" s="113"/>
      <c r="L994" s="113"/>
      <c r="M994" s="113"/>
      <c r="N994" s="113"/>
      <c r="O994" s="113"/>
      <c r="P994" s="113"/>
      <c r="Q994" s="113"/>
      <c r="R994" s="113"/>
      <c r="S994" s="113"/>
      <c r="T994" s="113"/>
      <c r="U994" s="113"/>
      <c r="V994" s="113"/>
      <c r="W994" s="113"/>
      <c r="X994" s="113"/>
      <c r="Y994" s="113"/>
      <c r="Z994" s="113"/>
    </row>
    <row r="995" spans="1:26" ht="15.75" customHeight="1">
      <c r="A995" s="113"/>
      <c r="B995" s="113"/>
      <c r="C995" s="113"/>
      <c r="D995" s="113"/>
      <c r="E995" s="113"/>
      <c r="F995" s="113"/>
      <c r="G995" s="113"/>
      <c r="H995" s="113"/>
      <c r="I995" s="113"/>
      <c r="J995" s="113"/>
      <c r="K995" s="113"/>
      <c r="L995" s="113"/>
      <c r="M995" s="113"/>
      <c r="N995" s="113"/>
      <c r="O995" s="113"/>
      <c r="P995" s="113"/>
      <c r="Q995" s="113"/>
      <c r="R995" s="113"/>
      <c r="S995" s="113"/>
      <c r="T995" s="113"/>
      <c r="U995" s="113"/>
      <c r="V995" s="113"/>
      <c r="W995" s="113"/>
      <c r="X995" s="113"/>
      <c r="Y995" s="113"/>
      <c r="Z995" s="113"/>
    </row>
    <row r="996" spans="1:26" ht="15.75" customHeight="1">
      <c r="A996" s="113"/>
      <c r="B996" s="113"/>
      <c r="C996" s="113"/>
      <c r="D996" s="113"/>
      <c r="E996" s="113"/>
      <c r="F996" s="113"/>
      <c r="G996" s="113"/>
      <c r="H996" s="113"/>
      <c r="I996" s="113"/>
      <c r="J996" s="113"/>
      <c r="K996" s="113"/>
      <c r="L996" s="113"/>
      <c r="M996" s="113"/>
      <c r="N996" s="113"/>
      <c r="O996" s="113"/>
      <c r="P996" s="113"/>
      <c r="Q996" s="113"/>
      <c r="R996" s="113"/>
      <c r="S996" s="113"/>
      <c r="T996" s="113"/>
      <c r="U996" s="113"/>
      <c r="V996" s="113"/>
      <c r="W996" s="113"/>
      <c r="X996" s="113"/>
      <c r="Y996" s="113"/>
      <c r="Z996" s="113"/>
    </row>
    <row r="997" spans="1:26" ht="15.75" customHeight="1">
      <c r="A997" s="113"/>
      <c r="B997" s="113"/>
      <c r="C997" s="113"/>
      <c r="D997" s="113"/>
      <c r="E997" s="113"/>
      <c r="F997" s="113"/>
      <c r="G997" s="113"/>
      <c r="H997" s="113"/>
      <c r="I997" s="113"/>
      <c r="J997" s="113"/>
      <c r="K997" s="113"/>
      <c r="L997" s="113"/>
      <c r="M997" s="113"/>
      <c r="N997" s="113"/>
      <c r="O997" s="113"/>
      <c r="P997" s="113"/>
      <c r="Q997" s="113"/>
      <c r="R997" s="113"/>
      <c r="S997" s="113"/>
      <c r="T997" s="113"/>
      <c r="U997" s="113"/>
      <c r="V997" s="113"/>
      <c r="W997" s="113"/>
      <c r="X997" s="113"/>
      <c r="Y997" s="113"/>
      <c r="Z997" s="113"/>
    </row>
    <row r="998" spans="1:26" ht="15.75" customHeight="1">
      <c r="A998" s="113"/>
      <c r="B998" s="113"/>
      <c r="C998" s="113"/>
      <c r="D998" s="113"/>
      <c r="E998" s="113"/>
      <c r="F998" s="113"/>
      <c r="G998" s="113"/>
      <c r="H998" s="113"/>
      <c r="I998" s="113"/>
      <c r="J998" s="113"/>
      <c r="K998" s="113"/>
      <c r="L998" s="113"/>
      <c r="M998" s="113"/>
      <c r="N998" s="113"/>
      <c r="O998" s="113"/>
      <c r="P998" s="113"/>
      <c r="Q998" s="113"/>
      <c r="R998" s="113"/>
      <c r="S998" s="113"/>
      <c r="T998" s="113"/>
      <c r="U998" s="113"/>
      <c r="V998" s="113"/>
      <c r="W998" s="113"/>
      <c r="X998" s="113"/>
      <c r="Y998" s="113"/>
      <c r="Z998" s="113"/>
    </row>
    <row r="999" spans="1:26" ht="15.75" customHeight="1">
      <c r="A999" s="113"/>
      <c r="B999" s="113"/>
      <c r="C999" s="113"/>
      <c r="D999" s="113"/>
      <c r="E999" s="113"/>
      <c r="F999" s="113"/>
      <c r="G999" s="113"/>
      <c r="H999" s="113"/>
      <c r="I999" s="113"/>
      <c r="J999" s="113"/>
      <c r="K999" s="113"/>
      <c r="L999" s="113"/>
      <c r="M999" s="113"/>
      <c r="N999" s="113"/>
      <c r="O999" s="113"/>
      <c r="P999" s="113"/>
      <c r="Q999" s="113"/>
      <c r="R999" s="113"/>
      <c r="S999" s="113"/>
      <c r="T999" s="113"/>
      <c r="U999" s="113"/>
      <c r="V999" s="113"/>
      <c r="W999" s="113"/>
      <c r="X999" s="113"/>
      <c r="Y999" s="113"/>
      <c r="Z999" s="113"/>
    </row>
    <row r="1000" spans="1:26" ht="15.75" customHeight="1">
      <c r="A1000" s="113"/>
      <c r="B1000" s="113"/>
      <c r="C1000" s="113"/>
      <c r="D1000" s="113"/>
      <c r="E1000" s="113"/>
      <c r="F1000" s="113"/>
      <c r="G1000" s="113"/>
      <c r="H1000" s="113"/>
      <c r="I1000" s="113"/>
      <c r="J1000" s="113"/>
      <c r="K1000" s="113"/>
      <c r="L1000" s="113"/>
      <c r="M1000" s="113"/>
      <c r="N1000" s="113"/>
      <c r="O1000" s="113"/>
      <c r="P1000" s="113"/>
      <c r="Q1000" s="113"/>
      <c r="R1000" s="113"/>
      <c r="S1000" s="113"/>
      <c r="T1000" s="113"/>
      <c r="U1000" s="113"/>
      <c r="V1000" s="113"/>
      <c r="W1000" s="113"/>
      <c r="X1000" s="113"/>
      <c r="Y1000" s="113"/>
      <c r="Z1000" s="113"/>
    </row>
  </sheetData>
  <printOptions horizontalCentered="1" verticalCentered="1"/>
  <pageMargins left="0.51181102362204722" right="0.51181102362204722" top="0.78740157480314965" bottom="0.78740157480314965" header="0" footer="0"/>
  <pageSetup paperSize="9" scale="5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Z1000"/>
  <sheetViews>
    <sheetView workbookViewId="0">
      <selection activeCell="G8" sqref="A1:G8"/>
    </sheetView>
  </sheetViews>
  <sheetFormatPr defaultColWidth="14.42578125" defaultRowHeight="15" customHeight="1"/>
  <cols>
    <col min="1" max="1" width="30.7109375" customWidth="1"/>
    <col min="2" max="2" width="68.140625" customWidth="1"/>
    <col min="3" max="3" width="22.85546875" customWidth="1"/>
    <col min="4" max="4" width="53.28515625" customWidth="1"/>
    <col min="5" max="5" width="62.7109375" customWidth="1"/>
    <col min="6" max="6" width="25.7109375" customWidth="1"/>
    <col min="7" max="7" width="29" customWidth="1"/>
    <col min="8" max="26" width="9" customWidth="1"/>
  </cols>
  <sheetData>
    <row r="1" spans="1:26" ht="15.75">
      <c r="A1" s="45" t="s">
        <v>389</v>
      </c>
      <c r="B1" s="45" t="s">
        <v>390</v>
      </c>
      <c r="C1" s="115" t="s">
        <v>718</v>
      </c>
      <c r="D1" s="115" t="s">
        <v>719</v>
      </c>
      <c r="E1" s="115" t="s">
        <v>720</v>
      </c>
      <c r="F1" s="115" t="s">
        <v>721</v>
      </c>
      <c r="G1" s="115" t="s">
        <v>628</v>
      </c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</row>
    <row r="2" spans="1:26">
      <c r="A2" s="116" t="s">
        <v>405</v>
      </c>
      <c r="B2" s="111" t="s">
        <v>406</v>
      </c>
      <c r="C2" s="120">
        <v>32312124000107</v>
      </c>
      <c r="D2" s="121" t="s">
        <v>722</v>
      </c>
      <c r="E2" s="121" t="s">
        <v>723</v>
      </c>
      <c r="F2" s="451" t="s">
        <v>1071</v>
      </c>
      <c r="G2" s="82">
        <v>7660.06</v>
      </c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</row>
    <row r="3" spans="1:26">
      <c r="A3" s="116" t="s">
        <v>405</v>
      </c>
      <c r="B3" s="111" t="s">
        <v>406</v>
      </c>
      <c r="C3" s="120">
        <v>32312124000107</v>
      </c>
      <c r="D3" s="121" t="s">
        <v>722</v>
      </c>
      <c r="E3" s="121" t="s">
        <v>723</v>
      </c>
      <c r="F3" s="451" t="s">
        <v>1071</v>
      </c>
      <c r="G3" s="82">
        <v>2.16</v>
      </c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</row>
    <row r="4" spans="1:26" ht="15.75">
      <c r="A4" s="122"/>
      <c r="B4" s="112"/>
      <c r="C4" s="123"/>
      <c r="D4" s="124"/>
      <c r="E4" s="123"/>
      <c r="F4" s="123"/>
      <c r="G4" s="125">
        <v>0</v>
      </c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</row>
    <row r="5" spans="1:26" ht="15.75">
      <c r="A5" s="122"/>
      <c r="B5" s="112"/>
      <c r="C5" s="123"/>
      <c r="D5" s="126"/>
      <c r="E5" s="123"/>
      <c r="F5" s="123"/>
      <c r="G5" s="125">
        <v>0</v>
      </c>
      <c r="H5" s="113"/>
      <c r="I5" s="113"/>
      <c r="J5" s="113"/>
      <c r="K5" s="113"/>
      <c r="L5" s="113"/>
      <c r="M5" s="113"/>
      <c r="N5" s="113"/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</row>
    <row r="6" spans="1:26" ht="15.75">
      <c r="A6" s="122"/>
      <c r="B6" s="112"/>
      <c r="C6" s="123"/>
      <c r="D6" s="126"/>
      <c r="E6" s="123"/>
      <c r="F6" s="123"/>
      <c r="G6" s="125">
        <v>0</v>
      </c>
      <c r="H6" s="113"/>
      <c r="I6" s="113"/>
      <c r="J6" s="113"/>
      <c r="K6" s="113"/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3"/>
    </row>
    <row r="7" spans="1:26" ht="15.75">
      <c r="A7" s="122"/>
      <c r="B7" s="112"/>
      <c r="C7" s="123"/>
      <c r="D7" s="126"/>
      <c r="E7" s="123"/>
      <c r="F7" s="123"/>
      <c r="G7" s="125">
        <v>0</v>
      </c>
      <c r="H7" s="113"/>
      <c r="I7" s="113"/>
      <c r="J7" s="113"/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spans="1:26" ht="15.75">
      <c r="A8" s="122"/>
      <c r="B8" s="112"/>
      <c r="C8" s="123"/>
      <c r="D8" s="126"/>
      <c r="E8" s="123"/>
      <c r="F8" s="123"/>
      <c r="G8" s="125">
        <v>0</v>
      </c>
      <c r="H8" s="113"/>
      <c r="I8" s="113"/>
      <c r="J8" s="113"/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spans="1:26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113"/>
      <c r="B120" s="113"/>
      <c r="C120" s="113"/>
      <c r="D120" s="113"/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spans="1:26" ht="15.75" customHeight="1">
      <c r="A121" s="113"/>
      <c r="B121" s="113"/>
      <c r="C121" s="113"/>
      <c r="D121" s="113"/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spans="1:26" ht="15.75" customHeight="1">
      <c r="A122" s="113"/>
      <c r="B122" s="113"/>
      <c r="C122" s="113"/>
      <c r="D122" s="113"/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spans="1:26" ht="15.75" customHeight="1">
      <c r="A123" s="113"/>
      <c r="B123" s="113"/>
      <c r="C123" s="113"/>
      <c r="D123" s="113"/>
      <c r="E123" s="113"/>
      <c r="F123" s="113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spans="1:26" ht="15.75" customHeight="1">
      <c r="A124" s="113"/>
      <c r="B124" s="113"/>
      <c r="C124" s="113"/>
      <c r="D124" s="113"/>
      <c r="E124" s="113"/>
      <c r="F124" s="113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spans="1:26" ht="15.75" customHeight="1">
      <c r="A125" s="113"/>
      <c r="B125" s="113"/>
      <c r="C125" s="113"/>
      <c r="D125" s="113"/>
      <c r="E125" s="113"/>
      <c r="F125" s="113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spans="1:26" ht="15.75" customHeight="1">
      <c r="A126" s="113"/>
      <c r="B126" s="113"/>
      <c r="C126" s="113"/>
      <c r="D126" s="113"/>
      <c r="E126" s="113"/>
      <c r="F126" s="113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spans="1:26" ht="15.75" customHeight="1">
      <c r="A127" s="113"/>
      <c r="B127" s="113"/>
      <c r="C127" s="113"/>
      <c r="D127" s="113"/>
      <c r="E127" s="113"/>
      <c r="F127" s="113"/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spans="1:26" ht="15.75" customHeight="1">
      <c r="A128" s="113"/>
      <c r="B128" s="113"/>
      <c r="C128" s="113"/>
      <c r="D128" s="113"/>
      <c r="E128" s="113"/>
      <c r="F128" s="113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spans="1:26" ht="15.75" customHeight="1">
      <c r="A129" s="113"/>
      <c r="B129" s="113"/>
      <c r="C129" s="113"/>
      <c r="D129" s="113"/>
      <c r="E129" s="113"/>
      <c r="F129" s="113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spans="1:26" ht="15.75" customHeight="1">
      <c r="A130" s="113"/>
      <c r="B130" s="113"/>
      <c r="C130" s="113"/>
      <c r="D130" s="113"/>
      <c r="E130" s="113"/>
      <c r="F130" s="113"/>
      <c r="G130" s="113"/>
      <c r="H130" s="113"/>
      <c r="I130" s="113"/>
      <c r="J130" s="113"/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spans="1:26" ht="15.75" customHeight="1">
      <c r="A131" s="113"/>
      <c r="B131" s="113"/>
      <c r="C131" s="113"/>
      <c r="D131" s="113"/>
      <c r="E131" s="113"/>
      <c r="F131" s="113"/>
      <c r="G131" s="113"/>
      <c r="H131" s="113"/>
      <c r="I131" s="113"/>
      <c r="J131" s="113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spans="1:26" ht="15.75" customHeight="1">
      <c r="A132" s="113"/>
      <c r="B132" s="113"/>
      <c r="C132" s="113"/>
      <c r="D132" s="113"/>
      <c r="E132" s="113"/>
      <c r="F132" s="113"/>
      <c r="G132" s="113"/>
      <c r="H132" s="113"/>
      <c r="I132" s="113"/>
      <c r="J132" s="113"/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spans="1:26" ht="15.75" customHeight="1">
      <c r="A133" s="113"/>
      <c r="B133" s="113"/>
      <c r="C133" s="113"/>
      <c r="D133" s="113"/>
      <c r="E133" s="113"/>
      <c r="F133" s="113"/>
      <c r="G133" s="113"/>
      <c r="H133" s="113"/>
      <c r="I133" s="113"/>
      <c r="J133" s="113"/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spans="1:26" ht="15.75" customHeight="1">
      <c r="A134" s="113"/>
      <c r="B134" s="113"/>
      <c r="C134" s="113"/>
      <c r="D134" s="113"/>
      <c r="E134" s="113"/>
      <c r="F134" s="113"/>
      <c r="G134" s="113"/>
      <c r="H134" s="113"/>
      <c r="I134" s="113"/>
      <c r="J134" s="113"/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spans="1:26" ht="15.75" customHeight="1">
      <c r="A135" s="113"/>
      <c r="B135" s="113"/>
      <c r="C135" s="113"/>
      <c r="D135" s="113"/>
      <c r="E135" s="113"/>
      <c r="F135" s="113"/>
      <c r="G135" s="113"/>
      <c r="H135" s="113"/>
      <c r="I135" s="113"/>
      <c r="J135" s="113"/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spans="1:26" ht="15.75" customHeight="1">
      <c r="A136" s="113"/>
      <c r="B136" s="113"/>
      <c r="C136" s="113"/>
      <c r="D136" s="113"/>
      <c r="E136" s="113"/>
      <c r="F136" s="113"/>
      <c r="G136" s="113"/>
      <c r="H136" s="113"/>
      <c r="I136" s="113"/>
      <c r="J136" s="113"/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spans="1:26" ht="15.75" customHeight="1">
      <c r="A137" s="113"/>
      <c r="B137" s="113"/>
      <c r="C137" s="113"/>
      <c r="D137" s="113"/>
      <c r="E137" s="113"/>
      <c r="F137" s="113"/>
      <c r="G137" s="113"/>
      <c r="H137" s="113"/>
      <c r="I137" s="113"/>
      <c r="J137" s="113"/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spans="1:26" ht="15.75" customHeight="1">
      <c r="A138" s="113"/>
      <c r="B138" s="113"/>
      <c r="C138" s="113"/>
      <c r="D138" s="113"/>
      <c r="E138" s="113"/>
      <c r="F138" s="113"/>
      <c r="G138" s="113"/>
      <c r="H138" s="113"/>
      <c r="I138" s="113"/>
      <c r="J138" s="113"/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spans="1:26" ht="15.75" customHeight="1">
      <c r="A139" s="113"/>
      <c r="B139" s="113"/>
      <c r="C139" s="113"/>
      <c r="D139" s="113"/>
      <c r="E139" s="113"/>
      <c r="F139" s="113"/>
      <c r="G139" s="113"/>
      <c r="H139" s="113"/>
      <c r="I139" s="113"/>
      <c r="J139" s="113"/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spans="1:26" ht="15.75" customHeight="1">
      <c r="A140" s="113"/>
      <c r="B140" s="113"/>
      <c r="C140" s="113"/>
      <c r="D140" s="113"/>
      <c r="E140" s="113"/>
      <c r="F140" s="113"/>
      <c r="G140" s="113"/>
      <c r="H140" s="113"/>
      <c r="I140" s="113"/>
      <c r="J140" s="113"/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spans="1:26" ht="15.75" customHeight="1">
      <c r="A141" s="113"/>
      <c r="B141" s="113"/>
      <c r="C141" s="113"/>
      <c r="D141" s="113"/>
      <c r="E141" s="113"/>
      <c r="F141" s="113"/>
      <c r="G141" s="113"/>
      <c r="H141" s="113"/>
      <c r="I141" s="113"/>
      <c r="J141" s="113"/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spans="1:26" ht="15.75" customHeight="1">
      <c r="A142" s="113"/>
      <c r="B142" s="113"/>
      <c r="C142" s="113"/>
      <c r="D142" s="113"/>
      <c r="E142" s="113"/>
      <c r="F142" s="113"/>
      <c r="G142" s="113"/>
      <c r="H142" s="113"/>
      <c r="I142" s="113"/>
      <c r="J142" s="113"/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spans="1:26" ht="15.75" customHeight="1">
      <c r="A143" s="113"/>
      <c r="B143" s="113"/>
      <c r="C143" s="113"/>
      <c r="D143" s="113"/>
      <c r="E143" s="113"/>
      <c r="F143" s="113"/>
      <c r="G143" s="113"/>
      <c r="H143" s="113"/>
      <c r="I143" s="113"/>
      <c r="J143" s="113"/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spans="1:26" ht="15.75" customHeight="1">
      <c r="A144" s="113"/>
      <c r="B144" s="113"/>
      <c r="C144" s="113"/>
      <c r="D144" s="113"/>
      <c r="E144" s="113"/>
      <c r="F144" s="113"/>
      <c r="G144" s="113"/>
      <c r="H144" s="113"/>
      <c r="I144" s="113"/>
      <c r="J144" s="113"/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spans="1:26" ht="15.75" customHeight="1">
      <c r="A145" s="113"/>
      <c r="B145" s="113"/>
      <c r="C145" s="113"/>
      <c r="D145" s="113"/>
      <c r="E145" s="113"/>
      <c r="F145" s="113"/>
      <c r="G145" s="113"/>
      <c r="H145" s="113"/>
      <c r="I145" s="113"/>
      <c r="J145" s="113"/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spans="1:26" ht="15.75" customHeight="1">
      <c r="A146" s="113"/>
      <c r="B146" s="113"/>
      <c r="C146" s="113"/>
      <c r="D146" s="113"/>
      <c r="E146" s="113"/>
      <c r="F146" s="113"/>
      <c r="G146" s="113"/>
      <c r="H146" s="113"/>
      <c r="I146" s="113"/>
      <c r="J146" s="113"/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spans="1:26" ht="15.75" customHeight="1">
      <c r="A147" s="113"/>
      <c r="B147" s="113"/>
      <c r="C147" s="113"/>
      <c r="D147" s="113"/>
      <c r="E147" s="113"/>
      <c r="F147" s="113"/>
      <c r="G147" s="113"/>
      <c r="H147" s="113"/>
      <c r="I147" s="113"/>
      <c r="J147" s="113"/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spans="1:26" ht="15.75" customHeight="1">
      <c r="A148" s="113"/>
      <c r="B148" s="113"/>
      <c r="C148" s="113"/>
      <c r="D148" s="113"/>
      <c r="E148" s="113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spans="1:26" ht="15.75" customHeight="1">
      <c r="A149" s="113"/>
      <c r="B149" s="113"/>
      <c r="C149" s="113"/>
      <c r="D149" s="113"/>
      <c r="E149" s="113"/>
      <c r="F149" s="113"/>
      <c r="G149" s="113"/>
      <c r="H149" s="113"/>
      <c r="I149" s="113"/>
      <c r="J149" s="113"/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spans="1:26" ht="15.75" customHeight="1">
      <c r="A150" s="113"/>
      <c r="B150" s="113"/>
      <c r="C150" s="113"/>
      <c r="D150" s="113"/>
      <c r="E150" s="113"/>
      <c r="F150" s="113"/>
      <c r="G150" s="113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spans="1:26" ht="15.75" customHeight="1">
      <c r="A151" s="113"/>
      <c r="B151" s="113"/>
      <c r="C151" s="113"/>
      <c r="D151" s="113"/>
      <c r="E151" s="113"/>
      <c r="F151" s="113"/>
      <c r="G151" s="113"/>
      <c r="H151" s="113"/>
      <c r="I151" s="113"/>
      <c r="J151" s="113"/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spans="1:26" ht="15.75" customHeight="1">
      <c r="A152" s="113"/>
      <c r="B152" s="113"/>
      <c r="C152" s="113"/>
      <c r="D152" s="113"/>
      <c r="E152" s="113"/>
      <c r="F152" s="113"/>
      <c r="G152" s="113"/>
      <c r="H152" s="113"/>
      <c r="I152" s="113"/>
      <c r="J152" s="113"/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spans="1:26" ht="15.75" customHeight="1">
      <c r="A153" s="113"/>
      <c r="B153" s="113"/>
      <c r="C153" s="113"/>
      <c r="D153" s="113"/>
      <c r="E153" s="113"/>
      <c r="F153" s="113"/>
      <c r="G153" s="113"/>
      <c r="H153" s="113"/>
      <c r="I153" s="113"/>
      <c r="J153" s="113"/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spans="1:26" ht="15.75" customHeight="1">
      <c r="A154" s="113"/>
      <c r="B154" s="113"/>
      <c r="C154" s="113"/>
      <c r="D154" s="113"/>
      <c r="E154" s="113"/>
      <c r="F154" s="113"/>
      <c r="G154" s="113"/>
      <c r="H154" s="113"/>
      <c r="I154" s="113"/>
      <c r="J154" s="113"/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spans="1:26" ht="15.75" customHeight="1">
      <c r="A155" s="113"/>
      <c r="B155" s="113"/>
      <c r="C155" s="113"/>
      <c r="D155" s="113"/>
      <c r="E155" s="113"/>
      <c r="F155" s="113"/>
      <c r="G155" s="113"/>
      <c r="H155" s="113"/>
      <c r="I155" s="113"/>
      <c r="J155" s="113"/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spans="1:26" ht="15.75" customHeight="1">
      <c r="A156" s="113"/>
      <c r="B156" s="113"/>
      <c r="C156" s="113"/>
      <c r="D156" s="113"/>
      <c r="E156" s="113"/>
      <c r="F156" s="113"/>
      <c r="G156" s="113"/>
      <c r="H156" s="113"/>
      <c r="I156" s="113"/>
      <c r="J156" s="113"/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spans="1:26" ht="15.75" customHeight="1">
      <c r="A157" s="113"/>
      <c r="B157" s="113"/>
      <c r="C157" s="113"/>
      <c r="D157" s="113"/>
      <c r="E157" s="113"/>
      <c r="F157" s="113"/>
      <c r="G157" s="113"/>
      <c r="H157" s="113"/>
      <c r="I157" s="113"/>
      <c r="J157" s="113"/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spans="1:26" ht="15.75" customHeight="1">
      <c r="A158" s="113"/>
      <c r="B158" s="113"/>
      <c r="C158" s="113"/>
      <c r="D158" s="113"/>
      <c r="E158" s="113"/>
      <c r="F158" s="113"/>
      <c r="G158" s="113"/>
      <c r="H158" s="113"/>
      <c r="I158" s="113"/>
      <c r="J158" s="113"/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spans="1:26" ht="15.75" customHeight="1">
      <c r="A159" s="113"/>
      <c r="B159" s="113"/>
      <c r="C159" s="113"/>
      <c r="D159" s="113"/>
      <c r="E159" s="113"/>
      <c r="F159" s="113"/>
      <c r="G159" s="113"/>
      <c r="H159" s="113"/>
      <c r="I159" s="113"/>
      <c r="J159" s="113"/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spans="1:26" ht="15.75" customHeight="1">
      <c r="A160" s="113"/>
      <c r="B160" s="113"/>
      <c r="C160" s="113"/>
      <c r="D160" s="113"/>
      <c r="E160" s="113"/>
      <c r="F160" s="113"/>
      <c r="G160" s="113"/>
      <c r="H160" s="113"/>
      <c r="I160" s="113"/>
      <c r="J160" s="113"/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spans="1:26" ht="15.75" customHeight="1">
      <c r="A161" s="113"/>
      <c r="B161" s="113"/>
      <c r="C161" s="113"/>
      <c r="D161" s="113"/>
      <c r="E161" s="113"/>
      <c r="F161" s="113"/>
      <c r="G161" s="113"/>
      <c r="H161" s="113"/>
      <c r="I161" s="113"/>
      <c r="J161" s="113"/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spans="1:26" ht="15.75" customHeight="1">
      <c r="A162" s="113"/>
      <c r="B162" s="113"/>
      <c r="C162" s="113"/>
      <c r="D162" s="113"/>
      <c r="E162" s="113"/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spans="1:26" ht="15.75" customHeight="1">
      <c r="A163" s="113"/>
      <c r="B163" s="113"/>
      <c r="C163" s="113"/>
      <c r="D163" s="113"/>
      <c r="E163" s="113"/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spans="1:26" ht="15.75" customHeight="1">
      <c r="A164" s="113"/>
      <c r="B164" s="113"/>
      <c r="C164" s="113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spans="1:26" ht="15.75" customHeight="1">
      <c r="A165" s="113"/>
      <c r="B165" s="113"/>
      <c r="C165" s="113"/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spans="1:26" ht="15.75" customHeight="1">
      <c r="A166" s="113"/>
      <c r="B166" s="113"/>
      <c r="C166" s="113"/>
      <c r="D166" s="113"/>
      <c r="E166" s="113"/>
      <c r="F166" s="113"/>
      <c r="G166" s="113"/>
      <c r="H166" s="113"/>
      <c r="I166" s="113"/>
      <c r="J166" s="113"/>
      <c r="K166" s="113"/>
      <c r="L166" s="113"/>
      <c r="M166" s="113"/>
      <c r="N166" s="113"/>
      <c r="O166" s="113"/>
      <c r="P166" s="113"/>
      <c r="Q166" s="113"/>
      <c r="R166" s="113"/>
      <c r="S166" s="113"/>
      <c r="T166" s="113"/>
      <c r="U166" s="113"/>
      <c r="V166" s="113"/>
      <c r="W166" s="113"/>
      <c r="X166" s="113"/>
      <c r="Y166" s="113"/>
      <c r="Z166" s="113"/>
    </row>
    <row r="167" spans="1:26" ht="15.75" customHeight="1">
      <c r="A167" s="113"/>
      <c r="B167" s="113"/>
      <c r="C167" s="113"/>
      <c r="D167" s="113"/>
      <c r="E167" s="113"/>
      <c r="F167" s="113"/>
      <c r="G167" s="113"/>
      <c r="H167" s="113"/>
      <c r="I167" s="113"/>
      <c r="J167" s="113"/>
      <c r="K167" s="113"/>
      <c r="L167" s="113"/>
      <c r="M167" s="113"/>
      <c r="N167" s="113"/>
      <c r="O167" s="113"/>
      <c r="P167" s="113"/>
      <c r="Q167" s="113"/>
      <c r="R167" s="113"/>
      <c r="S167" s="113"/>
      <c r="T167" s="113"/>
      <c r="U167" s="113"/>
      <c r="V167" s="113"/>
      <c r="W167" s="113"/>
      <c r="X167" s="113"/>
      <c r="Y167" s="113"/>
      <c r="Z167" s="113"/>
    </row>
    <row r="168" spans="1:26" ht="15.75" customHeight="1">
      <c r="A168" s="113"/>
      <c r="B168" s="113"/>
      <c r="C168" s="113"/>
      <c r="D168" s="113"/>
      <c r="E168" s="113"/>
      <c r="F168" s="113"/>
      <c r="G168" s="113"/>
      <c r="H168" s="113"/>
      <c r="I168" s="113"/>
      <c r="J168" s="113"/>
      <c r="K168" s="113"/>
      <c r="L168" s="113"/>
      <c r="M168" s="113"/>
      <c r="N168" s="113"/>
      <c r="O168" s="113"/>
      <c r="P168" s="113"/>
      <c r="Q168" s="113"/>
      <c r="R168" s="113"/>
      <c r="S168" s="113"/>
      <c r="T168" s="113"/>
      <c r="U168" s="113"/>
      <c r="V168" s="113"/>
      <c r="W168" s="113"/>
      <c r="X168" s="113"/>
      <c r="Y168" s="113"/>
      <c r="Z168" s="113"/>
    </row>
    <row r="169" spans="1:26" ht="15.75" customHeight="1">
      <c r="A169" s="113"/>
      <c r="B169" s="113"/>
      <c r="C169" s="113"/>
      <c r="D169" s="113"/>
      <c r="E169" s="113"/>
      <c r="F169" s="113"/>
      <c r="G169" s="113"/>
      <c r="H169" s="113"/>
      <c r="I169" s="113"/>
      <c r="J169" s="113"/>
      <c r="K169" s="113"/>
      <c r="L169" s="113"/>
      <c r="M169" s="113"/>
      <c r="N169" s="113"/>
      <c r="O169" s="113"/>
      <c r="P169" s="113"/>
      <c r="Q169" s="113"/>
      <c r="R169" s="113"/>
      <c r="S169" s="113"/>
      <c r="T169" s="113"/>
      <c r="U169" s="113"/>
      <c r="V169" s="113"/>
      <c r="W169" s="113"/>
      <c r="X169" s="113"/>
      <c r="Y169" s="113"/>
      <c r="Z169" s="113"/>
    </row>
    <row r="170" spans="1:26" ht="15.75" customHeight="1">
      <c r="A170" s="113"/>
      <c r="B170" s="113"/>
      <c r="C170" s="113"/>
      <c r="D170" s="113"/>
      <c r="E170" s="113"/>
      <c r="F170" s="113"/>
      <c r="G170" s="113"/>
      <c r="H170" s="113"/>
      <c r="I170" s="113"/>
      <c r="J170" s="113"/>
      <c r="K170" s="113"/>
      <c r="L170" s="113"/>
      <c r="M170" s="113"/>
      <c r="N170" s="113"/>
      <c r="O170" s="113"/>
      <c r="P170" s="113"/>
      <c r="Q170" s="113"/>
      <c r="R170" s="113"/>
      <c r="S170" s="113"/>
      <c r="T170" s="113"/>
      <c r="U170" s="113"/>
      <c r="V170" s="113"/>
      <c r="W170" s="113"/>
      <c r="X170" s="113"/>
      <c r="Y170" s="113"/>
      <c r="Z170" s="113"/>
    </row>
    <row r="171" spans="1:26" ht="15.75" customHeight="1">
      <c r="A171" s="113"/>
      <c r="B171" s="113"/>
      <c r="C171" s="113"/>
      <c r="D171" s="113"/>
      <c r="E171" s="113"/>
      <c r="F171" s="113"/>
      <c r="G171" s="113"/>
      <c r="H171" s="113"/>
      <c r="I171" s="113"/>
      <c r="J171" s="113"/>
      <c r="K171" s="113"/>
      <c r="L171" s="113"/>
      <c r="M171" s="113"/>
      <c r="N171" s="113"/>
      <c r="O171" s="113"/>
      <c r="P171" s="113"/>
      <c r="Q171" s="113"/>
      <c r="R171" s="113"/>
      <c r="S171" s="113"/>
      <c r="T171" s="113"/>
      <c r="U171" s="113"/>
      <c r="V171" s="113"/>
      <c r="W171" s="113"/>
      <c r="X171" s="113"/>
      <c r="Y171" s="113"/>
      <c r="Z171" s="113"/>
    </row>
    <row r="172" spans="1:26" ht="15.75" customHeight="1">
      <c r="A172" s="113"/>
      <c r="B172" s="113"/>
      <c r="C172" s="113"/>
      <c r="D172" s="113"/>
      <c r="E172" s="113"/>
      <c r="F172" s="113"/>
      <c r="G172" s="113"/>
      <c r="H172" s="113"/>
      <c r="I172" s="113"/>
      <c r="J172" s="113"/>
      <c r="K172" s="113"/>
      <c r="L172" s="113"/>
      <c r="M172" s="113"/>
      <c r="N172" s="113"/>
      <c r="O172" s="113"/>
      <c r="P172" s="113"/>
      <c r="Q172" s="113"/>
      <c r="R172" s="113"/>
      <c r="S172" s="113"/>
      <c r="T172" s="113"/>
      <c r="U172" s="113"/>
      <c r="V172" s="113"/>
      <c r="W172" s="113"/>
      <c r="X172" s="113"/>
      <c r="Y172" s="113"/>
      <c r="Z172" s="113"/>
    </row>
    <row r="173" spans="1:26" ht="15.75" customHeight="1">
      <c r="A173" s="113"/>
      <c r="B173" s="113"/>
      <c r="C173" s="113"/>
      <c r="D173" s="113"/>
      <c r="E173" s="113"/>
      <c r="F173" s="113"/>
      <c r="G173" s="113"/>
      <c r="H173" s="113"/>
      <c r="I173" s="113"/>
      <c r="J173" s="113"/>
      <c r="K173" s="113"/>
      <c r="L173" s="113"/>
      <c r="M173" s="113"/>
      <c r="N173" s="113"/>
      <c r="O173" s="113"/>
      <c r="P173" s="113"/>
      <c r="Q173" s="113"/>
      <c r="R173" s="113"/>
      <c r="S173" s="113"/>
      <c r="T173" s="113"/>
      <c r="U173" s="113"/>
      <c r="V173" s="113"/>
      <c r="W173" s="113"/>
      <c r="X173" s="113"/>
      <c r="Y173" s="113"/>
      <c r="Z173" s="113"/>
    </row>
    <row r="174" spans="1:26" ht="15.75" customHeight="1">
      <c r="A174" s="113"/>
      <c r="B174" s="113"/>
      <c r="C174" s="113"/>
      <c r="D174" s="113"/>
      <c r="E174" s="113"/>
      <c r="F174" s="113"/>
      <c r="G174" s="113"/>
      <c r="H174" s="113"/>
      <c r="I174" s="113"/>
      <c r="J174" s="113"/>
      <c r="K174" s="113"/>
      <c r="L174" s="113"/>
      <c r="M174" s="113"/>
      <c r="N174" s="113"/>
      <c r="O174" s="113"/>
      <c r="P174" s="113"/>
      <c r="Q174" s="113"/>
      <c r="R174" s="113"/>
      <c r="S174" s="113"/>
      <c r="T174" s="113"/>
      <c r="U174" s="113"/>
      <c r="V174" s="113"/>
      <c r="W174" s="113"/>
      <c r="X174" s="113"/>
      <c r="Y174" s="113"/>
      <c r="Z174" s="113"/>
    </row>
    <row r="175" spans="1:26" ht="15.75" customHeight="1">
      <c r="A175" s="113"/>
      <c r="B175" s="113"/>
      <c r="C175" s="113"/>
      <c r="D175" s="113"/>
      <c r="E175" s="113"/>
      <c r="F175" s="113"/>
      <c r="G175" s="113"/>
      <c r="H175" s="113"/>
      <c r="I175" s="113"/>
      <c r="J175" s="113"/>
      <c r="K175" s="113"/>
      <c r="L175" s="113"/>
      <c r="M175" s="113"/>
      <c r="N175" s="113"/>
      <c r="O175" s="113"/>
      <c r="P175" s="113"/>
      <c r="Q175" s="113"/>
      <c r="R175" s="113"/>
      <c r="S175" s="113"/>
      <c r="T175" s="113"/>
      <c r="U175" s="113"/>
      <c r="V175" s="113"/>
      <c r="W175" s="113"/>
      <c r="X175" s="113"/>
      <c r="Y175" s="113"/>
      <c r="Z175" s="113"/>
    </row>
    <row r="176" spans="1:26" ht="15.75" customHeight="1">
      <c r="A176" s="113"/>
      <c r="B176" s="113"/>
      <c r="C176" s="113"/>
      <c r="D176" s="113"/>
      <c r="E176" s="113"/>
      <c r="F176" s="113"/>
      <c r="G176" s="113"/>
      <c r="H176" s="113"/>
      <c r="I176" s="113"/>
      <c r="J176" s="113"/>
      <c r="K176" s="113"/>
      <c r="L176" s="113"/>
      <c r="M176" s="113"/>
      <c r="N176" s="113"/>
      <c r="O176" s="113"/>
      <c r="P176" s="113"/>
      <c r="Q176" s="113"/>
      <c r="R176" s="113"/>
      <c r="S176" s="113"/>
      <c r="T176" s="113"/>
      <c r="U176" s="113"/>
      <c r="V176" s="113"/>
      <c r="W176" s="113"/>
      <c r="X176" s="113"/>
      <c r="Y176" s="113"/>
      <c r="Z176" s="113"/>
    </row>
    <row r="177" spans="1:26" ht="15.75" customHeight="1">
      <c r="A177" s="113"/>
      <c r="B177" s="113"/>
      <c r="C177" s="113"/>
      <c r="D177" s="113"/>
      <c r="E177" s="113"/>
      <c r="F177" s="113"/>
      <c r="G177" s="113"/>
      <c r="H177" s="113"/>
      <c r="I177" s="113"/>
      <c r="J177" s="113"/>
      <c r="K177" s="113"/>
      <c r="L177" s="113"/>
      <c r="M177" s="113"/>
      <c r="N177" s="113"/>
      <c r="O177" s="113"/>
      <c r="P177" s="113"/>
      <c r="Q177" s="113"/>
      <c r="R177" s="113"/>
      <c r="S177" s="113"/>
      <c r="T177" s="113"/>
      <c r="U177" s="113"/>
      <c r="V177" s="113"/>
      <c r="W177" s="113"/>
      <c r="X177" s="113"/>
      <c r="Y177" s="113"/>
      <c r="Z177" s="113"/>
    </row>
    <row r="178" spans="1:26" ht="15.75" customHeight="1">
      <c r="A178" s="113"/>
      <c r="B178" s="113"/>
      <c r="C178" s="113"/>
      <c r="D178" s="113"/>
      <c r="E178" s="113"/>
      <c r="F178" s="113"/>
      <c r="G178" s="113"/>
      <c r="H178" s="113"/>
      <c r="I178" s="113"/>
      <c r="J178" s="113"/>
      <c r="K178" s="113"/>
      <c r="L178" s="113"/>
      <c r="M178" s="113"/>
      <c r="N178" s="113"/>
      <c r="O178" s="113"/>
      <c r="P178" s="113"/>
      <c r="Q178" s="113"/>
      <c r="R178" s="113"/>
      <c r="S178" s="113"/>
      <c r="T178" s="113"/>
      <c r="U178" s="113"/>
      <c r="V178" s="113"/>
      <c r="W178" s="113"/>
      <c r="X178" s="113"/>
      <c r="Y178" s="113"/>
      <c r="Z178" s="113"/>
    </row>
    <row r="179" spans="1:26" ht="15.75" customHeight="1">
      <c r="A179" s="113"/>
      <c r="B179" s="113"/>
      <c r="C179" s="113"/>
      <c r="D179" s="113"/>
      <c r="E179" s="113"/>
      <c r="F179" s="113"/>
      <c r="G179" s="113"/>
      <c r="H179" s="113"/>
      <c r="I179" s="113"/>
      <c r="J179" s="113"/>
      <c r="K179" s="113"/>
      <c r="L179" s="113"/>
      <c r="M179" s="113"/>
      <c r="N179" s="113"/>
      <c r="O179" s="113"/>
      <c r="P179" s="113"/>
      <c r="Q179" s="113"/>
      <c r="R179" s="113"/>
      <c r="S179" s="113"/>
      <c r="T179" s="113"/>
      <c r="U179" s="113"/>
      <c r="V179" s="113"/>
      <c r="W179" s="113"/>
      <c r="X179" s="113"/>
      <c r="Y179" s="113"/>
      <c r="Z179" s="113"/>
    </row>
    <row r="180" spans="1:26" ht="15.75" customHeight="1">
      <c r="A180" s="113"/>
      <c r="B180" s="113"/>
      <c r="C180" s="113"/>
      <c r="D180" s="113"/>
      <c r="E180" s="113"/>
      <c r="F180" s="113"/>
      <c r="G180" s="113"/>
      <c r="H180" s="113"/>
      <c r="I180" s="113"/>
      <c r="J180" s="113"/>
      <c r="K180" s="113"/>
      <c r="L180" s="113"/>
      <c r="M180" s="113"/>
      <c r="N180" s="113"/>
      <c r="O180" s="113"/>
      <c r="P180" s="113"/>
      <c r="Q180" s="113"/>
      <c r="R180" s="113"/>
      <c r="S180" s="113"/>
      <c r="T180" s="113"/>
      <c r="U180" s="113"/>
      <c r="V180" s="113"/>
      <c r="W180" s="113"/>
      <c r="X180" s="113"/>
      <c r="Y180" s="113"/>
      <c r="Z180" s="113"/>
    </row>
    <row r="181" spans="1:26" ht="15.75" customHeight="1">
      <c r="A181" s="113"/>
      <c r="B181" s="113"/>
      <c r="C181" s="113"/>
      <c r="D181" s="113"/>
      <c r="E181" s="113"/>
      <c r="F181" s="113"/>
      <c r="G181" s="113"/>
      <c r="H181" s="113"/>
      <c r="I181" s="113"/>
      <c r="J181" s="113"/>
      <c r="K181" s="113"/>
      <c r="L181" s="113"/>
      <c r="M181" s="113"/>
      <c r="N181" s="113"/>
      <c r="O181" s="113"/>
      <c r="P181" s="113"/>
      <c r="Q181" s="113"/>
      <c r="R181" s="113"/>
      <c r="S181" s="113"/>
      <c r="T181" s="113"/>
      <c r="U181" s="113"/>
      <c r="V181" s="113"/>
      <c r="W181" s="113"/>
      <c r="X181" s="113"/>
      <c r="Y181" s="113"/>
      <c r="Z181" s="113"/>
    </row>
    <row r="182" spans="1:26" ht="15.75" customHeight="1">
      <c r="A182" s="113"/>
      <c r="B182" s="113"/>
      <c r="C182" s="113"/>
      <c r="D182" s="113"/>
      <c r="E182" s="113"/>
      <c r="F182" s="113"/>
      <c r="G182" s="113"/>
      <c r="H182" s="113"/>
      <c r="I182" s="113"/>
      <c r="J182" s="113"/>
      <c r="K182" s="113"/>
      <c r="L182" s="113"/>
      <c r="M182" s="113"/>
      <c r="N182" s="113"/>
      <c r="O182" s="113"/>
      <c r="P182" s="113"/>
      <c r="Q182" s="113"/>
      <c r="R182" s="113"/>
      <c r="S182" s="113"/>
      <c r="T182" s="113"/>
      <c r="U182" s="113"/>
      <c r="V182" s="113"/>
      <c r="W182" s="113"/>
      <c r="X182" s="113"/>
      <c r="Y182" s="113"/>
      <c r="Z182" s="113"/>
    </row>
    <row r="183" spans="1:26" ht="15.75" customHeight="1">
      <c r="A183" s="113"/>
      <c r="B183" s="113"/>
      <c r="C183" s="113"/>
      <c r="D183" s="113"/>
      <c r="E183" s="113"/>
      <c r="F183" s="113"/>
      <c r="G183" s="113"/>
      <c r="H183" s="113"/>
      <c r="I183" s="113"/>
      <c r="J183" s="113"/>
      <c r="K183" s="113"/>
      <c r="L183" s="113"/>
      <c r="M183" s="113"/>
      <c r="N183" s="113"/>
      <c r="O183" s="113"/>
      <c r="P183" s="113"/>
      <c r="Q183" s="113"/>
      <c r="R183" s="113"/>
      <c r="S183" s="113"/>
      <c r="T183" s="113"/>
      <c r="U183" s="113"/>
      <c r="V183" s="113"/>
      <c r="W183" s="113"/>
      <c r="X183" s="113"/>
      <c r="Y183" s="113"/>
      <c r="Z183" s="113"/>
    </row>
    <row r="184" spans="1:26" ht="15.75" customHeight="1">
      <c r="A184" s="113"/>
      <c r="B184" s="113"/>
      <c r="C184" s="113"/>
      <c r="D184" s="113"/>
      <c r="E184" s="113"/>
      <c r="F184" s="113"/>
      <c r="G184" s="113"/>
      <c r="H184" s="113"/>
      <c r="I184" s="113"/>
      <c r="J184" s="113"/>
      <c r="K184" s="113"/>
      <c r="L184" s="113"/>
      <c r="M184" s="113"/>
      <c r="N184" s="113"/>
      <c r="O184" s="113"/>
      <c r="P184" s="113"/>
      <c r="Q184" s="113"/>
      <c r="R184" s="113"/>
      <c r="S184" s="113"/>
      <c r="T184" s="113"/>
      <c r="U184" s="113"/>
      <c r="V184" s="113"/>
      <c r="W184" s="113"/>
      <c r="X184" s="113"/>
      <c r="Y184" s="113"/>
      <c r="Z184" s="113"/>
    </row>
    <row r="185" spans="1:26" ht="15.75" customHeight="1">
      <c r="A185" s="113"/>
      <c r="B185" s="113"/>
      <c r="C185" s="113"/>
      <c r="D185" s="113"/>
      <c r="E185" s="113"/>
      <c r="F185" s="113"/>
      <c r="G185" s="113"/>
      <c r="H185" s="113"/>
      <c r="I185" s="113"/>
      <c r="J185" s="113"/>
      <c r="K185" s="113"/>
      <c r="L185" s="113"/>
      <c r="M185" s="113"/>
      <c r="N185" s="113"/>
      <c r="O185" s="113"/>
      <c r="P185" s="113"/>
      <c r="Q185" s="113"/>
      <c r="R185" s="113"/>
      <c r="S185" s="113"/>
      <c r="T185" s="113"/>
      <c r="U185" s="113"/>
      <c r="V185" s="113"/>
      <c r="W185" s="113"/>
      <c r="X185" s="113"/>
      <c r="Y185" s="113"/>
      <c r="Z185" s="113"/>
    </row>
    <row r="186" spans="1:26" ht="15.75" customHeight="1">
      <c r="A186" s="113"/>
      <c r="B186" s="113"/>
      <c r="C186" s="113"/>
      <c r="D186" s="113"/>
      <c r="E186" s="113"/>
      <c r="F186" s="113"/>
      <c r="G186" s="113"/>
      <c r="H186" s="113"/>
      <c r="I186" s="113"/>
      <c r="J186" s="113"/>
      <c r="K186" s="113"/>
      <c r="L186" s="113"/>
      <c r="M186" s="113"/>
      <c r="N186" s="113"/>
      <c r="O186" s="113"/>
      <c r="P186" s="113"/>
      <c r="Q186" s="113"/>
      <c r="R186" s="113"/>
      <c r="S186" s="113"/>
      <c r="T186" s="113"/>
      <c r="U186" s="113"/>
      <c r="V186" s="113"/>
      <c r="W186" s="113"/>
      <c r="X186" s="113"/>
      <c r="Y186" s="113"/>
      <c r="Z186" s="113"/>
    </row>
    <row r="187" spans="1:26" ht="15.75" customHeight="1">
      <c r="A187" s="113"/>
      <c r="B187" s="113"/>
      <c r="C187" s="113"/>
      <c r="D187" s="113"/>
      <c r="E187" s="113"/>
      <c r="F187" s="113"/>
      <c r="G187" s="113"/>
      <c r="H187" s="113"/>
      <c r="I187" s="113"/>
      <c r="J187" s="113"/>
      <c r="K187" s="113"/>
      <c r="L187" s="113"/>
      <c r="M187" s="113"/>
      <c r="N187" s="113"/>
      <c r="O187" s="113"/>
      <c r="P187" s="113"/>
      <c r="Q187" s="113"/>
      <c r="R187" s="113"/>
      <c r="S187" s="113"/>
      <c r="T187" s="113"/>
      <c r="U187" s="113"/>
      <c r="V187" s="113"/>
      <c r="W187" s="113"/>
      <c r="X187" s="113"/>
      <c r="Y187" s="113"/>
      <c r="Z187" s="113"/>
    </row>
    <row r="188" spans="1:26" ht="15.75" customHeight="1">
      <c r="A188" s="113"/>
      <c r="B188" s="113"/>
      <c r="C188" s="113"/>
      <c r="D188" s="113"/>
      <c r="E188" s="113"/>
      <c r="F188" s="113"/>
      <c r="G188" s="113"/>
      <c r="H188" s="113"/>
      <c r="I188" s="113"/>
      <c r="J188" s="113"/>
      <c r="K188" s="113"/>
      <c r="L188" s="113"/>
      <c r="M188" s="113"/>
      <c r="N188" s="113"/>
      <c r="O188" s="113"/>
      <c r="P188" s="113"/>
      <c r="Q188" s="113"/>
      <c r="R188" s="113"/>
      <c r="S188" s="113"/>
      <c r="T188" s="113"/>
      <c r="U188" s="113"/>
      <c r="V188" s="113"/>
      <c r="W188" s="113"/>
      <c r="X188" s="113"/>
      <c r="Y188" s="113"/>
      <c r="Z188" s="113"/>
    </row>
    <row r="189" spans="1:26" ht="15.75" customHeight="1">
      <c r="A189" s="113"/>
      <c r="B189" s="113"/>
      <c r="C189" s="113"/>
      <c r="D189" s="113"/>
      <c r="E189" s="113"/>
      <c r="F189" s="113"/>
      <c r="G189" s="113"/>
      <c r="H189" s="113"/>
      <c r="I189" s="113"/>
      <c r="J189" s="113"/>
      <c r="K189" s="113"/>
      <c r="L189" s="113"/>
      <c r="M189" s="113"/>
      <c r="N189" s="113"/>
      <c r="O189" s="113"/>
      <c r="P189" s="113"/>
      <c r="Q189" s="113"/>
      <c r="R189" s="113"/>
      <c r="S189" s="113"/>
      <c r="T189" s="113"/>
      <c r="U189" s="113"/>
      <c r="V189" s="113"/>
      <c r="W189" s="113"/>
      <c r="X189" s="113"/>
      <c r="Y189" s="113"/>
      <c r="Z189" s="113"/>
    </row>
    <row r="190" spans="1:26" ht="15.75" customHeight="1">
      <c r="A190" s="113"/>
      <c r="B190" s="113"/>
      <c r="C190" s="113"/>
      <c r="D190" s="113"/>
      <c r="E190" s="113"/>
      <c r="F190" s="113"/>
      <c r="G190" s="113"/>
      <c r="H190" s="113"/>
      <c r="I190" s="113"/>
      <c r="J190" s="113"/>
      <c r="K190" s="113"/>
      <c r="L190" s="113"/>
      <c r="M190" s="113"/>
      <c r="N190" s="113"/>
      <c r="O190" s="113"/>
      <c r="P190" s="113"/>
      <c r="Q190" s="113"/>
      <c r="R190" s="113"/>
      <c r="S190" s="113"/>
      <c r="T190" s="113"/>
      <c r="U190" s="113"/>
      <c r="V190" s="113"/>
      <c r="W190" s="113"/>
      <c r="X190" s="113"/>
      <c r="Y190" s="113"/>
      <c r="Z190" s="113"/>
    </row>
    <row r="191" spans="1:26" ht="15.75" customHeight="1">
      <c r="A191" s="113"/>
      <c r="B191" s="113"/>
      <c r="C191" s="113"/>
      <c r="D191" s="113"/>
      <c r="E191" s="113"/>
      <c r="F191" s="113"/>
      <c r="G191" s="113"/>
      <c r="H191" s="113"/>
      <c r="I191" s="113"/>
      <c r="J191" s="113"/>
      <c r="K191" s="113"/>
      <c r="L191" s="113"/>
      <c r="M191" s="113"/>
      <c r="N191" s="113"/>
      <c r="O191" s="113"/>
      <c r="P191" s="113"/>
      <c r="Q191" s="113"/>
      <c r="R191" s="113"/>
      <c r="S191" s="113"/>
      <c r="T191" s="113"/>
      <c r="U191" s="113"/>
      <c r="V191" s="113"/>
      <c r="W191" s="113"/>
      <c r="X191" s="113"/>
      <c r="Y191" s="113"/>
      <c r="Z191" s="113"/>
    </row>
    <row r="192" spans="1:26" ht="15.75" customHeight="1">
      <c r="A192" s="113"/>
      <c r="B192" s="113"/>
      <c r="C192" s="113"/>
      <c r="D192" s="113"/>
      <c r="E192" s="113"/>
      <c r="F192" s="113"/>
      <c r="G192" s="113"/>
      <c r="H192" s="113"/>
      <c r="I192" s="113"/>
      <c r="J192" s="113"/>
      <c r="K192" s="113"/>
      <c r="L192" s="113"/>
      <c r="M192" s="113"/>
      <c r="N192" s="113"/>
      <c r="O192" s="113"/>
      <c r="P192" s="113"/>
      <c r="Q192" s="113"/>
      <c r="R192" s="113"/>
      <c r="S192" s="113"/>
      <c r="T192" s="113"/>
      <c r="U192" s="113"/>
      <c r="V192" s="113"/>
      <c r="W192" s="113"/>
      <c r="X192" s="113"/>
      <c r="Y192" s="113"/>
      <c r="Z192" s="113"/>
    </row>
    <row r="193" spans="1:26" ht="15.75" customHeight="1">
      <c r="A193" s="113"/>
      <c r="B193" s="113"/>
      <c r="C193" s="113"/>
      <c r="D193" s="113"/>
      <c r="E193" s="113"/>
      <c r="F193" s="113"/>
      <c r="G193" s="113"/>
      <c r="H193" s="113"/>
      <c r="I193" s="113"/>
      <c r="J193" s="113"/>
      <c r="K193" s="113"/>
      <c r="L193" s="113"/>
      <c r="M193" s="113"/>
      <c r="N193" s="113"/>
      <c r="O193" s="113"/>
      <c r="P193" s="113"/>
      <c r="Q193" s="113"/>
      <c r="R193" s="113"/>
      <c r="S193" s="113"/>
      <c r="T193" s="113"/>
      <c r="U193" s="113"/>
      <c r="V193" s="113"/>
      <c r="W193" s="113"/>
      <c r="X193" s="113"/>
      <c r="Y193" s="113"/>
      <c r="Z193" s="113"/>
    </row>
    <row r="194" spans="1:26" ht="15.75" customHeight="1">
      <c r="A194" s="113"/>
      <c r="B194" s="113"/>
      <c r="C194" s="113"/>
      <c r="D194" s="113"/>
      <c r="E194" s="113"/>
      <c r="F194" s="113"/>
      <c r="G194" s="113"/>
      <c r="H194" s="113"/>
      <c r="I194" s="113"/>
      <c r="J194" s="113"/>
      <c r="K194" s="113"/>
      <c r="L194" s="113"/>
      <c r="M194" s="113"/>
      <c r="N194" s="113"/>
      <c r="O194" s="113"/>
      <c r="P194" s="113"/>
      <c r="Q194" s="113"/>
      <c r="R194" s="113"/>
      <c r="S194" s="113"/>
      <c r="T194" s="113"/>
      <c r="U194" s="113"/>
      <c r="V194" s="113"/>
      <c r="W194" s="113"/>
      <c r="X194" s="113"/>
      <c r="Y194" s="113"/>
      <c r="Z194" s="113"/>
    </row>
    <row r="195" spans="1:26" ht="15.75" customHeight="1">
      <c r="A195" s="113"/>
      <c r="B195" s="113"/>
      <c r="C195" s="113"/>
      <c r="D195" s="113"/>
      <c r="E195" s="113"/>
      <c r="F195" s="113"/>
      <c r="G195" s="113"/>
      <c r="H195" s="113"/>
      <c r="I195" s="113"/>
      <c r="J195" s="113"/>
      <c r="K195" s="113"/>
      <c r="L195" s="113"/>
      <c r="M195" s="113"/>
      <c r="N195" s="113"/>
      <c r="O195" s="113"/>
      <c r="P195" s="113"/>
      <c r="Q195" s="113"/>
      <c r="R195" s="113"/>
      <c r="S195" s="113"/>
      <c r="T195" s="113"/>
      <c r="U195" s="113"/>
      <c r="V195" s="113"/>
      <c r="W195" s="113"/>
      <c r="X195" s="113"/>
      <c r="Y195" s="113"/>
      <c r="Z195" s="113"/>
    </row>
    <row r="196" spans="1:26" ht="15.75" customHeight="1">
      <c r="A196" s="113"/>
      <c r="B196" s="113"/>
      <c r="C196" s="113"/>
      <c r="D196" s="113"/>
      <c r="E196" s="113"/>
      <c r="F196" s="113"/>
      <c r="G196" s="113"/>
      <c r="H196" s="113"/>
      <c r="I196" s="113"/>
      <c r="J196" s="113"/>
      <c r="K196" s="113"/>
      <c r="L196" s="113"/>
      <c r="M196" s="113"/>
      <c r="N196" s="113"/>
      <c r="O196" s="113"/>
      <c r="P196" s="113"/>
      <c r="Q196" s="113"/>
      <c r="R196" s="113"/>
      <c r="S196" s="113"/>
      <c r="T196" s="113"/>
      <c r="U196" s="113"/>
      <c r="V196" s="113"/>
      <c r="W196" s="113"/>
      <c r="X196" s="113"/>
      <c r="Y196" s="113"/>
      <c r="Z196" s="113"/>
    </row>
    <row r="197" spans="1:26" ht="15.75" customHeight="1">
      <c r="A197" s="113"/>
      <c r="B197" s="113"/>
      <c r="C197" s="113"/>
      <c r="D197" s="113"/>
      <c r="E197" s="113"/>
      <c r="F197" s="113"/>
      <c r="G197" s="113"/>
      <c r="H197" s="113"/>
      <c r="I197" s="113"/>
      <c r="J197" s="113"/>
      <c r="K197" s="113"/>
      <c r="L197" s="113"/>
      <c r="M197" s="113"/>
      <c r="N197" s="113"/>
      <c r="O197" s="113"/>
      <c r="P197" s="113"/>
      <c r="Q197" s="113"/>
      <c r="R197" s="113"/>
      <c r="S197" s="113"/>
      <c r="T197" s="113"/>
      <c r="U197" s="113"/>
      <c r="V197" s="113"/>
      <c r="W197" s="113"/>
      <c r="X197" s="113"/>
      <c r="Y197" s="113"/>
      <c r="Z197" s="113"/>
    </row>
    <row r="198" spans="1:26" ht="15.75" customHeight="1">
      <c r="A198" s="113"/>
      <c r="B198" s="113"/>
      <c r="C198" s="113"/>
      <c r="D198" s="113"/>
      <c r="E198" s="113"/>
      <c r="F198" s="113"/>
      <c r="G198" s="113"/>
      <c r="H198" s="113"/>
      <c r="I198" s="113"/>
      <c r="J198" s="113"/>
      <c r="K198" s="113"/>
      <c r="L198" s="113"/>
      <c r="M198" s="113"/>
      <c r="N198" s="113"/>
      <c r="O198" s="113"/>
      <c r="P198" s="113"/>
      <c r="Q198" s="113"/>
      <c r="R198" s="113"/>
      <c r="S198" s="113"/>
      <c r="T198" s="113"/>
      <c r="U198" s="113"/>
      <c r="V198" s="113"/>
      <c r="W198" s="113"/>
      <c r="X198" s="113"/>
      <c r="Y198" s="113"/>
      <c r="Z198" s="113"/>
    </row>
    <row r="199" spans="1:26" ht="15.75" customHeight="1">
      <c r="A199" s="113"/>
      <c r="B199" s="113"/>
      <c r="C199" s="113"/>
      <c r="D199" s="113"/>
      <c r="E199" s="113"/>
      <c r="F199" s="113"/>
      <c r="G199" s="113"/>
      <c r="H199" s="113"/>
      <c r="I199" s="113"/>
      <c r="J199" s="113"/>
      <c r="K199" s="113"/>
      <c r="L199" s="113"/>
      <c r="M199" s="113"/>
      <c r="N199" s="113"/>
      <c r="O199" s="113"/>
      <c r="P199" s="113"/>
      <c r="Q199" s="113"/>
      <c r="R199" s="113"/>
      <c r="S199" s="113"/>
      <c r="T199" s="113"/>
      <c r="U199" s="113"/>
      <c r="V199" s="113"/>
      <c r="W199" s="113"/>
      <c r="X199" s="113"/>
      <c r="Y199" s="113"/>
      <c r="Z199" s="113"/>
    </row>
    <row r="200" spans="1:26" ht="15.75" customHeight="1">
      <c r="A200" s="113"/>
      <c r="B200" s="113"/>
      <c r="C200" s="113"/>
      <c r="D200" s="113"/>
      <c r="E200" s="113"/>
      <c r="F200" s="113"/>
      <c r="G200" s="113"/>
      <c r="H200" s="113"/>
      <c r="I200" s="113"/>
      <c r="J200" s="113"/>
      <c r="K200" s="113"/>
      <c r="L200" s="113"/>
      <c r="M200" s="113"/>
      <c r="N200" s="113"/>
      <c r="O200" s="113"/>
      <c r="P200" s="113"/>
      <c r="Q200" s="113"/>
      <c r="R200" s="113"/>
      <c r="S200" s="113"/>
      <c r="T200" s="113"/>
      <c r="U200" s="113"/>
      <c r="V200" s="113"/>
      <c r="W200" s="113"/>
      <c r="X200" s="113"/>
      <c r="Y200" s="113"/>
      <c r="Z200" s="113"/>
    </row>
    <row r="201" spans="1:26" ht="15.75" customHeight="1">
      <c r="A201" s="113"/>
      <c r="B201" s="113"/>
      <c r="C201" s="113"/>
      <c r="D201" s="113"/>
      <c r="E201" s="113"/>
      <c r="F201" s="113"/>
      <c r="G201" s="113"/>
      <c r="H201" s="113"/>
      <c r="I201" s="113"/>
      <c r="J201" s="113"/>
      <c r="K201" s="113"/>
      <c r="L201" s="113"/>
      <c r="M201" s="113"/>
      <c r="N201" s="113"/>
      <c r="O201" s="113"/>
      <c r="P201" s="113"/>
      <c r="Q201" s="113"/>
      <c r="R201" s="113"/>
      <c r="S201" s="113"/>
      <c r="T201" s="113"/>
      <c r="U201" s="113"/>
      <c r="V201" s="113"/>
      <c r="W201" s="113"/>
      <c r="X201" s="113"/>
      <c r="Y201" s="113"/>
      <c r="Z201" s="113"/>
    </row>
    <row r="202" spans="1:26" ht="15.75" customHeight="1">
      <c r="A202" s="113"/>
      <c r="B202" s="113"/>
      <c r="C202" s="113"/>
      <c r="D202" s="113"/>
      <c r="E202" s="113"/>
      <c r="F202" s="113"/>
      <c r="G202" s="113"/>
      <c r="H202" s="113"/>
      <c r="I202" s="113"/>
      <c r="J202" s="113"/>
      <c r="K202" s="113"/>
      <c r="L202" s="113"/>
      <c r="M202" s="113"/>
      <c r="N202" s="113"/>
      <c r="O202" s="113"/>
      <c r="P202" s="113"/>
      <c r="Q202" s="113"/>
      <c r="R202" s="113"/>
      <c r="S202" s="113"/>
      <c r="T202" s="113"/>
      <c r="U202" s="113"/>
      <c r="V202" s="113"/>
      <c r="W202" s="113"/>
      <c r="X202" s="113"/>
      <c r="Y202" s="113"/>
      <c r="Z202" s="113"/>
    </row>
    <row r="203" spans="1:26" ht="15.75" customHeight="1">
      <c r="A203" s="113"/>
      <c r="B203" s="113"/>
      <c r="C203" s="113"/>
      <c r="D203" s="113"/>
      <c r="E203" s="113"/>
      <c r="F203" s="113"/>
      <c r="G203" s="113"/>
      <c r="H203" s="113"/>
      <c r="I203" s="113"/>
      <c r="J203" s="113"/>
      <c r="K203" s="113"/>
      <c r="L203" s="113"/>
      <c r="M203" s="113"/>
      <c r="N203" s="113"/>
      <c r="O203" s="113"/>
      <c r="P203" s="113"/>
      <c r="Q203" s="113"/>
      <c r="R203" s="113"/>
      <c r="S203" s="113"/>
      <c r="T203" s="113"/>
      <c r="U203" s="113"/>
      <c r="V203" s="113"/>
      <c r="W203" s="113"/>
      <c r="X203" s="113"/>
      <c r="Y203" s="113"/>
      <c r="Z203" s="113"/>
    </row>
    <row r="204" spans="1:26" ht="15.75" customHeight="1">
      <c r="A204" s="113"/>
      <c r="B204" s="113"/>
      <c r="C204" s="113"/>
      <c r="D204" s="113"/>
      <c r="E204" s="113"/>
      <c r="F204" s="113"/>
      <c r="G204" s="113"/>
      <c r="H204" s="113"/>
      <c r="I204" s="113"/>
      <c r="J204" s="113"/>
      <c r="K204" s="113"/>
      <c r="L204" s="113"/>
      <c r="M204" s="113"/>
      <c r="N204" s="113"/>
      <c r="O204" s="113"/>
      <c r="P204" s="113"/>
      <c r="Q204" s="113"/>
      <c r="R204" s="113"/>
      <c r="S204" s="113"/>
      <c r="T204" s="113"/>
      <c r="U204" s="113"/>
      <c r="V204" s="113"/>
      <c r="W204" s="113"/>
      <c r="X204" s="113"/>
      <c r="Y204" s="113"/>
      <c r="Z204" s="113"/>
    </row>
    <row r="205" spans="1:26" ht="15.75" customHeight="1">
      <c r="A205" s="113"/>
      <c r="B205" s="113"/>
      <c r="C205" s="113"/>
      <c r="D205" s="113"/>
      <c r="E205" s="113"/>
      <c r="F205" s="113"/>
      <c r="G205" s="113"/>
      <c r="H205" s="113"/>
      <c r="I205" s="113"/>
      <c r="J205" s="113"/>
      <c r="K205" s="113"/>
      <c r="L205" s="113"/>
      <c r="M205" s="113"/>
      <c r="N205" s="113"/>
      <c r="O205" s="113"/>
      <c r="P205" s="113"/>
      <c r="Q205" s="113"/>
      <c r="R205" s="113"/>
      <c r="S205" s="113"/>
      <c r="T205" s="113"/>
      <c r="U205" s="113"/>
      <c r="V205" s="113"/>
      <c r="W205" s="113"/>
      <c r="X205" s="113"/>
      <c r="Y205" s="113"/>
      <c r="Z205" s="113"/>
    </row>
    <row r="206" spans="1:26" ht="15.75" customHeight="1">
      <c r="A206" s="113"/>
      <c r="B206" s="113"/>
      <c r="C206" s="113"/>
      <c r="D206" s="113"/>
      <c r="E206" s="113"/>
      <c r="F206" s="113"/>
      <c r="G206" s="113"/>
      <c r="H206" s="113"/>
      <c r="I206" s="113"/>
      <c r="J206" s="113"/>
      <c r="K206" s="113"/>
      <c r="L206" s="113"/>
      <c r="M206" s="113"/>
      <c r="N206" s="113"/>
      <c r="O206" s="113"/>
      <c r="P206" s="113"/>
      <c r="Q206" s="113"/>
      <c r="R206" s="113"/>
      <c r="S206" s="113"/>
      <c r="T206" s="113"/>
      <c r="U206" s="113"/>
      <c r="V206" s="113"/>
      <c r="W206" s="113"/>
      <c r="X206" s="113"/>
      <c r="Y206" s="113"/>
      <c r="Z206" s="113"/>
    </row>
    <row r="207" spans="1:26" ht="15.75" customHeight="1">
      <c r="A207" s="113"/>
      <c r="B207" s="113"/>
      <c r="C207" s="113"/>
      <c r="D207" s="113"/>
      <c r="E207" s="113"/>
      <c r="F207" s="113"/>
      <c r="G207" s="113"/>
      <c r="H207" s="113"/>
      <c r="I207" s="113"/>
      <c r="J207" s="113"/>
      <c r="K207" s="113"/>
      <c r="L207" s="113"/>
      <c r="M207" s="113"/>
      <c r="N207" s="113"/>
      <c r="O207" s="113"/>
      <c r="P207" s="113"/>
      <c r="Q207" s="113"/>
      <c r="R207" s="113"/>
      <c r="S207" s="113"/>
      <c r="T207" s="113"/>
      <c r="U207" s="113"/>
      <c r="V207" s="113"/>
      <c r="W207" s="113"/>
      <c r="X207" s="113"/>
      <c r="Y207" s="113"/>
      <c r="Z207" s="113"/>
    </row>
    <row r="208" spans="1:26" ht="15.75" customHeight="1">
      <c r="A208" s="113"/>
      <c r="B208" s="113"/>
      <c r="C208" s="113"/>
      <c r="D208" s="113"/>
      <c r="E208" s="113"/>
      <c r="F208" s="113"/>
      <c r="G208" s="113"/>
      <c r="H208" s="113"/>
      <c r="I208" s="113"/>
      <c r="J208" s="113"/>
      <c r="K208" s="113"/>
      <c r="L208" s="113"/>
      <c r="M208" s="113"/>
      <c r="N208" s="113"/>
      <c r="O208" s="113"/>
      <c r="P208" s="113"/>
      <c r="Q208" s="113"/>
      <c r="R208" s="113"/>
      <c r="S208" s="113"/>
      <c r="T208" s="113"/>
      <c r="U208" s="113"/>
      <c r="V208" s="113"/>
      <c r="W208" s="113"/>
      <c r="X208" s="113"/>
      <c r="Y208" s="113"/>
      <c r="Z208" s="113"/>
    </row>
    <row r="209" spans="1:26" ht="15.75" customHeight="1">
      <c r="A209" s="113"/>
      <c r="B209" s="113"/>
      <c r="C209" s="113"/>
      <c r="D209" s="113"/>
      <c r="E209" s="113"/>
      <c r="F209" s="113"/>
      <c r="G209" s="113"/>
      <c r="H209" s="113"/>
      <c r="I209" s="113"/>
      <c r="J209" s="113"/>
      <c r="K209" s="113"/>
      <c r="L209" s="113"/>
      <c r="M209" s="113"/>
      <c r="N209" s="113"/>
      <c r="O209" s="113"/>
      <c r="P209" s="113"/>
      <c r="Q209" s="113"/>
      <c r="R209" s="113"/>
      <c r="S209" s="113"/>
      <c r="T209" s="113"/>
      <c r="U209" s="113"/>
      <c r="V209" s="113"/>
      <c r="W209" s="113"/>
      <c r="X209" s="113"/>
      <c r="Y209" s="113"/>
      <c r="Z209" s="113"/>
    </row>
    <row r="210" spans="1:26" ht="15.75" customHeight="1">
      <c r="A210" s="113"/>
      <c r="B210" s="113"/>
      <c r="C210" s="113"/>
      <c r="D210" s="113"/>
      <c r="E210" s="113"/>
      <c r="F210" s="113"/>
      <c r="G210" s="113"/>
      <c r="H210" s="113"/>
      <c r="I210" s="113"/>
      <c r="J210" s="113"/>
      <c r="K210" s="113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3"/>
      <c r="Y210" s="113"/>
      <c r="Z210" s="113"/>
    </row>
    <row r="211" spans="1:26" ht="15.75" customHeight="1">
      <c r="A211" s="113"/>
      <c r="B211" s="113"/>
      <c r="C211" s="113"/>
      <c r="D211" s="113"/>
      <c r="E211" s="113"/>
      <c r="F211" s="113"/>
      <c r="G211" s="113"/>
      <c r="H211" s="113"/>
      <c r="I211" s="113"/>
      <c r="J211" s="113"/>
      <c r="K211" s="113"/>
      <c r="L211" s="113"/>
      <c r="M211" s="113"/>
      <c r="N211" s="113"/>
      <c r="O211" s="113"/>
      <c r="P211" s="113"/>
      <c r="Q211" s="113"/>
      <c r="R211" s="113"/>
      <c r="S211" s="113"/>
      <c r="T211" s="113"/>
      <c r="U211" s="113"/>
      <c r="V211" s="113"/>
      <c r="W211" s="113"/>
      <c r="X211" s="113"/>
      <c r="Y211" s="113"/>
      <c r="Z211" s="113"/>
    </row>
    <row r="212" spans="1:26" ht="15.75" customHeight="1">
      <c r="A212" s="113"/>
      <c r="B212" s="113"/>
      <c r="C212" s="113"/>
      <c r="D212" s="113"/>
      <c r="E212" s="113"/>
      <c r="F212" s="113"/>
      <c r="G212" s="113"/>
      <c r="H212" s="113"/>
      <c r="I212" s="113"/>
      <c r="J212" s="113"/>
      <c r="K212" s="113"/>
      <c r="L212" s="113"/>
      <c r="M212" s="113"/>
      <c r="N212" s="113"/>
      <c r="O212" s="113"/>
      <c r="P212" s="113"/>
      <c r="Q212" s="113"/>
      <c r="R212" s="113"/>
      <c r="S212" s="113"/>
      <c r="T212" s="113"/>
      <c r="U212" s="113"/>
      <c r="V212" s="113"/>
      <c r="W212" s="113"/>
      <c r="X212" s="113"/>
      <c r="Y212" s="113"/>
      <c r="Z212" s="113"/>
    </row>
    <row r="213" spans="1:26" ht="15.75" customHeight="1">
      <c r="A213" s="113"/>
      <c r="B213" s="113"/>
      <c r="C213" s="113"/>
      <c r="D213" s="113"/>
      <c r="E213" s="113"/>
      <c r="F213" s="113"/>
      <c r="G213" s="113"/>
      <c r="H213" s="113"/>
      <c r="I213" s="113"/>
      <c r="J213" s="113"/>
      <c r="K213" s="113"/>
      <c r="L213" s="113"/>
      <c r="M213" s="113"/>
      <c r="N213" s="113"/>
      <c r="O213" s="113"/>
      <c r="P213" s="113"/>
      <c r="Q213" s="113"/>
      <c r="R213" s="113"/>
      <c r="S213" s="113"/>
      <c r="T213" s="113"/>
      <c r="U213" s="113"/>
      <c r="V213" s="113"/>
      <c r="W213" s="113"/>
      <c r="X213" s="113"/>
      <c r="Y213" s="113"/>
      <c r="Z213" s="113"/>
    </row>
    <row r="214" spans="1:26" ht="15.75" customHeight="1">
      <c r="A214" s="113"/>
      <c r="B214" s="113"/>
      <c r="C214" s="113"/>
      <c r="D214" s="113"/>
      <c r="E214" s="113"/>
      <c r="F214" s="113"/>
      <c r="G214" s="113"/>
      <c r="H214" s="113"/>
      <c r="I214" s="113"/>
      <c r="J214" s="113"/>
      <c r="K214" s="113"/>
      <c r="L214" s="113"/>
      <c r="M214" s="113"/>
      <c r="N214" s="113"/>
      <c r="O214" s="113"/>
      <c r="P214" s="113"/>
      <c r="Q214" s="113"/>
      <c r="R214" s="113"/>
      <c r="S214" s="113"/>
      <c r="T214" s="113"/>
      <c r="U214" s="113"/>
      <c r="V214" s="113"/>
      <c r="W214" s="113"/>
      <c r="X214" s="113"/>
      <c r="Y214" s="113"/>
      <c r="Z214" s="113"/>
    </row>
    <row r="215" spans="1:26" ht="15.75" customHeight="1">
      <c r="A215" s="113"/>
      <c r="B215" s="113"/>
      <c r="C215" s="113"/>
      <c r="D215" s="113"/>
      <c r="E215" s="113"/>
      <c r="F215" s="113"/>
      <c r="G215" s="113"/>
      <c r="H215" s="113"/>
      <c r="I215" s="113"/>
      <c r="J215" s="113"/>
      <c r="K215" s="113"/>
      <c r="L215" s="113"/>
      <c r="M215" s="113"/>
      <c r="N215" s="113"/>
      <c r="O215" s="113"/>
      <c r="P215" s="113"/>
      <c r="Q215" s="113"/>
      <c r="R215" s="113"/>
      <c r="S215" s="113"/>
      <c r="T215" s="113"/>
      <c r="U215" s="113"/>
      <c r="V215" s="113"/>
      <c r="W215" s="113"/>
      <c r="X215" s="113"/>
      <c r="Y215" s="113"/>
      <c r="Z215" s="113"/>
    </row>
    <row r="216" spans="1:26" ht="15.75" customHeight="1">
      <c r="A216" s="113"/>
      <c r="B216" s="113"/>
      <c r="C216" s="113"/>
      <c r="D216" s="113"/>
      <c r="E216" s="113"/>
      <c r="F216" s="113"/>
      <c r="G216" s="113"/>
      <c r="H216" s="113"/>
      <c r="I216" s="113"/>
      <c r="J216" s="113"/>
      <c r="K216" s="113"/>
      <c r="L216" s="113"/>
      <c r="M216" s="113"/>
      <c r="N216" s="113"/>
      <c r="O216" s="113"/>
      <c r="P216" s="113"/>
      <c r="Q216" s="113"/>
      <c r="R216" s="113"/>
      <c r="S216" s="113"/>
      <c r="T216" s="113"/>
      <c r="U216" s="113"/>
      <c r="V216" s="113"/>
      <c r="W216" s="113"/>
      <c r="X216" s="113"/>
      <c r="Y216" s="113"/>
      <c r="Z216" s="113"/>
    </row>
    <row r="217" spans="1:26" ht="15.75" customHeight="1">
      <c r="A217" s="113"/>
      <c r="B217" s="113"/>
      <c r="C217" s="113"/>
      <c r="D217" s="113"/>
      <c r="E217" s="113"/>
      <c r="F217" s="113"/>
      <c r="G217" s="113"/>
      <c r="H217" s="113"/>
      <c r="I217" s="113"/>
      <c r="J217" s="113"/>
      <c r="K217" s="113"/>
      <c r="L217" s="113"/>
      <c r="M217" s="113"/>
      <c r="N217" s="113"/>
      <c r="O217" s="113"/>
      <c r="P217" s="113"/>
      <c r="Q217" s="113"/>
      <c r="R217" s="113"/>
      <c r="S217" s="113"/>
      <c r="T217" s="113"/>
      <c r="U217" s="113"/>
      <c r="V217" s="113"/>
      <c r="W217" s="113"/>
      <c r="X217" s="113"/>
      <c r="Y217" s="113"/>
      <c r="Z217" s="113"/>
    </row>
    <row r="218" spans="1:26" ht="15.75" customHeight="1">
      <c r="A218" s="113"/>
      <c r="B218" s="113"/>
      <c r="C218" s="113"/>
      <c r="D218" s="113"/>
      <c r="E218" s="113"/>
      <c r="F218" s="113"/>
      <c r="G218" s="113"/>
      <c r="H218" s="113"/>
      <c r="I218" s="113"/>
      <c r="J218" s="113"/>
      <c r="K218" s="113"/>
      <c r="L218" s="113"/>
      <c r="M218" s="113"/>
      <c r="N218" s="113"/>
      <c r="O218" s="113"/>
      <c r="P218" s="113"/>
      <c r="Q218" s="113"/>
      <c r="R218" s="113"/>
      <c r="S218" s="113"/>
      <c r="T218" s="113"/>
      <c r="U218" s="113"/>
      <c r="V218" s="113"/>
      <c r="W218" s="113"/>
      <c r="X218" s="113"/>
      <c r="Y218" s="113"/>
      <c r="Z218" s="113"/>
    </row>
    <row r="219" spans="1:26" ht="15.75" customHeight="1">
      <c r="A219" s="113"/>
      <c r="B219" s="113"/>
      <c r="C219" s="113"/>
      <c r="D219" s="113"/>
      <c r="E219" s="113"/>
      <c r="F219" s="113"/>
      <c r="G219" s="113"/>
      <c r="H219" s="113"/>
      <c r="I219" s="113"/>
      <c r="J219" s="113"/>
      <c r="K219" s="113"/>
      <c r="L219" s="113"/>
      <c r="M219" s="113"/>
      <c r="N219" s="113"/>
      <c r="O219" s="113"/>
      <c r="P219" s="113"/>
      <c r="Q219" s="113"/>
      <c r="R219" s="113"/>
      <c r="S219" s="113"/>
      <c r="T219" s="113"/>
      <c r="U219" s="113"/>
      <c r="V219" s="113"/>
      <c r="W219" s="113"/>
      <c r="X219" s="113"/>
      <c r="Y219" s="113"/>
      <c r="Z219" s="113"/>
    </row>
    <row r="220" spans="1:26" ht="15.75" customHeight="1">
      <c r="A220" s="113"/>
      <c r="B220" s="113"/>
      <c r="C220" s="113"/>
      <c r="D220" s="113"/>
      <c r="E220" s="113"/>
      <c r="F220" s="113"/>
      <c r="G220" s="113"/>
      <c r="H220" s="113"/>
      <c r="I220" s="113"/>
      <c r="J220" s="113"/>
      <c r="K220" s="113"/>
      <c r="L220" s="113"/>
      <c r="M220" s="113"/>
      <c r="N220" s="113"/>
      <c r="O220" s="113"/>
      <c r="P220" s="113"/>
      <c r="Q220" s="113"/>
      <c r="R220" s="113"/>
      <c r="S220" s="113"/>
      <c r="T220" s="113"/>
      <c r="U220" s="113"/>
      <c r="V220" s="113"/>
      <c r="W220" s="113"/>
      <c r="X220" s="113"/>
      <c r="Y220" s="113"/>
      <c r="Z220" s="113"/>
    </row>
    <row r="221" spans="1:26" ht="15.75" customHeight="1">
      <c r="A221" s="113"/>
      <c r="B221" s="113"/>
      <c r="C221" s="113"/>
      <c r="D221" s="113"/>
      <c r="E221" s="113"/>
      <c r="F221" s="113"/>
      <c r="G221" s="113"/>
      <c r="H221" s="113"/>
      <c r="I221" s="113"/>
      <c r="J221" s="113"/>
      <c r="K221" s="113"/>
      <c r="L221" s="113"/>
      <c r="M221" s="113"/>
      <c r="N221" s="113"/>
      <c r="O221" s="113"/>
      <c r="P221" s="113"/>
      <c r="Q221" s="113"/>
      <c r="R221" s="113"/>
      <c r="S221" s="113"/>
      <c r="T221" s="113"/>
      <c r="U221" s="113"/>
      <c r="V221" s="113"/>
      <c r="W221" s="113"/>
      <c r="X221" s="113"/>
      <c r="Y221" s="113"/>
      <c r="Z221" s="113"/>
    </row>
    <row r="222" spans="1:26" ht="15.75" customHeight="1">
      <c r="A222" s="113"/>
      <c r="B222" s="113"/>
      <c r="C222" s="113"/>
      <c r="D222" s="113"/>
      <c r="E222" s="113"/>
      <c r="F222" s="113"/>
      <c r="G222" s="113"/>
      <c r="H222" s="113"/>
      <c r="I222" s="113"/>
      <c r="J222" s="113"/>
      <c r="K222" s="113"/>
      <c r="L222" s="113"/>
      <c r="M222" s="113"/>
      <c r="N222" s="113"/>
      <c r="O222" s="113"/>
      <c r="P222" s="113"/>
      <c r="Q222" s="113"/>
      <c r="R222" s="113"/>
      <c r="S222" s="113"/>
      <c r="T222" s="113"/>
      <c r="U222" s="113"/>
      <c r="V222" s="113"/>
      <c r="W222" s="113"/>
      <c r="X222" s="113"/>
      <c r="Y222" s="113"/>
      <c r="Z222" s="113"/>
    </row>
    <row r="223" spans="1:26" ht="15.75" customHeight="1">
      <c r="A223" s="113"/>
      <c r="B223" s="113"/>
      <c r="C223" s="113"/>
      <c r="D223" s="113"/>
      <c r="E223" s="113"/>
      <c r="F223" s="113"/>
      <c r="G223" s="113"/>
      <c r="H223" s="113"/>
      <c r="I223" s="113"/>
      <c r="J223" s="113"/>
      <c r="K223" s="113"/>
      <c r="L223" s="113"/>
      <c r="M223" s="113"/>
      <c r="N223" s="113"/>
      <c r="O223" s="113"/>
      <c r="P223" s="113"/>
      <c r="Q223" s="113"/>
      <c r="R223" s="113"/>
      <c r="S223" s="113"/>
      <c r="T223" s="113"/>
      <c r="U223" s="113"/>
      <c r="V223" s="113"/>
      <c r="W223" s="113"/>
      <c r="X223" s="113"/>
      <c r="Y223" s="113"/>
      <c r="Z223" s="113"/>
    </row>
    <row r="224" spans="1:26" ht="15.75" customHeight="1">
      <c r="A224" s="113"/>
      <c r="B224" s="113"/>
      <c r="C224" s="113"/>
      <c r="D224" s="113"/>
      <c r="E224" s="113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Y224" s="113"/>
      <c r="Z224" s="113"/>
    </row>
    <row r="225" spans="1:26" ht="15.75" customHeight="1">
      <c r="A225" s="113"/>
      <c r="B225" s="113"/>
      <c r="C225" s="113"/>
      <c r="D225" s="113"/>
      <c r="E225" s="113"/>
      <c r="F225" s="113"/>
      <c r="G225" s="113"/>
      <c r="H225" s="113"/>
      <c r="I225" s="113"/>
      <c r="J225" s="113"/>
      <c r="K225" s="113"/>
      <c r="L225" s="113"/>
      <c r="M225" s="113"/>
      <c r="N225" s="113"/>
      <c r="O225" s="113"/>
      <c r="P225" s="113"/>
      <c r="Q225" s="113"/>
      <c r="R225" s="113"/>
      <c r="S225" s="113"/>
      <c r="T225" s="113"/>
      <c r="U225" s="113"/>
      <c r="V225" s="113"/>
      <c r="W225" s="113"/>
      <c r="X225" s="113"/>
      <c r="Y225" s="113"/>
      <c r="Z225" s="113"/>
    </row>
    <row r="226" spans="1:26" ht="15.75" customHeight="1">
      <c r="A226" s="113"/>
      <c r="B226" s="113"/>
      <c r="C226" s="113"/>
      <c r="D226" s="113"/>
      <c r="E226" s="113"/>
      <c r="F226" s="113"/>
      <c r="G226" s="113"/>
      <c r="H226" s="113"/>
      <c r="I226" s="113"/>
      <c r="J226" s="113"/>
      <c r="K226" s="113"/>
      <c r="L226" s="113"/>
      <c r="M226" s="113"/>
      <c r="N226" s="113"/>
      <c r="O226" s="113"/>
      <c r="P226" s="113"/>
      <c r="Q226" s="113"/>
      <c r="R226" s="113"/>
      <c r="S226" s="113"/>
      <c r="T226" s="113"/>
      <c r="U226" s="113"/>
      <c r="V226" s="113"/>
      <c r="W226" s="113"/>
      <c r="X226" s="113"/>
      <c r="Y226" s="113"/>
      <c r="Z226" s="113"/>
    </row>
    <row r="227" spans="1:26" ht="15.75" customHeight="1">
      <c r="A227" s="113"/>
      <c r="B227" s="113"/>
      <c r="C227" s="113"/>
      <c r="D227" s="113"/>
      <c r="E227" s="113"/>
      <c r="F227" s="113"/>
      <c r="G227" s="113"/>
      <c r="H227" s="113"/>
      <c r="I227" s="113"/>
      <c r="J227" s="113"/>
      <c r="K227" s="113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3"/>
      <c r="Y227" s="113"/>
      <c r="Z227" s="113"/>
    </row>
    <row r="228" spans="1:26" ht="15.75" customHeight="1">
      <c r="A228" s="113"/>
      <c r="B228" s="113"/>
      <c r="C228" s="113"/>
      <c r="D228" s="113"/>
      <c r="E228" s="113"/>
      <c r="F228" s="113"/>
      <c r="G228" s="113"/>
      <c r="H228" s="113"/>
      <c r="I228" s="113"/>
      <c r="J228" s="113"/>
      <c r="K228" s="113"/>
      <c r="L228" s="113"/>
      <c r="M228" s="113"/>
      <c r="N228" s="113"/>
      <c r="O228" s="113"/>
      <c r="P228" s="113"/>
      <c r="Q228" s="113"/>
      <c r="R228" s="113"/>
      <c r="S228" s="113"/>
      <c r="T228" s="113"/>
      <c r="U228" s="113"/>
      <c r="V228" s="113"/>
      <c r="W228" s="113"/>
      <c r="X228" s="113"/>
      <c r="Y228" s="113"/>
      <c r="Z228" s="113"/>
    </row>
    <row r="229" spans="1:26" ht="15.75" customHeight="1">
      <c r="A229" s="113"/>
      <c r="B229" s="113"/>
      <c r="C229" s="113"/>
      <c r="D229" s="113"/>
      <c r="E229" s="113"/>
      <c r="F229" s="113"/>
      <c r="G229" s="113"/>
      <c r="H229" s="113"/>
      <c r="I229" s="113"/>
      <c r="J229" s="113"/>
      <c r="K229" s="113"/>
      <c r="L229" s="113"/>
      <c r="M229" s="113"/>
      <c r="N229" s="113"/>
      <c r="O229" s="113"/>
      <c r="P229" s="113"/>
      <c r="Q229" s="113"/>
      <c r="R229" s="113"/>
      <c r="S229" s="113"/>
      <c r="T229" s="113"/>
      <c r="U229" s="113"/>
      <c r="V229" s="113"/>
      <c r="W229" s="113"/>
      <c r="X229" s="113"/>
      <c r="Y229" s="113"/>
      <c r="Z229" s="113"/>
    </row>
    <row r="230" spans="1:26" ht="15.75" customHeight="1">
      <c r="A230" s="113"/>
      <c r="B230" s="113"/>
      <c r="C230" s="113"/>
      <c r="D230" s="113"/>
      <c r="E230" s="113"/>
      <c r="F230" s="113"/>
      <c r="G230" s="113"/>
      <c r="H230" s="113"/>
      <c r="I230" s="113"/>
      <c r="J230" s="113"/>
      <c r="K230" s="113"/>
      <c r="L230" s="113"/>
      <c r="M230" s="113"/>
      <c r="N230" s="113"/>
      <c r="O230" s="113"/>
      <c r="P230" s="113"/>
      <c r="Q230" s="113"/>
      <c r="R230" s="113"/>
      <c r="S230" s="113"/>
      <c r="T230" s="113"/>
      <c r="U230" s="113"/>
      <c r="V230" s="113"/>
      <c r="W230" s="113"/>
      <c r="X230" s="113"/>
      <c r="Y230" s="113"/>
      <c r="Z230" s="113"/>
    </row>
    <row r="231" spans="1:26" ht="15.75" customHeight="1">
      <c r="A231" s="113"/>
      <c r="B231" s="113"/>
      <c r="C231" s="113"/>
      <c r="D231" s="113"/>
      <c r="E231" s="113"/>
      <c r="F231" s="113"/>
      <c r="G231" s="113"/>
      <c r="H231" s="113"/>
      <c r="I231" s="113"/>
      <c r="J231" s="113"/>
      <c r="K231" s="113"/>
      <c r="L231" s="113"/>
      <c r="M231" s="113"/>
      <c r="N231" s="113"/>
      <c r="O231" s="113"/>
      <c r="P231" s="113"/>
      <c r="Q231" s="113"/>
      <c r="R231" s="113"/>
      <c r="S231" s="113"/>
      <c r="T231" s="113"/>
      <c r="U231" s="113"/>
      <c r="V231" s="113"/>
      <c r="W231" s="113"/>
      <c r="X231" s="113"/>
      <c r="Y231" s="113"/>
      <c r="Z231" s="113"/>
    </row>
    <row r="232" spans="1:26" ht="15.75" customHeight="1">
      <c r="A232" s="113"/>
      <c r="B232" s="113"/>
      <c r="C232" s="113"/>
      <c r="D232" s="113"/>
      <c r="E232" s="113"/>
      <c r="F232" s="113"/>
      <c r="G232" s="113"/>
      <c r="H232" s="113"/>
      <c r="I232" s="113"/>
      <c r="J232" s="113"/>
      <c r="K232" s="113"/>
      <c r="L232" s="113"/>
      <c r="M232" s="113"/>
      <c r="N232" s="113"/>
      <c r="O232" s="113"/>
      <c r="P232" s="113"/>
      <c r="Q232" s="113"/>
      <c r="R232" s="113"/>
      <c r="S232" s="113"/>
      <c r="T232" s="113"/>
      <c r="U232" s="113"/>
      <c r="V232" s="113"/>
      <c r="W232" s="113"/>
      <c r="X232" s="113"/>
      <c r="Y232" s="113"/>
      <c r="Z232" s="113"/>
    </row>
    <row r="233" spans="1:26" ht="15.75" customHeight="1">
      <c r="A233" s="113"/>
      <c r="B233" s="113"/>
      <c r="C233" s="113"/>
      <c r="D233" s="113"/>
      <c r="E233" s="113"/>
      <c r="F233" s="113"/>
      <c r="G233" s="113"/>
      <c r="H233" s="113"/>
      <c r="I233" s="113"/>
      <c r="J233" s="113"/>
      <c r="K233" s="113"/>
      <c r="L233" s="113"/>
      <c r="M233" s="113"/>
      <c r="N233" s="113"/>
      <c r="O233" s="113"/>
      <c r="P233" s="113"/>
      <c r="Q233" s="113"/>
      <c r="R233" s="113"/>
      <c r="S233" s="113"/>
      <c r="T233" s="113"/>
      <c r="U233" s="113"/>
      <c r="V233" s="113"/>
      <c r="W233" s="113"/>
      <c r="X233" s="113"/>
      <c r="Y233" s="113"/>
      <c r="Z233" s="113"/>
    </row>
    <row r="234" spans="1:26" ht="15.75" customHeight="1">
      <c r="A234" s="113"/>
      <c r="B234" s="113"/>
      <c r="C234" s="113"/>
      <c r="D234" s="113"/>
      <c r="E234" s="113"/>
      <c r="F234" s="113"/>
      <c r="G234" s="113"/>
      <c r="H234" s="113"/>
      <c r="I234" s="113"/>
      <c r="J234" s="113"/>
      <c r="K234" s="113"/>
      <c r="L234" s="113"/>
      <c r="M234" s="113"/>
      <c r="N234" s="113"/>
      <c r="O234" s="113"/>
      <c r="P234" s="113"/>
      <c r="Q234" s="113"/>
      <c r="R234" s="113"/>
      <c r="S234" s="113"/>
      <c r="T234" s="113"/>
      <c r="U234" s="113"/>
      <c r="V234" s="113"/>
      <c r="W234" s="113"/>
      <c r="X234" s="113"/>
      <c r="Y234" s="113"/>
      <c r="Z234" s="113"/>
    </row>
    <row r="235" spans="1:26" ht="15.75" customHeight="1">
      <c r="A235" s="113"/>
      <c r="B235" s="113"/>
      <c r="C235" s="113"/>
      <c r="D235" s="113"/>
      <c r="E235" s="113"/>
      <c r="F235" s="113"/>
      <c r="G235" s="113"/>
      <c r="H235" s="113"/>
      <c r="I235" s="113"/>
      <c r="J235" s="113"/>
      <c r="K235" s="113"/>
      <c r="L235" s="113"/>
      <c r="M235" s="113"/>
      <c r="N235" s="113"/>
      <c r="O235" s="113"/>
      <c r="P235" s="113"/>
      <c r="Q235" s="113"/>
      <c r="R235" s="113"/>
      <c r="S235" s="113"/>
      <c r="T235" s="113"/>
      <c r="U235" s="113"/>
      <c r="V235" s="113"/>
      <c r="W235" s="113"/>
      <c r="X235" s="113"/>
      <c r="Y235" s="113"/>
      <c r="Z235" s="113"/>
    </row>
    <row r="236" spans="1:26" ht="15.75" customHeight="1">
      <c r="A236" s="113"/>
      <c r="B236" s="113"/>
      <c r="C236" s="113"/>
      <c r="D236" s="113"/>
      <c r="E236" s="113"/>
      <c r="F236" s="113"/>
      <c r="G236" s="113"/>
      <c r="H236" s="113"/>
      <c r="I236" s="113"/>
      <c r="J236" s="113"/>
      <c r="K236" s="113"/>
      <c r="L236" s="113"/>
      <c r="M236" s="113"/>
      <c r="N236" s="113"/>
      <c r="O236" s="113"/>
      <c r="P236" s="113"/>
      <c r="Q236" s="113"/>
      <c r="R236" s="113"/>
      <c r="S236" s="113"/>
      <c r="T236" s="113"/>
      <c r="U236" s="113"/>
      <c r="V236" s="113"/>
      <c r="W236" s="113"/>
      <c r="X236" s="113"/>
      <c r="Y236" s="113"/>
      <c r="Z236" s="113"/>
    </row>
    <row r="237" spans="1:26" ht="15.75" customHeight="1">
      <c r="A237" s="113"/>
      <c r="B237" s="113"/>
      <c r="C237" s="113"/>
      <c r="D237" s="113"/>
      <c r="E237" s="113"/>
      <c r="F237" s="113"/>
      <c r="G237" s="113"/>
      <c r="H237" s="113"/>
      <c r="I237" s="113"/>
      <c r="J237" s="113"/>
      <c r="K237" s="113"/>
      <c r="L237" s="113"/>
      <c r="M237" s="113"/>
      <c r="N237" s="113"/>
      <c r="O237" s="113"/>
      <c r="P237" s="113"/>
      <c r="Q237" s="113"/>
      <c r="R237" s="113"/>
      <c r="S237" s="113"/>
      <c r="T237" s="113"/>
      <c r="U237" s="113"/>
      <c r="V237" s="113"/>
      <c r="W237" s="113"/>
      <c r="X237" s="113"/>
      <c r="Y237" s="113"/>
      <c r="Z237" s="113"/>
    </row>
    <row r="238" spans="1:26" ht="15.75" customHeight="1">
      <c r="A238" s="113"/>
      <c r="B238" s="113"/>
      <c r="C238" s="113"/>
      <c r="D238" s="113"/>
      <c r="E238" s="113"/>
      <c r="F238" s="113"/>
      <c r="G238" s="113"/>
      <c r="H238" s="113"/>
      <c r="I238" s="113"/>
      <c r="J238" s="113"/>
      <c r="K238" s="113"/>
      <c r="L238" s="113"/>
      <c r="M238" s="113"/>
      <c r="N238" s="113"/>
      <c r="O238" s="113"/>
      <c r="P238" s="113"/>
      <c r="Q238" s="113"/>
      <c r="R238" s="113"/>
      <c r="S238" s="113"/>
      <c r="T238" s="113"/>
      <c r="U238" s="113"/>
      <c r="V238" s="113"/>
      <c r="W238" s="113"/>
      <c r="X238" s="113"/>
      <c r="Y238" s="113"/>
      <c r="Z238" s="113"/>
    </row>
    <row r="239" spans="1:26" ht="15.75" customHeight="1">
      <c r="A239" s="113"/>
      <c r="B239" s="113"/>
      <c r="C239" s="113"/>
      <c r="D239" s="113"/>
      <c r="E239" s="113"/>
      <c r="F239" s="113"/>
      <c r="G239" s="113"/>
      <c r="H239" s="113"/>
      <c r="I239" s="113"/>
      <c r="J239" s="113"/>
      <c r="K239" s="113"/>
      <c r="L239" s="113"/>
      <c r="M239" s="113"/>
      <c r="N239" s="113"/>
      <c r="O239" s="113"/>
      <c r="P239" s="113"/>
      <c r="Q239" s="113"/>
      <c r="R239" s="113"/>
      <c r="S239" s="113"/>
      <c r="T239" s="113"/>
      <c r="U239" s="113"/>
      <c r="V239" s="113"/>
      <c r="W239" s="113"/>
      <c r="X239" s="113"/>
      <c r="Y239" s="113"/>
      <c r="Z239" s="113"/>
    </row>
    <row r="240" spans="1:26" ht="15.75" customHeight="1">
      <c r="A240" s="113"/>
      <c r="B240" s="113"/>
      <c r="C240" s="113"/>
      <c r="D240" s="113"/>
      <c r="E240" s="113"/>
      <c r="F240" s="113"/>
      <c r="G240" s="113"/>
      <c r="H240" s="113"/>
      <c r="I240" s="113"/>
      <c r="J240" s="113"/>
      <c r="K240" s="113"/>
      <c r="L240" s="113"/>
      <c r="M240" s="113"/>
      <c r="N240" s="113"/>
      <c r="O240" s="113"/>
      <c r="P240" s="113"/>
      <c r="Q240" s="113"/>
      <c r="R240" s="113"/>
      <c r="S240" s="113"/>
      <c r="T240" s="113"/>
      <c r="U240" s="113"/>
      <c r="V240" s="113"/>
      <c r="W240" s="113"/>
      <c r="X240" s="113"/>
      <c r="Y240" s="113"/>
      <c r="Z240" s="113"/>
    </row>
    <row r="241" spans="1:26" ht="15.75" customHeight="1">
      <c r="A241" s="113"/>
      <c r="B241" s="113"/>
      <c r="C241" s="113"/>
      <c r="D241" s="113"/>
      <c r="E241" s="113"/>
      <c r="F241" s="113"/>
      <c r="G241" s="113"/>
      <c r="H241" s="113"/>
      <c r="I241" s="113"/>
      <c r="J241" s="113"/>
      <c r="K241" s="113"/>
      <c r="L241" s="113"/>
      <c r="M241" s="113"/>
      <c r="N241" s="113"/>
      <c r="O241" s="113"/>
      <c r="P241" s="113"/>
      <c r="Q241" s="113"/>
      <c r="R241" s="113"/>
      <c r="S241" s="113"/>
      <c r="T241" s="113"/>
      <c r="U241" s="113"/>
      <c r="V241" s="113"/>
      <c r="W241" s="113"/>
      <c r="X241" s="113"/>
      <c r="Y241" s="113"/>
      <c r="Z241" s="113"/>
    </row>
    <row r="242" spans="1:26" ht="15.75" customHeight="1">
      <c r="A242" s="113"/>
      <c r="B242" s="113"/>
      <c r="C242" s="113"/>
      <c r="D242" s="113"/>
      <c r="E242" s="113"/>
      <c r="F242" s="113"/>
      <c r="G242" s="113"/>
      <c r="H242" s="113"/>
      <c r="I242" s="113"/>
      <c r="J242" s="113"/>
      <c r="K242" s="113"/>
      <c r="L242" s="113"/>
      <c r="M242" s="113"/>
      <c r="N242" s="113"/>
      <c r="O242" s="113"/>
      <c r="P242" s="113"/>
      <c r="Q242" s="113"/>
      <c r="R242" s="113"/>
      <c r="S242" s="113"/>
      <c r="T242" s="113"/>
      <c r="U242" s="113"/>
      <c r="V242" s="113"/>
      <c r="W242" s="113"/>
      <c r="X242" s="113"/>
      <c r="Y242" s="113"/>
      <c r="Z242" s="113"/>
    </row>
    <row r="243" spans="1:26" ht="15.75" customHeight="1">
      <c r="A243" s="113"/>
      <c r="B243" s="113"/>
      <c r="C243" s="113"/>
      <c r="D243" s="113"/>
      <c r="E243" s="113"/>
      <c r="F243" s="113"/>
      <c r="G243" s="113"/>
      <c r="H243" s="113"/>
      <c r="I243" s="113"/>
      <c r="J243" s="113"/>
      <c r="K243" s="113"/>
      <c r="L243" s="113"/>
      <c r="M243" s="113"/>
      <c r="N243" s="113"/>
      <c r="O243" s="113"/>
      <c r="P243" s="113"/>
      <c r="Q243" s="113"/>
      <c r="R243" s="113"/>
      <c r="S243" s="113"/>
      <c r="T243" s="113"/>
      <c r="U243" s="113"/>
      <c r="V243" s="113"/>
      <c r="W243" s="113"/>
      <c r="X243" s="113"/>
      <c r="Y243" s="113"/>
      <c r="Z243" s="113"/>
    </row>
    <row r="244" spans="1:26" ht="15.75" customHeight="1">
      <c r="A244" s="113"/>
      <c r="B244" s="113"/>
      <c r="C244" s="113"/>
      <c r="D244" s="113"/>
      <c r="E244" s="113"/>
      <c r="F244" s="113"/>
      <c r="G244" s="113"/>
      <c r="H244" s="113"/>
      <c r="I244" s="113"/>
      <c r="J244" s="113"/>
      <c r="K244" s="113"/>
      <c r="L244" s="113"/>
      <c r="M244" s="113"/>
      <c r="N244" s="113"/>
      <c r="O244" s="113"/>
      <c r="P244" s="113"/>
      <c r="Q244" s="113"/>
      <c r="R244" s="113"/>
      <c r="S244" s="113"/>
      <c r="T244" s="113"/>
      <c r="U244" s="113"/>
      <c r="V244" s="113"/>
      <c r="W244" s="113"/>
      <c r="X244" s="113"/>
      <c r="Y244" s="113"/>
      <c r="Z244" s="113"/>
    </row>
    <row r="245" spans="1:26" ht="15.75" customHeight="1">
      <c r="A245" s="113"/>
      <c r="B245" s="113"/>
      <c r="C245" s="113"/>
      <c r="D245" s="113"/>
      <c r="E245" s="113"/>
      <c r="F245" s="113"/>
      <c r="G245" s="113"/>
      <c r="H245" s="113"/>
      <c r="I245" s="113"/>
      <c r="J245" s="113"/>
      <c r="K245" s="113"/>
      <c r="L245" s="113"/>
      <c r="M245" s="113"/>
      <c r="N245" s="113"/>
      <c r="O245" s="113"/>
      <c r="P245" s="113"/>
      <c r="Q245" s="113"/>
      <c r="R245" s="113"/>
      <c r="S245" s="113"/>
      <c r="T245" s="113"/>
      <c r="U245" s="113"/>
      <c r="V245" s="113"/>
      <c r="W245" s="113"/>
      <c r="X245" s="113"/>
      <c r="Y245" s="113"/>
      <c r="Z245" s="113"/>
    </row>
    <row r="246" spans="1:26" ht="15.75" customHeight="1">
      <c r="A246" s="113"/>
      <c r="B246" s="113"/>
      <c r="C246" s="113"/>
      <c r="D246" s="113"/>
      <c r="E246" s="113"/>
      <c r="F246" s="113"/>
      <c r="G246" s="113"/>
      <c r="H246" s="113"/>
      <c r="I246" s="113"/>
      <c r="J246" s="113"/>
      <c r="K246" s="113"/>
      <c r="L246" s="113"/>
      <c r="M246" s="113"/>
      <c r="N246" s="113"/>
      <c r="O246" s="113"/>
      <c r="P246" s="113"/>
      <c r="Q246" s="113"/>
      <c r="R246" s="113"/>
      <c r="S246" s="113"/>
      <c r="T246" s="113"/>
      <c r="U246" s="113"/>
      <c r="V246" s="113"/>
      <c r="W246" s="113"/>
      <c r="X246" s="113"/>
      <c r="Y246" s="113"/>
      <c r="Z246" s="113"/>
    </row>
    <row r="247" spans="1:26" ht="15.75" customHeight="1">
      <c r="A247" s="113"/>
      <c r="B247" s="113"/>
      <c r="C247" s="113"/>
      <c r="D247" s="113"/>
      <c r="E247" s="113"/>
      <c r="F247" s="113"/>
      <c r="G247" s="113"/>
      <c r="H247" s="113"/>
      <c r="I247" s="113"/>
      <c r="J247" s="113"/>
      <c r="K247" s="113"/>
      <c r="L247" s="113"/>
      <c r="M247" s="113"/>
      <c r="N247" s="113"/>
      <c r="O247" s="113"/>
      <c r="P247" s="113"/>
      <c r="Q247" s="113"/>
      <c r="R247" s="113"/>
      <c r="S247" s="113"/>
      <c r="T247" s="113"/>
      <c r="U247" s="113"/>
      <c r="V247" s="113"/>
      <c r="W247" s="113"/>
      <c r="X247" s="113"/>
      <c r="Y247" s="113"/>
      <c r="Z247" s="113"/>
    </row>
    <row r="248" spans="1:26" ht="15.75" customHeight="1">
      <c r="A248" s="113"/>
      <c r="B248" s="113"/>
      <c r="C248" s="113"/>
      <c r="D248" s="113"/>
      <c r="E248" s="113"/>
      <c r="F248" s="113"/>
      <c r="G248" s="113"/>
      <c r="H248" s="113"/>
      <c r="I248" s="113"/>
      <c r="J248" s="113"/>
      <c r="K248" s="113"/>
      <c r="L248" s="113"/>
      <c r="M248" s="113"/>
      <c r="N248" s="113"/>
      <c r="O248" s="113"/>
      <c r="P248" s="113"/>
      <c r="Q248" s="113"/>
      <c r="R248" s="113"/>
      <c r="S248" s="113"/>
      <c r="T248" s="113"/>
      <c r="U248" s="113"/>
      <c r="V248" s="113"/>
      <c r="W248" s="113"/>
      <c r="X248" s="113"/>
      <c r="Y248" s="113"/>
      <c r="Z248" s="113"/>
    </row>
    <row r="249" spans="1:26" ht="15.75" customHeight="1">
      <c r="A249" s="113"/>
      <c r="B249" s="113"/>
      <c r="C249" s="113"/>
      <c r="D249" s="113"/>
      <c r="E249" s="113"/>
      <c r="F249" s="113"/>
      <c r="G249" s="113"/>
      <c r="H249" s="113"/>
      <c r="I249" s="113"/>
      <c r="J249" s="113"/>
      <c r="K249" s="113"/>
      <c r="L249" s="113"/>
      <c r="M249" s="113"/>
      <c r="N249" s="113"/>
      <c r="O249" s="113"/>
      <c r="P249" s="113"/>
      <c r="Q249" s="113"/>
      <c r="R249" s="113"/>
      <c r="S249" s="113"/>
      <c r="T249" s="113"/>
      <c r="U249" s="113"/>
      <c r="V249" s="113"/>
      <c r="W249" s="113"/>
      <c r="X249" s="113"/>
      <c r="Y249" s="113"/>
      <c r="Z249" s="113"/>
    </row>
    <row r="250" spans="1:26" ht="15.75" customHeight="1">
      <c r="A250" s="113"/>
      <c r="B250" s="113"/>
      <c r="C250" s="113"/>
      <c r="D250" s="113"/>
      <c r="E250" s="113"/>
      <c r="F250" s="113"/>
      <c r="G250" s="113"/>
      <c r="H250" s="113"/>
      <c r="I250" s="113"/>
      <c r="J250" s="113"/>
      <c r="K250" s="113"/>
      <c r="L250" s="113"/>
      <c r="M250" s="113"/>
      <c r="N250" s="113"/>
      <c r="O250" s="113"/>
      <c r="P250" s="113"/>
      <c r="Q250" s="113"/>
      <c r="R250" s="113"/>
      <c r="S250" s="113"/>
      <c r="T250" s="113"/>
      <c r="U250" s="113"/>
      <c r="V250" s="113"/>
      <c r="W250" s="113"/>
      <c r="X250" s="113"/>
      <c r="Y250" s="113"/>
      <c r="Z250" s="113"/>
    </row>
    <row r="251" spans="1:26" ht="15.75" customHeight="1">
      <c r="A251" s="113"/>
      <c r="B251" s="113"/>
      <c r="C251" s="113"/>
      <c r="D251" s="113"/>
      <c r="E251" s="113"/>
      <c r="F251" s="113"/>
      <c r="G251" s="113"/>
      <c r="H251" s="113"/>
      <c r="I251" s="113"/>
      <c r="J251" s="113"/>
      <c r="K251" s="113"/>
      <c r="L251" s="113"/>
      <c r="M251" s="113"/>
      <c r="N251" s="113"/>
      <c r="O251" s="113"/>
      <c r="P251" s="113"/>
      <c r="Q251" s="113"/>
      <c r="R251" s="113"/>
      <c r="S251" s="113"/>
      <c r="T251" s="113"/>
      <c r="U251" s="113"/>
      <c r="V251" s="113"/>
      <c r="W251" s="113"/>
      <c r="X251" s="113"/>
      <c r="Y251" s="113"/>
      <c r="Z251" s="113"/>
    </row>
    <row r="252" spans="1:26" ht="15.75" customHeight="1">
      <c r="A252" s="113"/>
      <c r="B252" s="113"/>
      <c r="C252" s="113"/>
      <c r="D252" s="113"/>
      <c r="E252" s="113"/>
      <c r="F252" s="113"/>
      <c r="G252" s="113"/>
      <c r="H252" s="113"/>
      <c r="I252" s="113"/>
      <c r="J252" s="113"/>
      <c r="K252" s="113"/>
      <c r="L252" s="113"/>
      <c r="M252" s="113"/>
      <c r="N252" s="113"/>
      <c r="O252" s="113"/>
      <c r="P252" s="113"/>
      <c r="Q252" s="113"/>
      <c r="R252" s="113"/>
      <c r="S252" s="113"/>
      <c r="T252" s="113"/>
      <c r="U252" s="113"/>
      <c r="V252" s="113"/>
      <c r="W252" s="113"/>
      <c r="X252" s="113"/>
      <c r="Y252" s="113"/>
      <c r="Z252" s="113"/>
    </row>
    <row r="253" spans="1:26" ht="15.75" customHeight="1">
      <c r="A253" s="113"/>
      <c r="B253" s="113"/>
      <c r="C253" s="113"/>
      <c r="D253" s="113"/>
      <c r="E253" s="113"/>
      <c r="F253" s="113"/>
      <c r="G253" s="113"/>
      <c r="H253" s="113"/>
      <c r="I253" s="113"/>
      <c r="J253" s="113"/>
      <c r="K253" s="113"/>
      <c r="L253" s="113"/>
      <c r="M253" s="113"/>
      <c r="N253" s="113"/>
      <c r="O253" s="113"/>
      <c r="P253" s="113"/>
      <c r="Q253" s="113"/>
      <c r="R253" s="113"/>
      <c r="S253" s="113"/>
      <c r="T253" s="113"/>
      <c r="U253" s="113"/>
      <c r="V253" s="113"/>
      <c r="W253" s="113"/>
      <c r="X253" s="113"/>
      <c r="Y253" s="113"/>
      <c r="Z253" s="113"/>
    </row>
    <row r="254" spans="1:26" ht="15.75" customHeight="1">
      <c r="A254" s="113"/>
      <c r="B254" s="113"/>
      <c r="C254" s="113"/>
      <c r="D254" s="113"/>
      <c r="E254" s="113"/>
      <c r="F254" s="113"/>
      <c r="G254" s="113"/>
      <c r="H254" s="113"/>
      <c r="I254" s="113"/>
      <c r="J254" s="113"/>
      <c r="K254" s="113"/>
      <c r="L254" s="113"/>
      <c r="M254" s="113"/>
      <c r="N254" s="113"/>
      <c r="O254" s="113"/>
      <c r="P254" s="113"/>
      <c r="Q254" s="113"/>
      <c r="R254" s="113"/>
      <c r="S254" s="113"/>
      <c r="T254" s="113"/>
      <c r="U254" s="113"/>
      <c r="V254" s="113"/>
      <c r="W254" s="113"/>
      <c r="X254" s="113"/>
      <c r="Y254" s="113"/>
      <c r="Z254" s="113"/>
    </row>
    <row r="255" spans="1:26" ht="15.75" customHeight="1">
      <c r="A255" s="113"/>
      <c r="B255" s="113"/>
      <c r="C255" s="113"/>
      <c r="D255" s="113"/>
      <c r="E255" s="113"/>
      <c r="F255" s="113"/>
      <c r="G255" s="113"/>
      <c r="H255" s="113"/>
      <c r="I255" s="113"/>
      <c r="J255" s="113"/>
      <c r="K255" s="113"/>
      <c r="L255" s="113"/>
      <c r="M255" s="113"/>
      <c r="N255" s="113"/>
      <c r="O255" s="113"/>
      <c r="P255" s="113"/>
      <c r="Q255" s="113"/>
      <c r="R255" s="113"/>
      <c r="S255" s="113"/>
      <c r="T255" s="113"/>
      <c r="U255" s="113"/>
      <c r="V255" s="113"/>
      <c r="W255" s="113"/>
      <c r="X255" s="113"/>
      <c r="Y255" s="113"/>
      <c r="Z255" s="113"/>
    </row>
    <row r="256" spans="1:26" ht="15.75" customHeight="1">
      <c r="A256" s="113"/>
      <c r="B256" s="113"/>
      <c r="C256" s="113"/>
      <c r="D256" s="113"/>
      <c r="E256" s="113"/>
      <c r="F256" s="113"/>
      <c r="G256" s="113"/>
      <c r="H256" s="113"/>
      <c r="I256" s="113"/>
      <c r="J256" s="113"/>
      <c r="K256" s="113"/>
      <c r="L256" s="113"/>
      <c r="M256" s="113"/>
      <c r="N256" s="113"/>
      <c r="O256" s="113"/>
      <c r="P256" s="113"/>
      <c r="Q256" s="113"/>
      <c r="R256" s="113"/>
      <c r="S256" s="113"/>
      <c r="T256" s="113"/>
      <c r="U256" s="113"/>
      <c r="V256" s="113"/>
      <c r="W256" s="113"/>
      <c r="X256" s="113"/>
      <c r="Y256" s="113"/>
      <c r="Z256" s="113"/>
    </row>
    <row r="257" spans="1:26" ht="15.75" customHeight="1">
      <c r="A257" s="113"/>
      <c r="B257" s="113"/>
      <c r="C257" s="113"/>
      <c r="D257" s="113"/>
      <c r="E257" s="113"/>
      <c r="F257" s="113"/>
      <c r="G257" s="113"/>
      <c r="H257" s="113"/>
      <c r="I257" s="113"/>
      <c r="J257" s="113"/>
      <c r="K257" s="113"/>
      <c r="L257" s="113"/>
      <c r="M257" s="113"/>
      <c r="N257" s="113"/>
      <c r="O257" s="113"/>
      <c r="P257" s="113"/>
      <c r="Q257" s="113"/>
      <c r="R257" s="113"/>
      <c r="S257" s="113"/>
      <c r="T257" s="113"/>
      <c r="U257" s="113"/>
      <c r="V257" s="113"/>
      <c r="W257" s="113"/>
      <c r="X257" s="113"/>
      <c r="Y257" s="113"/>
      <c r="Z257" s="113"/>
    </row>
    <row r="258" spans="1:26" ht="15.75" customHeight="1">
      <c r="A258" s="113"/>
      <c r="B258" s="113"/>
      <c r="C258" s="113"/>
      <c r="D258" s="113"/>
      <c r="E258" s="113"/>
      <c r="F258" s="113"/>
      <c r="G258" s="113"/>
      <c r="H258" s="113"/>
      <c r="I258" s="113"/>
      <c r="J258" s="113"/>
      <c r="K258" s="113"/>
      <c r="L258" s="113"/>
      <c r="M258" s="113"/>
      <c r="N258" s="113"/>
      <c r="O258" s="113"/>
      <c r="P258" s="113"/>
      <c r="Q258" s="113"/>
      <c r="R258" s="113"/>
      <c r="S258" s="113"/>
      <c r="T258" s="113"/>
      <c r="U258" s="113"/>
      <c r="V258" s="113"/>
      <c r="W258" s="113"/>
      <c r="X258" s="113"/>
      <c r="Y258" s="113"/>
      <c r="Z258" s="113"/>
    </row>
    <row r="259" spans="1:26" ht="15.75" customHeight="1">
      <c r="A259" s="113"/>
      <c r="B259" s="113"/>
      <c r="C259" s="113"/>
      <c r="D259" s="113"/>
      <c r="E259" s="113"/>
      <c r="F259" s="113"/>
      <c r="G259" s="113"/>
      <c r="H259" s="113"/>
      <c r="I259" s="113"/>
      <c r="J259" s="113"/>
      <c r="K259" s="113"/>
      <c r="L259" s="113"/>
      <c r="M259" s="113"/>
      <c r="N259" s="113"/>
      <c r="O259" s="113"/>
      <c r="P259" s="113"/>
      <c r="Q259" s="113"/>
      <c r="R259" s="113"/>
      <c r="S259" s="113"/>
      <c r="T259" s="113"/>
      <c r="U259" s="113"/>
      <c r="V259" s="113"/>
      <c r="W259" s="113"/>
      <c r="X259" s="113"/>
      <c r="Y259" s="113"/>
      <c r="Z259" s="113"/>
    </row>
    <row r="260" spans="1:26" ht="15.75" customHeight="1">
      <c r="A260" s="113"/>
      <c r="B260" s="113"/>
      <c r="C260" s="113"/>
      <c r="D260" s="113"/>
      <c r="E260" s="113"/>
      <c r="F260" s="113"/>
      <c r="G260" s="113"/>
      <c r="H260" s="113"/>
      <c r="I260" s="113"/>
      <c r="J260" s="113"/>
      <c r="K260" s="113"/>
      <c r="L260" s="113"/>
      <c r="M260" s="113"/>
      <c r="N260" s="113"/>
      <c r="O260" s="113"/>
      <c r="P260" s="113"/>
      <c r="Q260" s="113"/>
      <c r="R260" s="113"/>
      <c r="S260" s="113"/>
      <c r="T260" s="113"/>
      <c r="U260" s="113"/>
      <c r="V260" s="113"/>
      <c r="W260" s="113"/>
      <c r="X260" s="113"/>
      <c r="Y260" s="113"/>
      <c r="Z260" s="113"/>
    </row>
    <row r="261" spans="1:26" ht="15.75" customHeight="1">
      <c r="A261" s="113"/>
      <c r="B261" s="113"/>
      <c r="C261" s="113"/>
      <c r="D261" s="113"/>
      <c r="E261" s="113"/>
      <c r="F261" s="113"/>
      <c r="G261" s="113"/>
      <c r="H261" s="113"/>
      <c r="I261" s="113"/>
      <c r="J261" s="113"/>
      <c r="K261" s="113"/>
      <c r="L261" s="113"/>
      <c r="M261" s="113"/>
      <c r="N261" s="113"/>
      <c r="O261" s="113"/>
      <c r="P261" s="113"/>
      <c r="Q261" s="113"/>
      <c r="R261" s="113"/>
      <c r="S261" s="113"/>
      <c r="T261" s="113"/>
      <c r="U261" s="113"/>
      <c r="V261" s="113"/>
      <c r="W261" s="113"/>
      <c r="X261" s="113"/>
      <c r="Y261" s="113"/>
      <c r="Z261" s="113"/>
    </row>
    <row r="262" spans="1:26" ht="15.75" customHeight="1">
      <c r="A262" s="113"/>
      <c r="B262" s="113"/>
      <c r="C262" s="113"/>
      <c r="D262" s="113"/>
      <c r="E262" s="113"/>
      <c r="F262" s="113"/>
      <c r="G262" s="113"/>
      <c r="H262" s="113"/>
      <c r="I262" s="113"/>
      <c r="J262" s="113"/>
      <c r="K262" s="113"/>
      <c r="L262" s="113"/>
      <c r="M262" s="113"/>
      <c r="N262" s="113"/>
      <c r="O262" s="113"/>
      <c r="P262" s="113"/>
      <c r="Q262" s="113"/>
      <c r="R262" s="113"/>
      <c r="S262" s="113"/>
      <c r="T262" s="113"/>
      <c r="U262" s="113"/>
      <c r="V262" s="113"/>
      <c r="W262" s="113"/>
      <c r="X262" s="113"/>
      <c r="Y262" s="113"/>
      <c r="Z262" s="113"/>
    </row>
    <row r="263" spans="1:26" ht="15.75" customHeight="1">
      <c r="A263" s="113"/>
      <c r="B263" s="113"/>
      <c r="C263" s="113"/>
      <c r="D263" s="113"/>
      <c r="E263" s="113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3"/>
      <c r="Q263" s="113"/>
      <c r="R263" s="113"/>
      <c r="S263" s="113"/>
      <c r="T263" s="113"/>
      <c r="U263" s="113"/>
      <c r="V263" s="113"/>
      <c r="W263" s="113"/>
      <c r="X263" s="113"/>
      <c r="Y263" s="113"/>
      <c r="Z263" s="113"/>
    </row>
    <row r="264" spans="1:26" ht="15.75" customHeight="1">
      <c r="A264" s="113"/>
      <c r="B264" s="113"/>
      <c r="C264" s="113"/>
      <c r="D264" s="113"/>
      <c r="E264" s="113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  <c r="U264" s="113"/>
      <c r="V264" s="113"/>
      <c r="W264" s="113"/>
      <c r="X264" s="113"/>
      <c r="Y264" s="113"/>
      <c r="Z264" s="113"/>
    </row>
    <row r="265" spans="1:26" ht="15.75" customHeight="1">
      <c r="A265" s="113"/>
      <c r="B265" s="113"/>
      <c r="C265" s="113"/>
      <c r="D265" s="113"/>
      <c r="E265" s="113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  <c r="U265" s="113"/>
      <c r="V265" s="113"/>
      <c r="W265" s="113"/>
      <c r="X265" s="113"/>
      <c r="Y265" s="113"/>
      <c r="Z265" s="113"/>
    </row>
    <row r="266" spans="1:26" ht="15.75" customHeight="1">
      <c r="A266" s="113"/>
      <c r="B266" s="113"/>
      <c r="C266" s="113"/>
      <c r="D266" s="113"/>
      <c r="E266" s="113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  <c r="U266" s="113"/>
      <c r="V266" s="113"/>
      <c r="W266" s="113"/>
      <c r="X266" s="113"/>
      <c r="Y266" s="113"/>
      <c r="Z266" s="113"/>
    </row>
    <row r="267" spans="1:26" ht="15.75" customHeight="1">
      <c r="A267" s="113"/>
      <c r="B267" s="113"/>
      <c r="C267" s="113"/>
      <c r="D267" s="113"/>
      <c r="E267" s="113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  <c r="U267" s="113"/>
      <c r="V267" s="113"/>
      <c r="W267" s="113"/>
      <c r="X267" s="113"/>
      <c r="Y267" s="113"/>
      <c r="Z267" s="113"/>
    </row>
    <row r="268" spans="1:26" ht="15.75" customHeight="1">
      <c r="A268" s="113"/>
      <c r="B268" s="113"/>
      <c r="C268" s="113"/>
      <c r="D268" s="113"/>
      <c r="E268" s="113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  <c r="U268" s="113"/>
      <c r="V268" s="113"/>
      <c r="W268" s="113"/>
      <c r="X268" s="113"/>
      <c r="Y268" s="113"/>
      <c r="Z268" s="113"/>
    </row>
    <row r="269" spans="1:26" ht="15.75" customHeight="1">
      <c r="A269" s="113"/>
      <c r="B269" s="113"/>
      <c r="C269" s="113"/>
      <c r="D269" s="113"/>
      <c r="E269" s="113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  <c r="U269" s="113"/>
      <c r="V269" s="113"/>
      <c r="W269" s="113"/>
      <c r="X269" s="113"/>
      <c r="Y269" s="113"/>
      <c r="Z269" s="113"/>
    </row>
    <row r="270" spans="1:26" ht="15.75" customHeight="1">
      <c r="A270" s="113"/>
      <c r="B270" s="113"/>
      <c r="C270" s="113"/>
      <c r="D270" s="113"/>
      <c r="E270" s="113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  <c r="U270" s="113"/>
      <c r="V270" s="113"/>
      <c r="W270" s="113"/>
      <c r="X270" s="113"/>
      <c r="Y270" s="113"/>
      <c r="Z270" s="113"/>
    </row>
    <row r="271" spans="1:26" ht="15.75" customHeight="1">
      <c r="A271" s="113"/>
      <c r="B271" s="113"/>
      <c r="C271" s="113"/>
      <c r="D271" s="113"/>
      <c r="E271" s="113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  <c r="U271" s="113"/>
      <c r="V271" s="113"/>
      <c r="W271" s="113"/>
      <c r="X271" s="113"/>
      <c r="Y271" s="113"/>
      <c r="Z271" s="113"/>
    </row>
    <row r="272" spans="1:26" ht="15.75" customHeight="1">
      <c r="A272" s="113"/>
      <c r="B272" s="113"/>
      <c r="C272" s="113"/>
      <c r="D272" s="113"/>
      <c r="E272" s="113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  <c r="U272" s="113"/>
      <c r="V272" s="113"/>
      <c r="W272" s="113"/>
      <c r="X272" s="113"/>
      <c r="Y272" s="113"/>
      <c r="Z272" s="113"/>
    </row>
    <row r="273" spans="1:26" ht="15.75" customHeight="1">
      <c r="A273" s="113"/>
      <c r="B273" s="113"/>
      <c r="C273" s="113"/>
      <c r="D273" s="113"/>
      <c r="E273" s="113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  <c r="U273" s="113"/>
      <c r="V273" s="113"/>
      <c r="W273" s="113"/>
      <c r="X273" s="113"/>
      <c r="Y273" s="113"/>
      <c r="Z273" s="113"/>
    </row>
    <row r="274" spans="1:26" ht="15.75" customHeight="1">
      <c r="A274" s="113"/>
      <c r="B274" s="113"/>
      <c r="C274" s="113"/>
      <c r="D274" s="113"/>
      <c r="E274" s="113"/>
      <c r="F274" s="113"/>
      <c r="G274" s="113"/>
      <c r="H274" s="113"/>
      <c r="I274" s="113"/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  <c r="U274" s="113"/>
      <c r="V274" s="113"/>
      <c r="W274" s="113"/>
      <c r="X274" s="113"/>
      <c r="Y274" s="113"/>
      <c r="Z274" s="113"/>
    </row>
    <row r="275" spans="1:26" ht="15.75" customHeight="1">
      <c r="A275" s="113"/>
      <c r="B275" s="113"/>
      <c r="C275" s="113"/>
      <c r="D275" s="113"/>
      <c r="E275" s="113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  <c r="U275" s="113"/>
      <c r="V275" s="113"/>
      <c r="W275" s="113"/>
      <c r="X275" s="113"/>
      <c r="Y275" s="113"/>
      <c r="Z275" s="113"/>
    </row>
    <row r="276" spans="1:26" ht="15.75" customHeight="1">
      <c r="A276" s="113"/>
      <c r="B276" s="113"/>
      <c r="C276" s="113"/>
      <c r="D276" s="113"/>
      <c r="E276" s="113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  <c r="T276" s="113"/>
      <c r="U276" s="113"/>
      <c r="V276" s="113"/>
      <c r="W276" s="113"/>
      <c r="X276" s="113"/>
      <c r="Y276" s="113"/>
      <c r="Z276" s="113"/>
    </row>
    <row r="277" spans="1:26" ht="15.75" customHeight="1">
      <c r="A277" s="113"/>
      <c r="B277" s="113"/>
      <c r="C277" s="113"/>
      <c r="D277" s="113"/>
      <c r="E277" s="113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  <c r="P277" s="113"/>
      <c r="Q277" s="113"/>
      <c r="R277" s="113"/>
      <c r="S277" s="113"/>
      <c r="T277" s="113"/>
      <c r="U277" s="113"/>
      <c r="V277" s="113"/>
      <c r="W277" s="113"/>
      <c r="X277" s="113"/>
      <c r="Y277" s="113"/>
      <c r="Z277" s="113"/>
    </row>
    <row r="278" spans="1:26" ht="15.75" customHeight="1">
      <c r="A278" s="113"/>
      <c r="B278" s="113"/>
      <c r="C278" s="113"/>
      <c r="D278" s="113"/>
      <c r="E278" s="113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3"/>
      <c r="W278" s="113"/>
      <c r="X278" s="113"/>
      <c r="Y278" s="113"/>
      <c r="Z278" s="113"/>
    </row>
    <row r="279" spans="1:26" ht="15.75" customHeight="1">
      <c r="A279" s="113"/>
      <c r="B279" s="113"/>
      <c r="C279" s="113"/>
      <c r="D279" s="113"/>
      <c r="E279" s="113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  <c r="Q279" s="113"/>
      <c r="R279" s="113"/>
      <c r="S279" s="113"/>
      <c r="T279" s="113"/>
      <c r="U279" s="113"/>
      <c r="V279" s="113"/>
      <c r="W279" s="113"/>
      <c r="X279" s="113"/>
      <c r="Y279" s="113"/>
      <c r="Z279" s="113"/>
    </row>
    <row r="280" spans="1:26" ht="15.75" customHeight="1">
      <c r="A280" s="113"/>
      <c r="B280" s="113"/>
      <c r="C280" s="113"/>
      <c r="D280" s="113"/>
      <c r="E280" s="113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  <c r="T280" s="113"/>
      <c r="U280" s="113"/>
      <c r="V280" s="113"/>
      <c r="W280" s="113"/>
      <c r="X280" s="113"/>
      <c r="Y280" s="113"/>
      <c r="Z280" s="113"/>
    </row>
    <row r="281" spans="1:26" ht="15.75" customHeight="1">
      <c r="A281" s="113"/>
      <c r="B281" s="113"/>
      <c r="C281" s="113"/>
      <c r="D281" s="113"/>
      <c r="E281" s="113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  <c r="X281" s="113"/>
      <c r="Y281" s="113"/>
      <c r="Z281" s="113"/>
    </row>
    <row r="282" spans="1:26" ht="15.75" customHeight="1">
      <c r="A282" s="113"/>
      <c r="B282" s="113"/>
      <c r="C282" s="113"/>
      <c r="D282" s="113"/>
      <c r="E282" s="113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  <c r="X282" s="113"/>
      <c r="Y282" s="113"/>
      <c r="Z282" s="113"/>
    </row>
    <row r="283" spans="1:26" ht="15.75" customHeight="1">
      <c r="A283" s="113"/>
      <c r="B283" s="113"/>
      <c r="C283" s="113"/>
      <c r="D283" s="113"/>
      <c r="E283" s="113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  <c r="X283" s="113"/>
      <c r="Y283" s="113"/>
      <c r="Z283" s="113"/>
    </row>
    <row r="284" spans="1:26" ht="15.75" customHeight="1">
      <c r="A284" s="113"/>
      <c r="B284" s="113"/>
      <c r="C284" s="113"/>
      <c r="D284" s="113"/>
      <c r="E284" s="113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  <c r="T284" s="113"/>
      <c r="U284" s="113"/>
      <c r="V284" s="113"/>
      <c r="W284" s="113"/>
      <c r="X284" s="113"/>
      <c r="Y284" s="113"/>
      <c r="Z284" s="113"/>
    </row>
    <row r="285" spans="1:26" ht="15.75" customHeight="1">
      <c r="A285" s="113"/>
      <c r="B285" s="113"/>
      <c r="C285" s="113"/>
      <c r="D285" s="113"/>
      <c r="E285" s="113"/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  <c r="U285" s="113"/>
      <c r="V285" s="113"/>
      <c r="W285" s="113"/>
      <c r="X285" s="113"/>
      <c r="Y285" s="113"/>
      <c r="Z285" s="113"/>
    </row>
    <row r="286" spans="1:26" ht="15.75" customHeight="1">
      <c r="A286" s="113"/>
      <c r="B286" s="113"/>
      <c r="C286" s="113"/>
      <c r="D286" s="113"/>
      <c r="E286" s="113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  <c r="U286" s="113"/>
      <c r="V286" s="113"/>
      <c r="W286" s="113"/>
      <c r="X286" s="113"/>
      <c r="Y286" s="113"/>
      <c r="Z286" s="113"/>
    </row>
    <row r="287" spans="1:26" ht="15.75" customHeight="1">
      <c r="A287" s="113"/>
      <c r="B287" s="113"/>
      <c r="C287" s="113"/>
      <c r="D287" s="113"/>
      <c r="E287" s="113"/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  <c r="U287" s="113"/>
      <c r="V287" s="113"/>
      <c r="W287" s="113"/>
      <c r="X287" s="113"/>
      <c r="Y287" s="113"/>
      <c r="Z287" s="113"/>
    </row>
    <row r="288" spans="1:26" ht="15.75" customHeight="1">
      <c r="A288" s="113"/>
      <c r="B288" s="113"/>
      <c r="C288" s="113"/>
      <c r="D288" s="113"/>
      <c r="E288" s="113"/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  <c r="U288" s="113"/>
      <c r="V288" s="113"/>
      <c r="W288" s="113"/>
      <c r="X288" s="113"/>
      <c r="Y288" s="113"/>
      <c r="Z288" s="113"/>
    </row>
    <row r="289" spans="1:26" ht="15.75" customHeight="1">
      <c r="A289" s="113"/>
      <c r="B289" s="113"/>
      <c r="C289" s="113"/>
      <c r="D289" s="113"/>
      <c r="E289" s="113"/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  <c r="P289" s="113"/>
      <c r="Q289" s="113"/>
      <c r="R289" s="113"/>
      <c r="S289" s="113"/>
      <c r="T289" s="113"/>
      <c r="U289" s="113"/>
      <c r="V289" s="113"/>
      <c r="W289" s="113"/>
      <c r="X289" s="113"/>
      <c r="Y289" s="113"/>
      <c r="Z289" s="113"/>
    </row>
    <row r="290" spans="1:26" ht="15.75" customHeight="1">
      <c r="A290" s="113"/>
      <c r="B290" s="113"/>
      <c r="C290" s="113"/>
      <c r="D290" s="113"/>
      <c r="E290" s="113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  <c r="X290" s="113"/>
      <c r="Y290" s="113"/>
      <c r="Z290" s="113"/>
    </row>
    <row r="291" spans="1:26" ht="15.75" customHeight="1">
      <c r="A291" s="113"/>
      <c r="B291" s="113"/>
      <c r="C291" s="113"/>
      <c r="D291" s="113"/>
      <c r="E291" s="113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  <c r="X291" s="113"/>
      <c r="Y291" s="113"/>
      <c r="Z291" s="113"/>
    </row>
    <row r="292" spans="1:26" ht="15.75" customHeight="1">
      <c r="A292" s="113"/>
      <c r="B292" s="113"/>
      <c r="C292" s="113"/>
      <c r="D292" s="113"/>
      <c r="E292" s="113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  <c r="P292" s="113"/>
      <c r="Q292" s="113"/>
      <c r="R292" s="113"/>
      <c r="S292" s="113"/>
      <c r="T292" s="113"/>
      <c r="U292" s="113"/>
      <c r="V292" s="113"/>
      <c r="W292" s="113"/>
      <c r="X292" s="113"/>
      <c r="Y292" s="113"/>
      <c r="Z292" s="113"/>
    </row>
    <row r="293" spans="1:26" ht="15.75" customHeight="1">
      <c r="A293" s="113"/>
      <c r="B293" s="113"/>
      <c r="C293" s="113"/>
      <c r="D293" s="113"/>
      <c r="E293" s="113"/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T293" s="113"/>
      <c r="U293" s="113"/>
      <c r="V293" s="113"/>
      <c r="W293" s="113"/>
      <c r="X293" s="113"/>
      <c r="Y293" s="113"/>
      <c r="Z293" s="113"/>
    </row>
    <row r="294" spans="1:26" ht="15.75" customHeight="1">
      <c r="A294" s="113"/>
      <c r="B294" s="113"/>
      <c r="C294" s="113"/>
      <c r="D294" s="113"/>
      <c r="E294" s="113"/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  <c r="P294" s="113"/>
      <c r="Q294" s="113"/>
      <c r="R294" s="113"/>
      <c r="S294" s="113"/>
      <c r="T294" s="113"/>
      <c r="U294" s="113"/>
      <c r="V294" s="113"/>
      <c r="W294" s="113"/>
      <c r="X294" s="113"/>
      <c r="Y294" s="113"/>
      <c r="Z294" s="113"/>
    </row>
    <row r="295" spans="1:26" ht="15.75" customHeight="1">
      <c r="A295" s="113"/>
      <c r="B295" s="113"/>
      <c r="C295" s="113"/>
      <c r="D295" s="113"/>
      <c r="E295" s="113"/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  <c r="P295" s="113"/>
      <c r="Q295" s="113"/>
      <c r="R295" s="113"/>
      <c r="S295" s="113"/>
      <c r="T295" s="113"/>
      <c r="U295" s="113"/>
      <c r="V295" s="113"/>
      <c r="W295" s="113"/>
      <c r="X295" s="113"/>
      <c r="Y295" s="113"/>
      <c r="Z295" s="113"/>
    </row>
    <row r="296" spans="1:26" ht="15.75" customHeight="1">
      <c r="A296" s="113"/>
      <c r="B296" s="113"/>
      <c r="C296" s="113"/>
      <c r="D296" s="113"/>
      <c r="E296" s="113"/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  <c r="P296" s="113"/>
      <c r="Q296" s="113"/>
      <c r="R296" s="113"/>
      <c r="S296" s="113"/>
      <c r="T296" s="113"/>
      <c r="U296" s="113"/>
      <c r="V296" s="113"/>
      <c r="W296" s="113"/>
      <c r="X296" s="113"/>
      <c r="Y296" s="113"/>
      <c r="Z296" s="113"/>
    </row>
    <row r="297" spans="1:26" ht="15.75" customHeight="1">
      <c r="A297" s="113"/>
      <c r="B297" s="113"/>
      <c r="C297" s="113"/>
      <c r="D297" s="113"/>
      <c r="E297" s="113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  <c r="X297" s="113"/>
      <c r="Y297" s="113"/>
      <c r="Z297" s="113"/>
    </row>
    <row r="298" spans="1:26" ht="15.75" customHeight="1">
      <c r="A298" s="113"/>
      <c r="B298" s="113"/>
      <c r="C298" s="113"/>
      <c r="D298" s="113"/>
      <c r="E298" s="113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3"/>
      <c r="V298" s="113"/>
      <c r="W298" s="113"/>
      <c r="X298" s="113"/>
      <c r="Y298" s="113"/>
      <c r="Z298" s="113"/>
    </row>
    <row r="299" spans="1:26" ht="15.75" customHeight="1">
      <c r="A299" s="113"/>
      <c r="B299" s="113"/>
      <c r="C299" s="113"/>
      <c r="D299" s="113"/>
      <c r="E299" s="113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  <c r="X299" s="113"/>
      <c r="Y299" s="113"/>
      <c r="Z299" s="113"/>
    </row>
    <row r="300" spans="1:26" ht="15.75" customHeight="1">
      <c r="A300" s="113"/>
      <c r="B300" s="113"/>
      <c r="C300" s="113"/>
      <c r="D300" s="113"/>
      <c r="E300" s="113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Y300" s="113"/>
      <c r="Z300" s="113"/>
    </row>
    <row r="301" spans="1:26" ht="15.75" customHeight="1">
      <c r="A301" s="113"/>
      <c r="B301" s="113"/>
      <c r="C301" s="113"/>
      <c r="D301" s="113"/>
      <c r="E301" s="113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  <c r="U301" s="113"/>
      <c r="V301" s="113"/>
      <c r="W301" s="113"/>
      <c r="X301" s="113"/>
      <c r="Y301" s="113"/>
      <c r="Z301" s="113"/>
    </row>
    <row r="302" spans="1:26" ht="15.75" customHeight="1">
      <c r="A302" s="113"/>
      <c r="B302" s="113"/>
      <c r="C302" s="113"/>
      <c r="D302" s="113"/>
      <c r="E302" s="113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  <c r="U302" s="113"/>
      <c r="V302" s="113"/>
      <c r="W302" s="113"/>
      <c r="X302" s="113"/>
      <c r="Y302" s="113"/>
      <c r="Z302" s="113"/>
    </row>
    <row r="303" spans="1:26" ht="15.75" customHeight="1">
      <c r="A303" s="113"/>
      <c r="B303" s="113"/>
      <c r="C303" s="113"/>
      <c r="D303" s="113"/>
      <c r="E303" s="113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  <c r="P303" s="113"/>
      <c r="Q303" s="113"/>
      <c r="R303" s="113"/>
      <c r="S303" s="113"/>
      <c r="T303" s="113"/>
      <c r="U303" s="113"/>
      <c r="V303" s="113"/>
      <c r="W303" s="113"/>
      <c r="X303" s="113"/>
      <c r="Y303" s="113"/>
      <c r="Z303" s="113"/>
    </row>
    <row r="304" spans="1:26" ht="15.75" customHeight="1">
      <c r="A304" s="113"/>
      <c r="B304" s="113"/>
      <c r="C304" s="113"/>
      <c r="D304" s="113"/>
      <c r="E304" s="113"/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  <c r="P304" s="113"/>
      <c r="Q304" s="113"/>
      <c r="R304" s="113"/>
      <c r="S304" s="113"/>
      <c r="T304" s="113"/>
      <c r="U304" s="113"/>
      <c r="V304" s="113"/>
      <c r="W304" s="113"/>
      <c r="X304" s="113"/>
      <c r="Y304" s="113"/>
      <c r="Z304" s="113"/>
    </row>
    <row r="305" spans="1:26" ht="15.75" customHeight="1">
      <c r="A305" s="113"/>
      <c r="B305" s="113"/>
      <c r="C305" s="113"/>
      <c r="D305" s="113"/>
      <c r="E305" s="113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  <c r="U305" s="113"/>
      <c r="V305" s="113"/>
      <c r="W305" s="113"/>
      <c r="X305" s="113"/>
      <c r="Y305" s="113"/>
      <c r="Z305" s="113"/>
    </row>
    <row r="306" spans="1:26" ht="15.75" customHeight="1">
      <c r="A306" s="113"/>
      <c r="B306" s="113"/>
      <c r="C306" s="113"/>
      <c r="D306" s="113"/>
      <c r="E306" s="113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  <c r="U306" s="113"/>
      <c r="V306" s="113"/>
      <c r="W306" s="113"/>
      <c r="X306" s="113"/>
      <c r="Y306" s="113"/>
      <c r="Z306" s="113"/>
    </row>
    <row r="307" spans="1:26" ht="15.75" customHeight="1">
      <c r="A307" s="113"/>
      <c r="B307" s="113"/>
      <c r="C307" s="113"/>
      <c r="D307" s="113"/>
      <c r="E307" s="113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  <c r="X307" s="113"/>
      <c r="Y307" s="113"/>
      <c r="Z307" s="113"/>
    </row>
    <row r="308" spans="1:26" ht="15.75" customHeight="1">
      <c r="A308" s="113"/>
      <c r="B308" s="113"/>
      <c r="C308" s="113"/>
      <c r="D308" s="113"/>
      <c r="E308" s="113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  <c r="X308" s="113"/>
      <c r="Y308" s="113"/>
      <c r="Z308" s="113"/>
    </row>
    <row r="309" spans="1:26" ht="15.75" customHeight="1">
      <c r="A309" s="113"/>
      <c r="B309" s="113"/>
      <c r="C309" s="113"/>
      <c r="D309" s="113"/>
      <c r="E309" s="113"/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  <c r="X309" s="113"/>
      <c r="Y309" s="113"/>
      <c r="Z309" s="113"/>
    </row>
    <row r="310" spans="1:26" ht="15.75" customHeight="1">
      <c r="A310" s="113"/>
      <c r="B310" s="113"/>
      <c r="C310" s="113"/>
      <c r="D310" s="113"/>
      <c r="E310" s="113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  <c r="U310" s="113"/>
      <c r="V310" s="113"/>
      <c r="W310" s="113"/>
      <c r="X310" s="113"/>
      <c r="Y310" s="113"/>
      <c r="Z310" s="113"/>
    </row>
    <row r="311" spans="1:26" ht="15.75" customHeight="1">
      <c r="A311" s="113"/>
      <c r="B311" s="113"/>
      <c r="C311" s="113"/>
      <c r="D311" s="113"/>
      <c r="E311" s="113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  <c r="X311" s="113"/>
      <c r="Y311" s="113"/>
      <c r="Z311" s="113"/>
    </row>
    <row r="312" spans="1:26" ht="15.75" customHeight="1">
      <c r="A312" s="113"/>
      <c r="B312" s="113"/>
      <c r="C312" s="113"/>
      <c r="D312" s="113"/>
      <c r="E312" s="113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  <c r="U312" s="113"/>
      <c r="V312" s="113"/>
      <c r="W312" s="113"/>
      <c r="X312" s="113"/>
      <c r="Y312" s="113"/>
      <c r="Z312" s="113"/>
    </row>
    <row r="313" spans="1:26" ht="15.75" customHeight="1">
      <c r="A313" s="113"/>
      <c r="B313" s="113"/>
      <c r="C313" s="113"/>
      <c r="D313" s="113"/>
      <c r="E313" s="113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  <c r="U313" s="113"/>
      <c r="V313" s="113"/>
      <c r="W313" s="113"/>
      <c r="X313" s="113"/>
      <c r="Y313" s="113"/>
      <c r="Z313" s="113"/>
    </row>
    <row r="314" spans="1:26" ht="15.75" customHeight="1">
      <c r="A314" s="113"/>
      <c r="B314" s="113"/>
      <c r="C314" s="113"/>
      <c r="D314" s="113"/>
      <c r="E314" s="113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  <c r="U314" s="113"/>
      <c r="V314" s="113"/>
      <c r="W314" s="113"/>
      <c r="X314" s="113"/>
      <c r="Y314" s="113"/>
      <c r="Z314" s="113"/>
    </row>
    <row r="315" spans="1:26" ht="15.75" customHeight="1">
      <c r="A315" s="113"/>
      <c r="B315" s="113"/>
      <c r="C315" s="113"/>
      <c r="D315" s="113"/>
      <c r="E315" s="113"/>
      <c r="F315" s="113"/>
      <c r="G315" s="113"/>
      <c r="H315" s="113"/>
      <c r="I315" s="113"/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  <c r="U315" s="113"/>
      <c r="V315" s="113"/>
      <c r="W315" s="113"/>
      <c r="X315" s="113"/>
      <c r="Y315" s="113"/>
      <c r="Z315" s="113"/>
    </row>
    <row r="316" spans="1:26" ht="15.75" customHeight="1">
      <c r="A316" s="113"/>
      <c r="B316" s="113"/>
      <c r="C316" s="113"/>
      <c r="D316" s="113"/>
      <c r="E316" s="113"/>
      <c r="F316" s="113"/>
      <c r="G316" s="113"/>
      <c r="H316" s="113"/>
      <c r="I316" s="113"/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  <c r="X316" s="113"/>
      <c r="Y316" s="113"/>
      <c r="Z316" s="113"/>
    </row>
    <row r="317" spans="1:26" ht="15.75" customHeight="1">
      <c r="A317" s="113"/>
      <c r="B317" s="113"/>
      <c r="C317" s="113"/>
      <c r="D317" s="113"/>
      <c r="E317" s="113"/>
      <c r="F317" s="113"/>
      <c r="G317" s="113"/>
      <c r="H317" s="113"/>
      <c r="I317" s="113"/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  <c r="X317" s="113"/>
      <c r="Y317" s="113"/>
      <c r="Z317" s="113"/>
    </row>
    <row r="318" spans="1:26" ht="15.75" customHeight="1">
      <c r="A318" s="113"/>
      <c r="B318" s="113"/>
      <c r="C318" s="113"/>
      <c r="D318" s="113"/>
      <c r="E318" s="113"/>
      <c r="F318" s="113"/>
      <c r="G318" s="113"/>
      <c r="H318" s="113"/>
      <c r="I318" s="113"/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  <c r="X318" s="113"/>
      <c r="Y318" s="113"/>
      <c r="Z318" s="113"/>
    </row>
    <row r="319" spans="1:26" ht="15.75" customHeight="1">
      <c r="A319" s="113"/>
      <c r="B319" s="113"/>
      <c r="C319" s="113"/>
      <c r="D319" s="113"/>
      <c r="E319" s="113"/>
      <c r="F319" s="113"/>
      <c r="G319" s="113"/>
      <c r="H319" s="113"/>
      <c r="I319" s="113"/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  <c r="X319" s="113"/>
      <c r="Y319" s="113"/>
      <c r="Z319" s="113"/>
    </row>
    <row r="320" spans="1:26" ht="15.75" customHeight="1">
      <c r="A320" s="113"/>
      <c r="B320" s="113"/>
      <c r="C320" s="113"/>
      <c r="D320" s="113"/>
      <c r="E320" s="113"/>
      <c r="F320" s="113"/>
      <c r="G320" s="113"/>
      <c r="H320" s="113"/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  <c r="X320" s="113"/>
      <c r="Y320" s="113"/>
      <c r="Z320" s="113"/>
    </row>
    <row r="321" spans="1:26" ht="15.75" customHeight="1">
      <c r="A321" s="113"/>
      <c r="B321" s="113"/>
      <c r="C321" s="113"/>
      <c r="D321" s="113"/>
      <c r="E321" s="113"/>
      <c r="F321" s="113"/>
      <c r="G321" s="113"/>
      <c r="H321" s="113"/>
      <c r="I321" s="113"/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  <c r="X321" s="113"/>
      <c r="Y321" s="113"/>
      <c r="Z321" s="113"/>
    </row>
    <row r="322" spans="1:26" ht="15.75" customHeight="1">
      <c r="A322" s="113"/>
      <c r="B322" s="113"/>
      <c r="C322" s="113"/>
      <c r="D322" s="113"/>
      <c r="E322" s="113"/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  <c r="U322" s="113"/>
      <c r="V322" s="113"/>
      <c r="W322" s="113"/>
      <c r="X322" s="113"/>
      <c r="Y322" s="113"/>
      <c r="Z322" s="113"/>
    </row>
    <row r="323" spans="1:26" ht="15.75" customHeight="1">
      <c r="A323" s="113"/>
      <c r="B323" s="113"/>
      <c r="C323" s="113"/>
      <c r="D323" s="113"/>
      <c r="E323" s="113"/>
      <c r="F323" s="113"/>
      <c r="G323" s="113"/>
      <c r="H323" s="113"/>
      <c r="I323" s="113"/>
      <c r="J323" s="113"/>
      <c r="K323" s="113"/>
      <c r="L323" s="113"/>
      <c r="M323" s="113"/>
      <c r="N323" s="113"/>
      <c r="O323" s="113"/>
      <c r="P323" s="113"/>
      <c r="Q323" s="113"/>
      <c r="R323" s="113"/>
      <c r="S323" s="113"/>
      <c r="T323" s="113"/>
      <c r="U323" s="113"/>
      <c r="V323" s="113"/>
      <c r="W323" s="113"/>
      <c r="X323" s="113"/>
      <c r="Y323" s="113"/>
      <c r="Z323" s="113"/>
    </row>
    <row r="324" spans="1:26" ht="15.75" customHeight="1">
      <c r="A324" s="113"/>
      <c r="B324" s="113"/>
      <c r="C324" s="113"/>
      <c r="D324" s="113"/>
      <c r="E324" s="113"/>
      <c r="F324" s="113"/>
      <c r="G324" s="113"/>
      <c r="H324" s="113"/>
      <c r="I324" s="113"/>
      <c r="J324" s="113"/>
      <c r="K324" s="113"/>
      <c r="L324" s="113"/>
      <c r="M324" s="113"/>
      <c r="N324" s="113"/>
      <c r="O324" s="113"/>
      <c r="P324" s="113"/>
      <c r="Q324" s="113"/>
      <c r="R324" s="113"/>
      <c r="S324" s="113"/>
      <c r="T324" s="113"/>
      <c r="U324" s="113"/>
      <c r="V324" s="113"/>
      <c r="W324" s="113"/>
      <c r="X324" s="113"/>
      <c r="Y324" s="113"/>
      <c r="Z324" s="113"/>
    </row>
    <row r="325" spans="1:26" ht="15.75" customHeight="1">
      <c r="A325" s="113"/>
      <c r="B325" s="113"/>
      <c r="C325" s="113"/>
      <c r="D325" s="113"/>
      <c r="E325" s="113"/>
      <c r="F325" s="113"/>
      <c r="G325" s="113"/>
      <c r="H325" s="113"/>
      <c r="I325" s="113"/>
      <c r="J325" s="113"/>
      <c r="K325" s="113"/>
      <c r="L325" s="113"/>
      <c r="M325" s="113"/>
      <c r="N325" s="113"/>
      <c r="O325" s="113"/>
      <c r="P325" s="113"/>
      <c r="Q325" s="113"/>
      <c r="R325" s="113"/>
      <c r="S325" s="113"/>
      <c r="T325" s="113"/>
      <c r="U325" s="113"/>
      <c r="V325" s="113"/>
      <c r="W325" s="113"/>
      <c r="X325" s="113"/>
      <c r="Y325" s="113"/>
      <c r="Z325" s="113"/>
    </row>
    <row r="326" spans="1:26" ht="15.75" customHeight="1">
      <c r="A326" s="113"/>
      <c r="B326" s="113"/>
      <c r="C326" s="113"/>
      <c r="D326" s="113"/>
      <c r="E326" s="113"/>
      <c r="F326" s="113"/>
      <c r="G326" s="113"/>
      <c r="H326" s="113"/>
      <c r="I326" s="113"/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  <c r="U326" s="113"/>
      <c r="V326" s="113"/>
      <c r="W326" s="113"/>
      <c r="X326" s="113"/>
      <c r="Y326" s="113"/>
      <c r="Z326" s="113"/>
    </row>
    <row r="327" spans="1:26" ht="15.75" customHeight="1">
      <c r="A327" s="113"/>
      <c r="B327" s="113"/>
      <c r="C327" s="113"/>
      <c r="D327" s="113"/>
      <c r="E327" s="113"/>
      <c r="F327" s="113"/>
      <c r="G327" s="113"/>
      <c r="H327" s="113"/>
      <c r="I327" s="113"/>
      <c r="J327" s="113"/>
      <c r="K327" s="113"/>
      <c r="L327" s="113"/>
      <c r="M327" s="113"/>
      <c r="N327" s="113"/>
      <c r="O327" s="113"/>
      <c r="P327" s="113"/>
      <c r="Q327" s="113"/>
      <c r="R327" s="113"/>
      <c r="S327" s="113"/>
      <c r="T327" s="113"/>
      <c r="U327" s="113"/>
      <c r="V327" s="113"/>
      <c r="W327" s="113"/>
      <c r="X327" s="113"/>
      <c r="Y327" s="113"/>
      <c r="Z327" s="113"/>
    </row>
    <row r="328" spans="1:26" ht="15.75" customHeight="1">
      <c r="A328" s="113"/>
      <c r="B328" s="113"/>
      <c r="C328" s="113"/>
      <c r="D328" s="113"/>
      <c r="E328" s="113"/>
      <c r="F328" s="113"/>
      <c r="G328" s="113"/>
      <c r="H328" s="113"/>
      <c r="I328" s="113"/>
      <c r="J328" s="113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  <c r="U328" s="113"/>
      <c r="V328" s="113"/>
      <c r="W328" s="113"/>
      <c r="X328" s="113"/>
      <c r="Y328" s="113"/>
      <c r="Z328" s="113"/>
    </row>
    <row r="329" spans="1:26" ht="15.75" customHeight="1">
      <c r="A329" s="113"/>
      <c r="B329" s="113"/>
      <c r="C329" s="113"/>
      <c r="D329" s="113"/>
      <c r="E329" s="113"/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  <c r="U329" s="113"/>
      <c r="V329" s="113"/>
      <c r="W329" s="113"/>
      <c r="X329" s="113"/>
      <c r="Y329" s="113"/>
      <c r="Z329" s="113"/>
    </row>
    <row r="330" spans="1:26" ht="15.75" customHeight="1">
      <c r="A330" s="113"/>
      <c r="B330" s="113"/>
      <c r="C330" s="113"/>
      <c r="D330" s="113"/>
      <c r="E330" s="113"/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  <c r="U330" s="113"/>
      <c r="V330" s="113"/>
      <c r="W330" s="113"/>
      <c r="X330" s="113"/>
      <c r="Y330" s="113"/>
      <c r="Z330" s="113"/>
    </row>
    <row r="331" spans="1:26" ht="15.75" customHeight="1">
      <c r="A331" s="113"/>
      <c r="B331" s="113"/>
      <c r="C331" s="113"/>
      <c r="D331" s="113"/>
      <c r="E331" s="113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  <c r="X331" s="113"/>
      <c r="Y331" s="113"/>
      <c r="Z331" s="113"/>
    </row>
    <row r="332" spans="1:26" ht="15.75" customHeight="1">
      <c r="A332" s="113"/>
      <c r="B332" s="113"/>
      <c r="C332" s="113"/>
      <c r="D332" s="113"/>
      <c r="E332" s="113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  <c r="X332" s="113"/>
      <c r="Y332" s="113"/>
      <c r="Z332" s="113"/>
    </row>
    <row r="333" spans="1:26" ht="15.75" customHeight="1">
      <c r="A333" s="113"/>
      <c r="B333" s="113"/>
      <c r="C333" s="113"/>
      <c r="D333" s="113"/>
      <c r="E333" s="113"/>
      <c r="F333" s="113"/>
      <c r="G333" s="113"/>
      <c r="H333" s="113"/>
      <c r="I333" s="113"/>
      <c r="J333" s="113"/>
      <c r="K333" s="113"/>
      <c r="L333" s="113"/>
      <c r="M333" s="113"/>
      <c r="N333" s="113"/>
      <c r="O333" s="113"/>
      <c r="P333" s="113"/>
      <c r="Q333" s="113"/>
      <c r="R333" s="113"/>
      <c r="S333" s="113"/>
      <c r="T333" s="113"/>
      <c r="U333" s="113"/>
      <c r="V333" s="113"/>
      <c r="W333" s="113"/>
      <c r="X333" s="113"/>
      <c r="Y333" s="113"/>
      <c r="Z333" s="113"/>
    </row>
    <row r="334" spans="1:26" ht="15.75" customHeight="1">
      <c r="A334" s="113"/>
      <c r="B334" s="113"/>
      <c r="C334" s="113"/>
      <c r="D334" s="113"/>
      <c r="E334" s="113"/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  <c r="Q334" s="113"/>
      <c r="R334" s="113"/>
      <c r="S334" s="113"/>
      <c r="T334" s="113"/>
      <c r="U334" s="113"/>
      <c r="V334" s="113"/>
      <c r="W334" s="113"/>
      <c r="X334" s="113"/>
      <c r="Y334" s="113"/>
      <c r="Z334" s="113"/>
    </row>
    <row r="335" spans="1:26" ht="15.75" customHeight="1">
      <c r="A335" s="113"/>
      <c r="B335" s="113"/>
      <c r="C335" s="113"/>
      <c r="D335" s="113"/>
      <c r="E335" s="113"/>
      <c r="F335" s="113"/>
      <c r="G335" s="113"/>
      <c r="H335" s="113"/>
      <c r="I335" s="113"/>
      <c r="J335" s="113"/>
      <c r="K335" s="113"/>
      <c r="L335" s="113"/>
      <c r="M335" s="113"/>
      <c r="N335" s="113"/>
      <c r="O335" s="113"/>
      <c r="P335" s="113"/>
      <c r="Q335" s="113"/>
      <c r="R335" s="113"/>
      <c r="S335" s="113"/>
      <c r="T335" s="113"/>
      <c r="U335" s="113"/>
      <c r="V335" s="113"/>
      <c r="W335" s="113"/>
      <c r="X335" s="113"/>
      <c r="Y335" s="113"/>
      <c r="Z335" s="113"/>
    </row>
    <row r="336" spans="1:26" ht="15.75" customHeight="1">
      <c r="A336" s="113"/>
      <c r="B336" s="113"/>
      <c r="C336" s="113"/>
      <c r="D336" s="113"/>
      <c r="E336" s="113"/>
      <c r="F336" s="113"/>
      <c r="G336" s="113"/>
      <c r="H336" s="113"/>
      <c r="I336" s="113"/>
      <c r="J336" s="113"/>
      <c r="K336" s="113"/>
      <c r="L336" s="113"/>
      <c r="M336" s="113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  <c r="X336" s="113"/>
      <c r="Y336" s="113"/>
      <c r="Z336" s="113"/>
    </row>
    <row r="337" spans="1:26" ht="15.75" customHeight="1">
      <c r="A337" s="113"/>
      <c r="B337" s="113"/>
      <c r="C337" s="113"/>
      <c r="D337" s="113"/>
      <c r="E337" s="113"/>
      <c r="F337" s="113"/>
      <c r="G337" s="113"/>
      <c r="H337" s="113"/>
      <c r="I337" s="113"/>
      <c r="J337" s="113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  <c r="X337" s="113"/>
      <c r="Y337" s="113"/>
      <c r="Z337" s="113"/>
    </row>
    <row r="338" spans="1:26" ht="15.75" customHeight="1">
      <c r="A338" s="113"/>
      <c r="B338" s="113"/>
      <c r="C338" s="113"/>
      <c r="D338" s="113"/>
      <c r="E338" s="113"/>
      <c r="F338" s="113"/>
      <c r="G338" s="113"/>
      <c r="H338" s="113"/>
      <c r="I338" s="113"/>
      <c r="J338" s="113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  <c r="U338" s="113"/>
      <c r="V338" s="113"/>
      <c r="W338" s="113"/>
      <c r="X338" s="113"/>
      <c r="Y338" s="113"/>
      <c r="Z338" s="113"/>
    </row>
    <row r="339" spans="1:26" ht="15.75" customHeight="1">
      <c r="A339" s="113"/>
      <c r="B339" s="113"/>
      <c r="C339" s="113"/>
      <c r="D339" s="113"/>
      <c r="E339" s="113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  <c r="U339" s="113"/>
      <c r="V339" s="113"/>
      <c r="W339" s="113"/>
      <c r="X339" s="113"/>
      <c r="Y339" s="113"/>
      <c r="Z339" s="113"/>
    </row>
    <row r="340" spans="1:26" ht="15.75" customHeight="1">
      <c r="A340" s="113"/>
      <c r="B340" s="113"/>
      <c r="C340" s="113"/>
      <c r="D340" s="113"/>
      <c r="E340" s="113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  <c r="U340" s="113"/>
      <c r="V340" s="113"/>
      <c r="W340" s="113"/>
      <c r="X340" s="113"/>
      <c r="Y340" s="113"/>
      <c r="Z340" s="113"/>
    </row>
    <row r="341" spans="1:26" ht="15.75" customHeight="1">
      <c r="A341" s="113"/>
      <c r="B341" s="113"/>
      <c r="C341" s="113"/>
      <c r="D341" s="113"/>
      <c r="E341" s="113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  <c r="X341" s="113"/>
      <c r="Y341" s="113"/>
      <c r="Z341" s="113"/>
    </row>
    <row r="342" spans="1:26" ht="15.75" customHeight="1">
      <c r="A342" s="113"/>
      <c r="B342" s="113"/>
      <c r="C342" s="113"/>
      <c r="D342" s="113"/>
      <c r="E342" s="113"/>
      <c r="F342" s="113"/>
      <c r="G342" s="113"/>
      <c r="H342" s="113"/>
      <c r="I342" s="113"/>
      <c r="J342" s="113"/>
      <c r="K342" s="113"/>
      <c r="L342" s="113"/>
      <c r="M342" s="113"/>
      <c r="N342" s="113"/>
      <c r="O342" s="113"/>
      <c r="P342" s="113"/>
      <c r="Q342" s="113"/>
      <c r="R342" s="113"/>
      <c r="S342" s="113"/>
      <c r="T342" s="113"/>
      <c r="U342" s="113"/>
      <c r="V342" s="113"/>
      <c r="W342" s="113"/>
      <c r="X342" s="113"/>
      <c r="Y342" s="113"/>
      <c r="Z342" s="113"/>
    </row>
    <row r="343" spans="1:26" ht="15.75" customHeight="1">
      <c r="A343" s="113"/>
      <c r="B343" s="113"/>
      <c r="C343" s="113"/>
      <c r="D343" s="113"/>
      <c r="E343" s="113"/>
      <c r="F343" s="113"/>
      <c r="G343" s="113"/>
      <c r="H343" s="113"/>
      <c r="I343" s="113"/>
      <c r="J343" s="113"/>
      <c r="K343" s="113"/>
      <c r="L343" s="113"/>
      <c r="M343" s="113"/>
      <c r="N343" s="113"/>
      <c r="O343" s="113"/>
      <c r="P343" s="113"/>
      <c r="Q343" s="113"/>
      <c r="R343" s="113"/>
      <c r="S343" s="113"/>
      <c r="T343" s="113"/>
      <c r="U343" s="113"/>
      <c r="V343" s="113"/>
      <c r="W343" s="113"/>
      <c r="X343" s="113"/>
      <c r="Y343" s="113"/>
      <c r="Z343" s="113"/>
    </row>
    <row r="344" spans="1:26" ht="15.75" customHeight="1">
      <c r="A344" s="113"/>
      <c r="B344" s="113"/>
      <c r="C344" s="113"/>
      <c r="D344" s="113"/>
      <c r="E344" s="113"/>
      <c r="F344" s="113"/>
      <c r="G344" s="113"/>
      <c r="H344" s="113"/>
      <c r="I344" s="113"/>
      <c r="J344" s="113"/>
      <c r="K344" s="113"/>
      <c r="L344" s="113"/>
      <c r="M344" s="113"/>
      <c r="N344" s="113"/>
      <c r="O344" s="113"/>
      <c r="P344" s="113"/>
      <c r="Q344" s="113"/>
      <c r="R344" s="113"/>
      <c r="S344" s="113"/>
      <c r="T344" s="113"/>
      <c r="U344" s="113"/>
      <c r="V344" s="113"/>
      <c r="W344" s="113"/>
      <c r="X344" s="113"/>
      <c r="Y344" s="113"/>
      <c r="Z344" s="113"/>
    </row>
    <row r="345" spans="1:26" ht="15.75" customHeight="1">
      <c r="A345" s="113"/>
      <c r="B345" s="113"/>
      <c r="C345" s="113"/>
      <c r="D345" s="113"/>
      <c r="E345" s="113"/>
      <c r="F345" s="113"/>
      <c r="G345" s="113"/>
      <c r="H345" s="113"/>
      <c r="I345" s="113"/>
      <c r="J345" s="113"/>
      <c r="K345" s="113"/>
      <c r="L345" s="113"/>
      <c r="M345" s="113"/>
      <c r="N345" s="113"/>
      <c r="O345" s="113"/>
      <c r="P345" s="113"/>
      <c r="Q345" s="113"/>
      <c r="R345" s="113"/>
      <c r="S345" s="113"/>
      <c r="T345" s="113"/>
      <c r="U345" s="113"/>
      <c r="V345" s="113"/>
      <c r="W345" s="113"/>
      <c r="X345" s="113"/>
      <c r="Y345" s="113"/>
      <c r="Z345" s="113"/>
    </row>
    <row r="346" spans="1:26" ht="15.75" customHeight="1">
      <c r="A346" s="113"/>
      <c r="B346" s="113"/>
      <c r="C346" s="113"/>
      <c r="D346" s="113"/>
      <c r="E346" s="113"/>
      <c r="F346" s="113"/>
      <c r="G346" s="113"/>
      <c r="H346" s="113"/>
      <c r="I346" s="113"/>
      <c r="J346" s="113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  <c r="U346" s="113"/>
      <c r="V346" s="113"/>
      <c r="W346" s="113"/>
      <c r="X346" s="113"/>
      <c r="Y346" s="113"/>
      <c r="Z346" s="113"/>
    </row>
    <row r="347" spans="1:26" ht="15.75" customHeight="1">
      <c r="A347" s="113"/>
      <c r="B347" s="113"/>
      <c r="C347" s="113"/>
      <c r="D347" s="113"/>
      <c r="E347" s="113"/>
      <c r="F347" s="113"/>
      <c r="G347" s="113"/>
      <c r="H347" s="113"/>
      <c r="I347" s="113"/>
      <c r="J347" s="113"/>
      <c r="K347" s="113"/>
      <c r="L347" s="113"/>
      <c r="M347" s="113"/>
      <c r="N347" s="113"/>
      <c r="O347" s="113"/>
      <c r="P347" s="113"/>
      <c r="Q347" s="113"/>
      <c r="R347" s="113"/>
      <c r="S347" s="113"/>
      <c r="T347" s="113"/>
      <c r="U347" s="113"/>
      <c r="V347" s="113"/>
      <c r="W347" s="113"/>
      <c r="X347" s="113"/>
      <c r="Y347" s="113"/>
      <c r="Z347" s="113"/>
    </row>
    <row r="348" spans="1:26" ht="15.75" customHeight="1">
      <c r="A348" s="113"/>
      <c r="B348" s="113"/>
      <c r="C348" s="113"/>
      <c r="D348" s="113"/>
      <c r="E348" s="113"/>
      <c r="F348" s="113"/>
      <c r="G348" s="113"/>
      <c r="H348" s="113"/>
      <c r="I348" s="113"/>
      <c r="J348" s="113"/>
      <c r="K348" s="113"/>
      <c r="L348" s="113"/>
      <c r="M348" s="113"/>
      <c r="N348" s="113"/>
      <c r="O348" s="113"/>
      <c r="P348" s="113"/>
      <c r="Q348" s="113"/>
      <c r="R348" s="113"/>
      <c r="S348" s="113"/>
      <c r="T348" s="113"/>
      <c r="U348" s="113"/>
      <c r="V348" s="113"/>
      <c r="W348" s="113"/>
      <c r="X348" s="113"/>
      <c r="Y348" s="113"/>
      <c r="Z348" s="113"/>
    </row>
    <row r="349" spans="1:26" ht="15.75" customHeight="1">
      <c r="A349" s="113"/>
      <c r="B349" s="113"/>
      <c r="C349" s="113"/>
      <c r="D349" s="113"/>
      <c r="E349" s="113"/>
      <c r="F349" s="113"/>
      <c r="G349" s="113"/>
      <c r="H349" s="113"/>
      <c r="I349" s="113"/>
      <c r="J349" s="113"/>
      <c r="K349" s="113"/>
      <c r="L349" s="113"/>
      <c r="M349" s="113"/>
      <c r="N349" s="113"/>
      <c r="O349" s="113"/>
      <c r="P349" s="113"/>
      <c r="Q349" s="113"/>
      <c r="R349" s="113"/>
      <c r="S349" s="113"/>
      <c r="T349" s="113"/>
      <c r="U349" s="113"/>
      <c r="V349" s="113"/>
      <c r="W349" s="113"/>
      <c r="X349" s="113"/>
      <c r="Y349" s="113"/>
      <c r="Z349" s="113"/>
    </row>
    <row r="350" spans="1:26" ht="15.75" customHeight="1">
      <c r="A350" s="113"/>
      <c r="B350" s="113"/>
      <c r="C350" s="113"/>
      <c r="D350" s="113"/>
      <c r="E350" s="113"/>
      <c r="F350" s="113"/>
      <c r="G350" s="113"/>
      <c r="H350" s="113"/>
      <c r="I350" s="113"/>
      <c r="J350" s="113"/>
      <c r="K350" s="113"/>
      <c r="L350" s="113"/>
      <c r="M350" s="113"/>
      <c r="N350" s="113"/>
      <c r="O350" s="113"/>
      <c r="P350" s="113"/>
      <c r="Q350" s="113"/>
      <c r="R350" s="113"/>
      <c r="S350" s="113"/>
      <c r="T350" s="113"/>
      <c r="U350" s="113"/>
      <c r="V350" s="113"/>
      <c r="W350" s="113"/>
      <c r="X350" s="113"/>
      <c r="Y350" s="113"/>
      <c r="Z350" s="113"/>
    </row>
    <row r="351" spans="1:26" ht="15.75" customHeight="1">
      <c r="A351" s="113"/>
      <c r="B351" s="113"/>
      <c r="C351" s="113"/>
      <c r="D351" s="113"/>
      <c r="E351" s="113"/>
      <c r="F351" s="113"/>
      <c r="G351" s="113"/>
      <c r="H351" s="113"/>
      <c r="I351" s="113"/>
      <c r="J351" s="113"/>
      <c r="K351" s="113"/>
      <c r="L351" s="113"/>
      <c r="M351" s="113"/>
      <c r="N351" s="113"/>
      <c r="O351" s="113"/>
      <c r="P351" s="113"/>
      <c r="Q351" s="113"/>
      <c r="R351" s="113"/>
      <c r="S351" s="113"/>
      <c r="T351" s="113"/>
      <c r="U351" s="113"/>
      <c r="V351" s="113"/>
      <c r="W351" s="113"/>
      <c r="X351" s="113"/>
      <c r="Y351" s="113"/>
      <c r="Z351" s="113"/>
    </row>
    <row r="352" spans="1:26" ht="15.75" customHeight="1">
      <c r="A352" s="113"/>
      <c r="B352" s="113"/>
      <c r="C352" s="113"/>
      <c r="D352" s="113"/>
      <c r="E352" s="113"/>
      <c r="F352" s="113"/>
      <c r="G352" s="113"/>
      <c r="H352" s="113"/>
      <c r="I352" s="113"/>
      <c r="J352" s="113"/>
      <c r="K352" s="113"/>
      <c r="L352" s="113"/>
      <c r="M352" s="113"/>
      <c r="N352" s="113"/>
      <c r="O352" s="113"/>
      <c r="P352" s="113"/>
      <c r="Q352" s="113"/>
      <c r="R352" s="113"/>
      <c r="S352" s="113"/>
      <c r="T352" s="113"/>
      <c r="U352" s="113"/>
      <c r="V352" s="113"/>
      <c r="W352" s="113"/>
      <c r="X352" s="113"/>
      <c r="Y352" s="113"/>
      <c r="Z352" s="113"/>
    </row>
    <row r="353" spans="1:26" ht="15.75" customHeight="1">
      <c r="A353" s="113"/>
      <c r="B353" s="113"/>
      <c r="C353" s="113"/>
      <c r="D353" s="113"/>
      <c r="E353" s="113"/>
      <c r="F353" s="113"/>
      <c r="G353" s="113"/>
      <c r="H353" s="113"/>
      <c r="I353" s="113"/>
      <c r="J353" s="113"/>
      <c r="K353" s="113"/>
      <c r="L353" s="113"/>
      <c r="M353" s="113"/>
      <c r="N353" s="113"/>
      <c r="O353" s="113"/>
      <c r="P353" s="113"/>
      <c r="Q353" s="113"/>
      <c r="R353" s="113"/>
      <c r="S353" s="113"/>
      <c r="T353" s="113"/>
      <c r="U353" s="113"/>
      <c r="V353" s="113"/>
      <c r="W353" s="113"/>
      <c r="X353" s="113"/>
      <c r="Y353" s="113"/>
      <c r="Z353" s="113"/>
    </row>
    <row r="354" spans="1:26" ht="15.75" customHeight="1">
      <c r="A354" s="113"/>
      <c r="B354" s="113"/>
      <c r="C354" s="113"/>
      <c r="D354" s="113"/>
      <c r="E354" s="113"/>
      <c r="F354" s="113"/>
      <c r="G354" s="113"/>
      <c r="H354" s="113"/>
      <c r="I354" s="113"/>
      <c r="J354" s="113"/>
      <c r="K354" s="113"/>
      <c r="L354" s="113"/>
      <c r="M354" s="113"/>
      <c r="N354" s="113"/>
      <c r="O354" s="113"/>
      <c r="P354" s="113"/>
      <c r="Q354" s="113"/>
      <c r="R354" s="113"/>
      <c r="S354" s="113"/>
      <c r="T354" s="113"/>
      <c r="U354" s="113"/>
      <c r="V354" s="113"/>
      <c r="W354" s="113"/>
      <c r="X354" s="113"/>
      <c r="Y354" s="113"/>
      <c r="Z354" s="113"/>
    </row>
    <row r="355" spans="1:26" ht="15.75" customHeight="1">
      <c r="A355" s="113"/>
      <c r="B355" s="113"/>
      <c r="C355" s="113"/>
      <c r="D355" s="113"/>
      <c r="E355" s="113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  <c r="Q355" s="113"/>
      <c r="R355" s="113"/>
      <c r="S355" s="113"/>
      <c r="T355" s="113"/>
      <c r="U355" s="113"/>
      <c r="V355" s="113"/>
      <c r="W355" s="113"/>
      <c r="X355" s="113"/>
      <c r="Y355" s="113"/>
      <c r="Z355" s="113"/>
    </row>
    <row r="356" spans="1:26" ht="15.75" customHeight="1">
      <c r="A356" s="113"/>
      <c r="B356" s="113"/>
      <c r="C356" s="113"/>
      <c r="D356" s="113"/>
      <c r="E356" s="113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  <c r="T356" s="113"/>
      <c r="U356" s="113"/>
      <c r="V356" s="113"/>
      <c r="W356" s="113"/>
      <c r="X356" s="113"/>
      <c r="Y356" s="113"/>
      <c r="Z356" s="113"/>
    </row>
    <row r="357" spans="1:26" ht="15.75" customHeight="1">
      <c r="A357" s="113"/>
      <c r="B357" s="113"/>
      <c r="C357" s="113"/>
      <c r="D357" s="113"/>
      <c r="E357" s="113"/>
      <c r="F357" s="113"/>
      <c r="G357" s="113"/>
      <c r="H357" s="113"/>
      <c r="I357" s="113"/>
      <c r="J357" s="113"/>
      <c r="K357" s="113"/>
      <c r="L357" s="113"/>
      <c r="M357" s="113"/>
      <c r="N357" s="113"/>
      <c r="O357" s="113"/>
      <c r="P357" s="113"/>
      <c r="Q357" s="113"/>
      <c r="R357" s="113"/>
      <c r="S357" s="113"/>
      <c r="T357" s="113"/>
      <c r="U357" s="113"/>
      <c r="V357" s="113"/>
      <c r="W357" s="113"/>
      <c r="X357" s="113"/>
      <c r="Y357" s="113"/>
      <c r="Z357" s="113"/>
    </row>
    <row r="358" spans="1:26" ht="15.75" customHeight="1">
      <c r="A358" s="113"/>
      <c r="B358" s="113"/>
      <c r="C358" s="113"/>
      <c r="D358" s="113"/>
      <c r="E358" s="113"/>
      <c r="F358" s="113"/>
      <c r="G358" s="113"/>
      <c r="H358" s="113"/>
      <c r="I358" s="113"/>
      <c r="J358" s="113"/>
      <c r="K358" s="113"/>
      <c r="L358" s="113"/>
      <c r="M358" s="113"/>
      <c r="N358" s="113"/>
      <c r="O358" s="113"/>
      <c r="P358" s="113"/>
      <c r="Q358" s="113"/>
      <c r="R358" s="113"/>
      <c r="S358" s="113"/>
      <c r="T358" s="113"/>
      <c r="U358" s="113"/>
      <c r="V358" s="113"/>
      <c r="W358" s="113"/>
      <c r="X358" s="113"/>
      <c r="Y358" s="113"/>
      <c r="Z358" s="113"/>
    </row>
    <row r="359" spans="1:26" ht="15.75" customHeight="1">
      <c r="A359" s="113"/>
      <c r="B359" s="113"/>
      <c r="C359" s="113"/>
      <c r="D359" s="113"/>
      <c r="E359" s="113"/>
      <c r="F359" s="113"/>
      <c r="G359" s="113"/>
      <c r="H359" s="113"/>
      <c r="I359" s="113"/>
      <c r="J359" s="113"/>
      <c r="K359" s="113"/>
      <c r="L359" s="113"/>
      <c r="M359" s="113"/>
      <c r="N359" s="113"/>
      <c r="O359" s="113"/>
      <c r="P359" s="113"/>
      <c r="Q359" s="113"/>
      <c r="R359" s="113"/>
      <c r="S359" s="113"/>
      <c r="T359" s="113"/>
      <c r="U359" s="113"/>
      <c r="V359" s="113"/>
      <c r="W359" s="113"/>
      <c r="X359" s="113"/>
      <c r="Y359" s="113"/>
      <c r="Z359" s="113"/>
    </row>
    <row r="360" spans="1:26" ht="15.75" customHeight="1">
      <c r="A360" s="113"/>
      <c r="B360" s="113"/>
      <c r="C360" s="113"/>
      <c r="D360" s="113"/>
      <c r="E360" s="113"/>
      <c r="F360" s="113"/>
      <c r="G360" s="113"/>
      <c r="H360" s="113"/>
      <c r="I360" s="113"/>
      <c r="J360" s="113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  <c r="U360" s="113"/>
      <c r="V360" s="113"/>
      <c r="W360" s="113"/>
      <c r="X360" s="113"/>
      <c r="Y360" s="113"/>
      <c r="Z360" s="113"/>
    </row>
    <row r="361" spans="1:26" ht="15.75" customHeight="1">
      <c r="A361" s="113"/>
      <c r="B361" s="113"/>
      <c r="C361" s="113"/>
      <c r="D361" s="113"/>
      <c r="E361" s="113"/>
      <c r="F361" s="113"/>
      <c r="G361" s="113"/>
      <c r="H361" s="113"/>
      <c r="I361" s="113"/>
      <c r="J361" s="113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  <c r="U361" s="113"/>
      <c r="V361" s="113"/>
      <c r="W361" s="113"/>
      <c r="X361" s="113"/>
      <c r="Y361" s="113"/>
      <c r="Z361" s="113"/>
    </row>
    <row r="362" spans="1:26" ht="15.75" customHeight="1">
      <c r="A362" s="113"/>
      <c r="B362" s="113"/>
      <c r="C362" s="113"/>
      <c r="D362" s="113"/>
      <c r="E362" s="113"/>
      <c r="F362" s="113"/>
      <c r="G362" s="113"/>
      <c r="H362" s="113"/>
      <c r="I362" s="113"/>
      <c r="J362" s="113"/>
      <c r="K362" s="113"/>
      <c r="L362" s="113"/>
      <c r="M362" s="113"/>
      <c r="N362" s="113"/>
      <c r="O362" s="113"/>
      <c r="P362" s="113"/>
      <c r="Q362" s="113"/>
      <c r="R362" s="113"/>
      <c r="S362" s="113"/>
      <c r="T362" s="113"/>
      <c r="U362" s="113"/>
      <c r="V362" s="113"/>
      <c r="W362" s="113"/>
      <c r="X362" s="113"/>
      <c r="Y362" s="113"/>
      <c r="Z362" s="113"/>
    </row>
    <row r="363" spans="1:26" ht="15.75" customHeight="1">
      <c r="A363" s="113"/>
      <c r="B363" s="113"/>
      <c r="C363" s="113"/>
      <c r="D363" s="113"/>
      <c r="E363" s="113"/>
      <c r="F363" s="113"/>
      <c r="G363" s="113"/>
      <c r="H363" s="113"/>
      <c r="I363" s="113"/>
      <c r="J363" s="113"/>
      <c r="K363" s="113"/>
      <c r="L363" s="113"/>
      <c r="M363" s="113"/>
      <c r="N363" s="113"/>
      <c r="O363" s="113"/>
      <c r="P363" s="113"/>
      <c r="Q363" s="113"/>
      <c r="R363" s="113"/>
      <c r="S363" s="113"/>
      <c r="T363" s="113"/>
      <c r="U363" s="113"/>
      <c r="V363" s="113"/>
      <c r="W363" s="113"/>
      <c r="X363" s="113"/>
      <c r="Y363" s="113"/>
      <c r="Z363" s="113"/>
    </row>
    <row r="364" spans="1:26" ht="15.75" customHeight="1">
      <c r="A364" s="113"/>
      <c r="B364" s="113"/>
      <c r="C364" s="113"/>
      <c r="D364" s="113"/>
      <c r="E364" s="113"/>
      <c r="F364" s="113"/>
      <c r="G364" s="113"/>
      <c r="H364" s="113"/>
      <c r="I364" s="113"/>
      <c r="J364" s="113"/>
      <c r="K364" s="113"/>
      <c r="L364" s="113"/>
      <c r="M364" s="113"/>
      <c r="N364" s="113"/>
      <c r="O364" s="113"/>
      <c r="P364" s="113"/>
      <c r="Q364" s="113"/>
      <c r="R364" s="113"/>
      <c r="S364" s="113"/>
      <c r="T364" s="113"/>
      <c r="U364" s="113"/>
      <c r="V364" s="113"/>
      <c r="W364" s="113"/>
      <c r="X364" s="113"/>
      <c r="Y364" s="113"/>
      <c r="Z364" s="113"/>
    </row>
    <row r="365" spans="1:26" ht="15.75" customHeight="1">
      <c r="A365" s="113"/>
      <c r="B365" s="113"/>
      <c r="C365" s="113"/>
      <c r="D365" s="113"/>
      <c r="E365" s="113"/>
      <c r="F365" s="113"/>
      <c r="G365" s="113"/>
      <c r="H365" s="113"/>
      <c r="I365" s="113"/>
      <c r="J365" s="113"/>
      <c r="K365" s="113"/>
      <c r="L365" s="113"/>
      <c r="M365" s="113"/>
      <c r="N365" s="113"/>
      <c r="O365" s="113"/>
      <c r="P365" s="113"/>
      <c r="Q365" s="113"/>
      <c r="R365" s="113"/>
      <c r="S365" s="113"/>
      <c r="T365" s="113"/>
      <c r="U365" s="113"/>
      <c r="V365" s="113"/>
      <c r="W365" s="113"/>
      <c r="X365" s="113"/>
      <c r="Y365" s="113"/>
      <c r="Z365" s="113"/>
    </row>
    <row r="366" spans="1:26" ht="15.75" customHeight="1">
      <c r="A366" s="113"/>
      <c r="B366" s="113"/>
      <c r="C366" s="113"/>
      <c r="D366" s="113"/>
      <c r="E366" s="113"/>
      <c r="F366" s="113"/>
      <c r="G366" s="113"/>
      <c r="H366" s="113"/>
      <c r="I366" s="113"/>
      <c r="J366" s="113"/>
      <c r="K366" s="113"/>
      <c r="L366" s="113"/>
      <c r="M366" s="113"/>
      <c r="N366" s="113"/>
      <c r="O366" s="113"/>
      <c r="P366" s="113"/>
      <c r="Q366" s="113"/>
      <c r="R366" s="113"/>
      <c r="S366" s="113"/>
      <c r="T366" s="113"/>
      <c r="U366" s="113"/>
      <c r="V366" s="113"/>
      <c r="W366" s="113"/>
      <c r="X366" s="113"/>
      <c r="Y366" s="113"/>
      <c r="Z366" s="113"/>
    </row>
    <row r="367" spans="1:26" ht="15.75" customHeight="1">
      <c r="A367" s="113"/>
      <c r="B367" s="113"/>
      <c r="C367" s="113"/>
      <c r="D367" s="113"/>
      <c r="E367" s="113"/>
      <c r="F367" s="113"/>
      <c r="G367" s="113"/>
      <c r="H367" s="113"/>
      <c r="I367" s="113"/>
      <c r="J367" s="113"/>
      <c r="K367" s="113"/>
      <c r="L367" s="113"/>
      <c r="M367" s="113"/>
      <c r="N367" s="113"/>
      <c r="O367" s="113"/>
      <c r="P367" s="113"/>
      <c r="Q367" s="113"/>
      <c r="R367" s="113"/>
      <c r="S367" s="113"/>
      <c r="T367" s="113"/>
      <c r="U367" s="113"/>
      <c r="V367" s="113"/>
      <c r="W367" s="113"/>
      <c r="X367" s="113"/>
      <c r="Y367" s="113"/>
      <c r="Z367" s="113"/>
    </row>
    <row r="368" spans="1:26" ht="15.75" customHeight="1">
      <c r="A368" s="113"/>
      <c r="B368" s="113"/>
      <c r="C368" s="113"/>
      <c r="D368" s="113"/>
      <c r="E368" s="113"/>
      <c r="F368" s="113"/>
      <c r="G368" s="113"/>
      <c r="H368" s="113"/>
      <c r="I368" s="113"/>
      <c r="J368" s="113"/>
      <c r="K368" s="113"/>
      <c r="L368" s="113"/>
      <c r="M368" s="113"/>
      <c r="N368" s="113"/>
      <c r="O368" s="113"/>
      <c r="P368" s="113"/>
      <c r="Q368" s="113"/>
      <c r="R368" s="113"/>
      <c r="S368" s="113"/>
      <c r="T368" s="113"/>
      <c r="U368" s="113"/>
      <c r="V368" s="113"/>
      <c r="W368" s="113"/>
      <c r="X368" s="113"/>
      <c r="Y368" s="113"/>
      <c r="Z368" s="113"/>
    </row>
    <row r="369" spans="1:26" ht="15.75" customHeight="1">
      <c r="A369" s="113"/>
      <c r="B369" s="113"/>
      <c r="C369" s="113"/>
      <c r="D369" s="113"/>
      <c r="E369" s="113"/>
      <c r="F369" s="113"/>
      <c r="G369" s="113"/>
      <c r="H369" s="113"/>
      <c r="I369" s="113"/>
      <c r="J369" s="113"/>
      <c r="K369" s="113"/>
      <c r="L369" s="113"/>
      <c r="M369" s="113"/>
      <c r="N369" s="113"/>
      <c r="O369" s="113"/>
      <c r="P369" s="113"/>
      <c r="Q369" s="113"/>
      <c r="R369" s="113"/>
      <c r="S369" s="113"/>
      <c r="T369" s="113"/>
      <c r="U369" s="113"/>
      <c r="V369" s="113"/>
      <c r="W369" s="113"/>
      <c r="X369" s="113"/>
      <c r="Y369" s="113"/>
      <c r="Z369" s="113"/>
    </row>
    <row r="370" spans="1:26" ht="15.75" customHeight="1">
      <c r="A370" s="113"/>
      <c r="B370" s="113"/>
      <c r="C370" s="113"/>
      <c r="D370" s="113"/>
      <c r="E370" s="113"/>
      <c r="F370" s="113"/>
      <c r="G370" s="113"/>
      <c r="H370" s="113"/>
      <c r="I370" s="113"/>
      <c r="J370" s="113"/>
      <c r="K370" s="113"/>
      <c r="L370" s="113"/>
      <c r="M370" s="113"/>
      <c r="N370" s="113"/>
      <c r="O370" s="113"/>
      <c r="P370" s="113"/>
      <c r="Q370" s="113"/>
      <c r="R370" s="113"/>
      <c r="S370" s="113"/>
      <c r="T370" s="113"/>
      <c r="U370" s="113"/>
      <c r="V370" s="113"/>
      <c r="W370" s="113"/>
      <c r="X370" s="113"/>
      <c r="Y370" s="113"/>
      <c r="Z370" s="113"/>
    </row>
    <row r="371" spans="1:26" ht="15.75" customHeight="1">
      <c r="A371" s="113"/>
      <c r="B371" s="113"/>
      <c r="C371" s="113"/>
      <c r="D371" s="113"/>
      <c r="E371" s="113"/>
      <c r="F371" s="113"/>
      <c r="G371" s="113"/>
      <c r="H371" s="113"/>
      <c r="I371" s="113"/>
      <c r="J371" s="113"/>
      <c r="K371" s="113"/>
      <c r="L371" s="113"/>
      <c r="M371" s="113"/>
      <c r="N371" s="113"/>
      <c r="O371" s="113"/>
      <c r="P371" s="113"/>
      <c r="Q371" s="113"/>
      <c r="R371" s="113"/>
      <c r="S371" s="113"/>
      <c r="T371" s="113"/>
      <c r="U371" s="113"/>
      <c r="V371" s="113"/>
      <c r="W371" s="113"/>
      <c r="X371" s="113"/>
      <c r="Y371" s="113"/>
      <c r="Z371" s="113"/>
    </row>
    <row r="372" spans="1:26" ht="15.75" customHeight="1">
      <c r="A372" s="113"/>
      <c r="B372" s="113"/>
      <c r="C372" s="113"/>
      <c r="D372" s="113"/>
      <c r="E372" s="113"/>
      <c r="F372" s="113"/>
      <c r="G372" s="113"/>
      <c r="H372" s="113"/>
      <c r="I372" s="113"/>
      <c r="J372" s="113"/>
      <c r="K372" s="113"/>
      <c r="L372" s="113"/>
      <c r="M372" s="113"/>
      <c r="N372" s="113"/>
      <c r="O372" s="113"/>
      <c r="P372" s="113"/>
      <c r="Q372" s="113"/>
      <c r="R372" s="113"/>
      <c r="S372" s="113"/>
      <c r="T372" s="113"/>
      <c r="U372" s="113"/>
      <c r="V372" s="113"/>
      <c r="W372" s="113"/>
      <c r="X372" s="113"/>
      <c r="Y372" s="113"/>
      <c r="Z372" s="113"/>
    </row>
    <row r="373" spans="1:26" ht="15.75" customHeight="1">
      <c r="A373" s="113"/>
      <c r="B373" s="113"/>
      <c r="C373" s="113"/>
      <c r="D373" s="113"/>
      <c r="E373" s="113"/>
      <c r="F373" s="113"/>
      <c r="G373" s="113"/>
      <c r="H373" s="113"/>
      <c r="I373" s="113"/>
      <c r="J373" s="113"/>
      <c r="K373" s="113"/>
      <c r="L373" s="113"/>
      <c r="M373" s="113"/>
      <c r="N373" s="113"/>
      <c r="O373" s="113"/>
      <c r="P373" s="113"/>
      <c r="Q373" s="113"/>
      <c r="R373" s="113"/>
      <c r="S373" s="113"/>
      <c r="T373" s="113"/>
      <c r="U373" s="113"/>
      <c r="V373" s="113"/>
      <c r="W373" s="113"/>
      <c r="X373" s="113"/>
      <c r="Y373" s="113"/>
      <c r="Z373" s="113"/>
    </row>
    <row r="374" spans="1:26" ht="15.75" customHeight="1">
      <c r="A374" s="113"/>
      <c r="B374" s="113"/>
      <c r="C374" s="113"/>
      <c r="D374" s="113"/>
      <c r="E374" s="113"/>
      <c r="F374" s="113"/>
      <c r="G374" s="113"/>
      <c r="H374" s="113"/>
      <c r="I374" s="113"/>
      <c r="J374" s="113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  <c r="U374" s="113"/>
      <c r="V374" s="113"/>
      <c r="W374" s="113"/>
      <c r="X374" s="113"/>
      <c r="Y374" s="113"/>
      <c r="Z374" s="113"/>
    </row>
    <row r="375" spans="1:26" ht="15.75" customHeight="1">
      <c r="A375" s="113"/>
      <c r="B375" s="113"/>
      <c r="C375" s="113"/>
      <c r="D375" s="113"/>
      <c r="E375" s="113"/>
      <c r="F375" s="113"/>
      <c r="G375" s="113"/>
      <c r="H375" s="113"/>
      <c r="I375" s="113"/>
      <c r="J375" s="113"/>
      <c r="K375" s="113"/>
      <c r="L375" s="113"/>
      <c r="M375" s="113"/>
      <c r="N375" s="113"/>
      <c r="O375" s="113"/>
      <c r="P375" s="113"/>
      <c r="Q375" s="113"/>
      <c r="R375" s="113"/>
      <c r="S375" s="113"/>
      <c r="T375" s="113"/>
      <c r="U375" s="113"/>
      <c r="V375" s="113"/>
      <c r="W375" s="113"/>
      <c r="X375" s="113"/>
      <c r="Y375" s="113"/>
      <c r="Z375" s="113"/>
    </row>
    <row r="376" spans="1:26" ht="15.75" customHeight="1">
      <c r="A376" s="113"/>
      <c r="B376" s="113"/>
      <c r="C376" s="113"/>
      <c r="D376" s="113"/>
      <c r="E376" s="113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Y376" s="113"/>
      <c r="Z376" s="113"/>
    </row>
    <row r="377" spans="1:26" ht="15.75" customHeight="1">
      <c r="A377" s="113"/>
      <c r="B377" s="113"/>
      <c r="C377" s="113"/>
      <c r="D377" s="113"/>
      <c r="E377" s="113"/>
      <c r="F377" s="113"/>
      <c r="G377" s="113"/>
      <c r="H377" s="113"/>
      <c r="I377" s="113"/>
      <c r="J377" s="113"/>
      <c r="K377" s="113"/>
      <c r="L377" s="113"/>
      <c r="M377" s="113"/>
      <c r="N377" s="113"/>
      <c r="O377" s="113"/>
      <c r="P377" s="113"/>
      <c r="Q377" s="113"/>
      <c r="R377" s="113"/>
      <c r="S377" s="113"/>
      <c r="T377" s="113"/>
      <c r="U377" s="113"/>
      <c r="V377" s="113"/>
      <c r="W377" s="113"/>
      <c r="X377" s="113"/>
      <c r="Y377" s="113"/>
      <c r="Z377" s="113"/>
    </row>
    <row r="378" spans="1:26" ht="15.75" customHeight="1">
      <c r="A378" s="113"/>
      <c r="B378" s="113"/>
      <c r="C378" s="113"/>
      <c r="D378" s="113"/>
      <c r="E378" s="113"/>
      <c r="F378" s="113"/>
      <c r="G378" s="113"/>
      <c r="H378" s="113"/>
      <c r="I378" s="113"/>
      <c r="J378" s="113"/>
      <c r="K378" s="113"/>
      <c r="L378" s="113"/>
      <c r="M378" s="113"/>
      <c r="N378" s="113"/>
      <c r="O378" s="113"/>
      <c r="P378" s="113"/>
      <c r="Q378" s="113"/>
      <c r="R378" s="113"/>
      <c r="S378" s="113"/>
      <c r="T378" s="113"/>
      <c r="U378" s="113"/>
      <c r="V378" s="113"/>
      <c r="W378" s="113"/>
      <c r="X378" s="113"/>
      <c r="Y378" s="113"/>
      <c r="Z378" s="113"/>
    </row>
    <row r="379" spans="1:26" ht="15.75" customHeight="1">
      <c r="A379" s="113"/>
      <c r="B379" s="113"/>
      <c r="C379" s="113"/>
      <c r="D379" s="113"/>
      <c r="E379" s="113"/>
      <c r="F379" s="113"/>
      <c r="G379" s="113"/>
      <c r="H379" s="113"/>
      <c r="I379" s="113"/>
      <c r="J379" s="113"/>
      <c r="K379" s="113"/>
      <c r="L379" s="113"/>
      <c r="M379" s="113"/>
      <c r="N379" s="113"/>
      <c r="O379" s="113"/>
      <c r="P379" s="113"/>
      <c r="Q379" s="113"/>
      <c r="R379" s="113"/>
      <c r="S379" s="113"/>
      <c r="T379" s="113"/>
      <c r="U379" s="113"/>
      <c r="V379" s="113"/>
      <c r="W379" s="113"/>
      <c r="X379" s="113"/>
      <c r="Y379" s="113"/>
      <c r="Z379" s="113"/>
    </row>
    <row r="380" spans="1:26" ht="15.75" customHeight="1">
      <c r="A380" s="113"/>
      <c r="B380" s="113"/>
      <c r="C380" s="113"/>
      <c r="D380" s="113"/>
      <c r="E380" s="113"/>
      <c r="F380" s="113"/>
      <c r="G380" s="113"/>
      <c r="H380" s="113"/>
      <c r="I380" s="113"/>
      <c r="J380" s="113"/>
      <c r="K380" s="113"/>
      <c r="L380" s="113"/>
      <c r="M380" s="113"/>
      <c r="N380" s="113"/>
      <c r="O380" s="113"/>
      <c r="P380" s="113"/>
      <c r="Q380" s="113"/>
      <c r="R380" s="113"/>
      <c r="S380" s="113"/>
      <c r="T380" s="113"/>
      <c r="U380" s="113"/>
      <c r="V380" s="113"/>
      <c r="W380" s="113"/>
      <c r="X380" s="113"/>
      <c r="Y380" s="113"/>
      <c r="Z380" s="113"/>
    </row>
    <row r="381" spans="1:26" ht="15.75" customHeight="1">
      <c r="A381" s="113"/>
      <c r="B381" s="113"/>
      <c r="C381" s="113"/>
      <c r="D381" s="113"/>
      <c r="E381" s="113"/>
      <c r="F381" s="113"/>
      <c r="G381" s="113"/>
      <c r="H381" s="113"/>
      <c r="I381" s="113"/>
      <c r="J381" s="113"/>
      <c r="K381" s="113"/>
      <c r="L381" s="113"/>
      <c r="M381" s="113"/>
      <c r="N381" s="113"/>
      <c r="O381" s="113"/>
      <c r="P381" s="113"/>
      <c r="Q381" s="113"/>
      <c r="R381" s="113"/>
      <c r="S381" s="113"/>
      <c r="T381" s="113"/>
      <c r="U381" s="113"/>
      <c r="V381" s="113"/>
      <c r="W381" s="113"/>
      <c r="X381" s="113"/>
      <c r="Y381" s="113"/>
      <c r="Z381" s="113"/>
    </row>
    <row r="382" spans="1:26" ht="15.75" customHeight="1">
      <c r="A382" s="113"/>
      <c r="B382" s="113"/>
      <c r="C382" s="113"/>
      <c r="D382" s="113"/>
      <c r="E382" s="113"/>
      <c r="F382" s="113"/>
      <c r="G382" s="113"/>
      <c r="H382" s="113"/>
      <c r="I382" s="113"/>
      <c r="J382" s="113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  <c r="U382" s="113"/>
      <c r="V382" s="113"/>
      <c r="W382" s="113"/>
      <c r="X382" s="113"/>
      <c r="Y382" s="113"/>
      <c r="Z382" s="113"/>
    </row>
    <row r="383" spans="1:26" ht="15.75" customHeight="1">
      <c r="A383" s="113"/>
      <c r="B383" s="113"/>
      <c r="C383" s="113"/>
      <c r="D383" s="113"/>
      <c r="E383" s="113"/>
      <c r="F383" s="113"/>
      <c r="G383" s="113"/>
      <c r="H383" s="113"/>
      <c r="I383" s="113"/>
      <c r="J383" s="113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  <c r="U383" s="113"/>
      <c r="V383" s="113"/>
      <c r="W383" s="113"/>
      <c r="X383" s="113"/>
      <c r="Y383" s="113"/>
      <c r="Z383" s="113"/>
    </row>
    <row r="384" spans="1:26" ht="15.75" customHeight="1">
      <c r="A384" s="113"/>
      <c r="B384" s="113"/>
      <c r="C384" s="113"/>
      <c r="D384" s="113"/>
      <c r="E384" s="113"/>
      <c r="F384" s="113"/>
      <c r="G384" s="113"/>
      <c r="H384" s="113"/>
      <c r="I384" s="113"/>
      <c r="J384" s="113"/>
      <c r="K384" s="113"/>
      <c r="L384" s="113"/>
      <c r="M384" s="113"/>
      <c r="N384" s="113"/>
      <c r="O384" s="113"/>
      <c r="P384" s="113"/>
      <c r="Q384" s="113"/>
      <c r="R384" s="113"/>
      <c r="S384" s="113"/>
      <c r="T384" s="113"/>
      <c r="U384" s="113"/>
      <c r="V384" s="113"/>
      <c r="W384" s="113"/>
      <c r="X384" s="113"/>
      <c r="Y384" s="113"/>
      <c r="Z384" s="113"/>
    </row>
    <row r="385" spans="1:26" ht="15.75" customHeight="1">
      <c r="A385" s="113"/>
      <c r="B385" s="113"/>
      <c r="C385" s="113"/>
      <c r="D385" s="113"/>
      <c r="E385" s="113"/>
      <c r="F385" s="113"/>
      <c r="G385" s="113"/>
      <c r="H385" s="113"/>
      <c r="I385" s="113"/>
      <c r="J385" s="113"/>
      <c r="K385" s="113"/>
      <c r="L385" s="113"/>
      <c r="M385" s="113"/>
      <c r="N385" s="113"/>
      <c r="O385" s="113"/>
      <c r="P385" s="113"/>
      <c r="Q385" s="113"/>
      <c r="R385" s="113"/>
      <c r="S385" s="113"/>
      <c r="T385" s="113"/>
      <c r="U385" s="113"/>
      <c r="V385" s="113"/>
      <c r="W385" s="113"/>
      <c r="X385" s="113"/>
      <c r="Y385" s="113"/>
      <c r="Z385" s="113"/>
    </row>
    <row r="386" spans="1:26" ht="15.75" customHeight="1">
      <c r="A386" s="113"/>
      <c r="B386" s="113"/>
      <c r="C386" s="113"/>
      <c r="D386" s="113"/>
      <c r="E386" s="113"/>
      <c r="F386" s="113"/>
      <c r="G386" s="113"/>
      <c r="H386" s="113"/>
      <c r="I386" s="113"/>
      <c r="J386" s="113"/>
      <c r="K386" s="113"/>
      <c r="L386" s="113"/>
      <c r="M386" s="113"/>
      <c r="N386" s="113"/>
      <c r="O386" s="113"/>
      <c r="P386" s="113"/>
      <c r="Q386" s="113"/>
      <c r="R386" s="113"/>
      <c r="S386" s="113"/>
      <c r="T386" s="113"/>
      <c r="U386" s="113"/>
      <c r="V386" s="113"/>
      <c r="W386" s="113"/>
      <c r="X386" s="113"/>
      <c r="Y386" s="113"/>
      <c r="Z386" s="113"/>
    </row>
    <row r="387" spans="1:26" ht="15.75" customHeight="1">
      <c r="A387" s="113"/>
      <c r="B387" s="113"/>
      <c r="C387" s="113"/>
      <c r="D387" s="113"/>
      <c r="E387" s="113"/>
      <c r="F387" s="113"/>
      <c r="G387" s="113"/>
      <c r="H387" s="113"/>
      <c r="I387" s="113"/>
      <c r="J387" s="113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  <c r="U387" s="113"/>
      <c r="V387" s="113"/>
      <c r="W387" s="113"/>
      <c r="X387" s="113"/>
      <c r="Y387" s="113"/>
      <c r="Z387" s="113"/>
    </row>
    <row r="388" spans="1:26" ht="15.75" customHeight="1">
      <c r="A388" s="113"/>
      <c r="B388" s="113"/>
      <c r="C388" s="113"/>
      <c r="D388" s="113"/>
      <c r="E388" s="113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  <c r="X388" s="113"/>
      <c r="Y388" s="113"/>
      <c r="Z388" s="113"/>
    </row>
    <row r="389" spans="1:26" ht="15.75" customHeight="1">
      <c r="A389" s="113"/>
      <c r="B389" s="113"/>
      <c r="C389" s="113"/>
      <c r="D389" s="113"/>
      <c r="E389" s="113"/>
      <c r="F389" s="113"/>
      <c r="G389" s="113"/>
      <c r="H389" s="113"/>
      <c r="I389" s="113"/>
      <c r="J389" s="113"/>
      <c r="K389" s="113"/>
      <c r="L389" s="113"/>
      <c r="M389" s="113"/>
      <c r="N389" s="113"/>
      <c r="O389" s="113"/>
      <c r="P389" s="113"/>
      <c r="Q389" s="113"/>
      <c r="R389" s="113"/>
      <c r="S389" s="113"/>
      <c r="T389" s="113"/>
      <c r="U389" s="113"/>
      <c r="V389" s="113"/>
      <c r="W389" s="113"/>
      <c r="X389" s="113"/>
      <c r="Y389" s="113"/>
      <c r="Z389" s="113"/>
    </row>
    <row r="390" spans="1:26" ht="15.75" customHeight="1">
      <c r="A390" s="113"/>
      <c r="B390" s="113"/>
      <c r="C390" s="113"/>
      <c r="D390" s="113"/>
      <c r="E390" s="113"/>
      <c r="F390" s="113"/>
      <c r="G390" s="113"/>
      <c r="H390" s="113"/>
      <c r="I390" s="113"/>
      <c r="J390" s="113"/>
      <c r="K390" s="113"/>
      <c r="L390" s="113"/>
      <c r="M390" s="113"/>
      <c r="N390" s="113"/>
      <c r="O390" s="113"/>
      <c r="P390" s="113"/>
      <c r="Q390" s="113"/>
      <c r="R390" s="113"/>
      <c r="S390" s="113"/>
      <c r="T390" s="113"/>
      <c r="U390" s="113"/>
      <c r="V390" s="113"/>
      <c r="W390" s="113"/>
      <c r="X390" s="113"/>
      <c r="Y390" s="113"/>
      <c r="Z390" s="113"/>
    </row>
    <row r="391" spans="1:26" ht="15.75" customHeight="1">
      <c r="A391" s="113"/>
      <c r="B391" s="113"/>
      <c r="C391" s="113"/>
      <c r="D391" s="113"/>
      <c r="E391" s="113"/>
      <c r="F391" s="113"/>
      <c r="G391" s="113"/>
      <c r="H391" s="113"/>
      <c r="I391" s="113"/>
      <c r="J391" s="113"/>
      <c r="K391" s="113"/>
      <c r="L391" s="113"/>
      <c r="M391" s="113"/>
      <c r="N391" s="113"/>
      <c r="O391" s="113"/>
      <c r="P391" s="113"/>
      <c r="Q391" s="113"/>
      <c r="R391" s="113"/>
      <c r="S391" s="113"/>
      <c r="T391" s="113"/>
      <c r="U391" s="113"/>
      <c r="V391" s="113"/>
      <c r="W391" s="113"/>
      <c r="X391" s="113"/>
      <c r="Y391" s="113"/>
      <c r="Z391" s="113"/>
    </row>
    <row r="392" spans="1:26" ht="15.75" customHeight="1">
      <c r="A392" s="113"/>
      <c r="B392" s="113"/>
      <c r="C392" s="113"/>
      <c r="D392" s="113"/>
      <c r="E392" s="113"/>
      <c r="F392" s="113"/>
      <c r="G392" s="113"/>
      <c r="H392" s="113"/>
      <c r="I392" s="113"/>
      <c r="J392" s="113"/>
      <c r="K392" s="113"/>
      <c r="L392" s="113"/>
      <c r="M392" s="113"/>
      <c r="N392" s="113"/>
      <c r="O392" s="113"/>
      <c r="P392" s="113"/>
      <c r="Q392" s="113"/>
      <c r="R392" s="113"/>
      <c r="S392" s="113"/>
      <c r="T392" s="113"/>
      <c r="U392" s="113"/>
      <c r="V392" s="113"/>
      <c r="W392" s="113"/>
      <c r="X392" s="113"/>
      <c r="Y392" s="113"/>
      <c r="Z392" s="113"/>
    </row>
    <row r="393" spans="1:26" ht="15.75" customHeight="1">
      <c r="A393" s="113"/>
      <c r="B393" s="113"/>
      <c r="C393" s="113"/>
      <c r="D393" s="113"/>
      <c r="E393" s="113"/>
      <c r="F393" s="113"/>
      <c r="G393" s="113"/>
      <c r="H393" s="113"/>
      <c r="I393" s="113"/>
      <c r="J393" s="113"/>
      <c r="K393" s="113"/>
      <c r="L393" s="113"/>
      <c r="M393" s="113"/>
      <c r="N393" s="113"/>
      <c r="O393" s="113"/>
      <c r="P393" s="113"/>
      <c r="Q393" s="113"/>
      <c r="R393" s="113"/>
      <c r="S393" s="113"/>
      <c r="T393" s="113"/>
      <c r="U393" s="113"/>
      <c r="V393" s="113"/>
      <c r="W393" s="113"/>
      <c r="X393" s="113"/>
      <c r="Y393" s="113"/>
      <c r="Z393" s="113"/>
    </row>
    <row r="394" spans="1:26" ht="15.75" customHeight="1">
      <c r="A394" s="113"/>
      <c r="B394" s="113"/>
      <c r="C394" s="113"/>
      <c r="D394" s="113"/>
      <c r="E394" s="113"/>
      <c r="F394" s="113"/>
      <c r="G394" s="113"/>
      <c r="H394" s="113"/>
      <c r="I394" s="113"/>
      <c r="J394" s="113"/>
      <c r="K394" s="113"/>
      <c r="L394" s="113"/>
      <c r="M394" s="113"/>
      <c r="N394" s="113"/>
      <c r="O394" s="113"/>
      <c r="P394" s="113"/>
      <c r="Q394" s="113"/>
      <c r="R394" s="113"/>
      <c r="S394" s="113"/>
      <c r="T394" s="113"/>
      <c r="U394" s="113"/>
      <c r="V394" s="113"/>
      <c r="W394" s="113"/>
      <c r="X394" s="113"/>
      <c r="Y394" s="113"/>
      <c r="Z394" s="113"/>
    </row>
    <row r="395" spans="1:26" ht="15.75" customHeight="1">
      <c r="A395" s="113"/>
      <c r="B395" s="113"/>
      <c r="C395" s="113"/>
      <c r="D395" s="113"/>
      <c r="E395" s="113"/>
      <c r="F395" s="113"/>
      <c r="G395" s="113"/>
      <c r="H395" s="113"/>
      <c r="I395" s="113"/>
      <c r="J395" s="113"/>
      <c r="K395" s="113"/>
      <c r="L395" s="113"/>
      <c r="M395" s="113"/>
      <c r="N395" s="113"/>
      <c r="O395" s="113"/>
      <c r="P395" s="113"/>
      <c r="Q395" s="113"/>
      <c r="R395" s="113"/>
      <c r="S395" s="113"/>
      <c r="T395" s="113"/>
      <c r="U395" s="113"/>
      <c r="V395" s="113"/>
      <c r="W395" s="113"/>
      <c r="X395" s="113"/>
      <c r="Y395" s="113"/>
      <c r="Z395" s="113"/>
    </row>
    <row r="396" spans="1:26" ht="15.75" customHeight="1">
      <c r="A396" s="113"/>
      <c r="B396" s="113"/>
      <c r="C396" s="113"/>
      <c r="D396" s="113"/>
      <c r="E396" s="113"/>
      <c r="F396" s="113"/>
      <c r="G396" s="113"/>
      <c r="H396" s="113"/>
      <c r="I396" s="113"/>
      <c r="J396" s="113"/>
      <c r="K396" s="113"/>
      <c r="L396" s="113"/>
      <c r="M396" s="113"/>
      <c r="N396" s="113"/>
      <c r="O396" s="113"/>
      <c r="P396" s="113"/>
      <c r="Q396" s="113"/>
      <c r="R396" s="113"/>
      <c r="S396" s="113"/>
      <c r="T396" s="113"/>
      <c r="U396" s="113"/>
      <c r="V396" s="113"/>
      <c r="W396" s="113"/>
      <c r="X396" s="113"/>
      <c r="Y396" s="113"/>
      <c r="Z396" s="113"/>
    </row>
    <row r="397" spans="1:26" ht="15.75" customHeight="1">
      <c r="A397" s="113"/>
      <c r="B397" s="113"/>
      <c r="C397" s="113"/>
      <c r="D397" s="113"/>
      <c r="E397" s="113"/>
      <c r="F397" s="113"/>
      <c r="G397" s="113"/>
      <c r="H397" s="113"/>
      <c r="I397" s="113"/>
      <c r="J397" s="113"/>
      <c r="K397" s="113"/>
      <c r="L397" s="113"/>
      <c r="M397" s="113"/>
      <c r="N397" s="113"/>
      <c r="O397" s="113"/>
      <c r="P397" s="113"/>
      <c r="Q397" s="113"/>
      <c r="R397" s="113"/>
      <c r="S397" s="113"/>
      <c r="T397" s="113"/>
      <c r="U397" s="113"/>
      <c r="V397" s="113"/>
      <c r="W397" s="113"/>
      <c r="X397" s="113"/>
      <c r="Y397" s="113"/>
      <c r="Z397" s="113"/>
    </row>
    <row r="398" spans="1:26" ht="15.75" customHeight="1">
      <c r="A398" s="113"/>
      <c r="B398" s="113"/>
      <c r="C398" s="113"/>
      <c r="D398" s="113"/>
      <c r="E398" s="113"/>
      <c r="F398" s="113"/>
      <c r="G398" s="113"/>
      <c r="H398" s="113"/>
      <c r="I398" s="113"/>
      <c r="J398" s="113"/>
      <c r="K398" s="113"/>
      <c r="L398" s="113"/>
      <c r="M398" s="113"/>
      <c r="N398" s="113"/>
      <c r="O398" s="113"/>
      <c r="P398" s="113"/>
      <c r="Q398" s="113"/>
      <c r="R398" s="113"/>
      <c r="S398" s="113"/>
      <c r="T398" s="113"/>
      <c r="U398" s="113"/>
      <c r="V398" s="113"/>
      <c r="W398" s="113"/>
      <c r="X398" s="113"/>
      <c r="Y398" s="113"/>
      <c r="Z398" s="113"/>
    </row>
    <row r="399" spans="1:26" ht="15.75" customHeight="1">
      <c r="A399" s="113"/>
      <c r="B399" s="113"/>
      <c r="C399" s="113"/>
      <c r="D399" s="113"/>
      <c r="E399" s="113"/>
      <c r="F399" s="113"/>
      <c r="G399" s="113"/>
      <c r="H399" s="113"/>
      <c r="I399" s="113"/>
      <c r="J399" s="113"/>
      <c r="K399" s="113"/>
      <c r="L399" s="113"/>
      <c r="M399" s="113"/>
      <c r="N399" s="113"/>
      <c r="O399" s="113"/>
      <c r="P399" s="113"/>
      <c r="Q399" s="113"/>
      <c r="R399" s="113"/>
      <c r="S399" s="113"/>
      <c r="T399" s="113"/>
      <c r="U399" s="113"/>
      <c r="V399" s="113"/>
      <c r="W399" s="113"/>
      <c r="X399" s="113"/>
      <c r="Y399" s="113"/>
      <c r="Z399" s="113"/>
    </row>
    <row r="400" spans="1:26" ht="15.75" customHeight="1">
      <c r="A400" s="113"/>
      <c r="B400" s="113"/>
      <c r="C400" s="113"/>
      <c r="D400" s="113"/>
      <c r="E400" s="113"/>
      <c r="F400" s="113"/>
      <c r="G400" s="113"/>
      <c r="H400" s="113"/>
      <c r="I400" s="113"/>
      <c r="J400" s="113"/>
      <c r="K400" s="113"/>
      <c r="L400" s="113"/>
      <c r="M400" s="113"/>
      <c r="N400" s="113"/>
      <c r="O400" s="113"/>
      <c r="P400" s="113"/>
      <c r="Q400" s="113"/>
      <c r="R400" s="113"/>
      <c r="S400" s="113"/>
      <c r="T400" s="113"/>
      <c r="U400" s="113"/>
      <c r="V400" s="113"/>
      <c r="W400" s="113"/>
      <c r="X400" s="113"/>
      <c r="Y400" s="113"/>
      <c r="Z400" s="113"/>
    </row>
    <row r="401" spans="1:26" ht="15.75" customHeight="1">
      <c r="A401" s="113"/>
      <c r="B401" s="113"/>
      <c r="C401" s="113"/>
      <c r="D401" s="113"/>
      <c r="E401" s="113"/>
      <c r="F401" s="113"/>
      <c r="G401" s="113"/>
      <c r="H401" s="113"/>
      <c r="I401" s="113"/>
      <c r="J401" s="113"/>
      <c r="K401" s="113"/>
      <c r="L401" s="113"/>
      <c r="M401" s="113"/>
      <c r="N401" s="113"/>
      <c r="O401" s="113"/>
      <c r="P401" s="113"/>
      <c r="Q401" s="113"/>
      <c r="R401" s="113"/>
      <c r="S401" s="113"/>
      <c r="T401" s="113"/>
      <c r="U401" s="113"/>
      <c r="V401" s="113"/>
      <c r="W401" s="113"/>
      <c r="X401" s="113"/>
      <c r="Y401" s="113"/>
      <c r="Z401" s="113"/>
    </row>
    <row r="402" spans="1:26" ht="15.75" customHeight="1">
      <c r="A402" s="113"/>
      <c r="B402" s="113"/>
      <c r="C402" s="113"/>
      <c r="D402" s="113"/>
      <c r="E402" s="113"/>
      <c r="F402" s="113"/>
      <c r="G402" s="113"/>
      <c r="H402" s="113"/>
      <c r="I402" s="113"/>
      <c r="J402" s="113"/>
      <c r="K402" s="113"/>
      <c r="L402" s="113"/>
      <c r="M402" s="113"/>
      <c r="N402" s="113"/>
      <c r="O402" s="113"/>
      <c r="P402" s="113"/>
      <c r="Q402" s="113"/>
      <c r="R402" s="113"/>
      <c r="S402" s="113"/>
      <c r="T402" s="113"/>
      <c r="U402" s="113"/>
      <c r="V402" s="113"/>
      <c r="W402" s="113"/>
      <c r="X402" s="113"/>
      <c r="Y402" s="113"/>
      <c r="Z402" s="113"/>
    </row>
    <row r="403" spans="1:26" ht="15.75" customHeight="1">
      <c r="A403" s="113"/>
      <c r="B403" s="113"/>
      <c r="C403" s="113"/>
      <c r="D403" s="113"/>
      <c r="E403" s="113"/>
      <c r="F403" s="113"/>
      <c r="G403" s="113"/>
      <c r="H403" s="113"/>
      <c r="I403" s="113"/>
      <c r="J403" s="113"/>
      <c r="K403" s="113"/>
      <c r="L403" s="113"/>
      <c r="M403" s="113"/>
      <c r="N403" s="113"/>
      <c r="O403" s="113"/>
      <c r="P403" s="113"/>
      <c r="Q403" s="113"/>
      <c r="R403" s="113"/>
      <c r="S403" s="113"/>
      <c r="T403" s="113"/>
      <c r="U403" s="113"/>
      <c r="V403" s="113"/>
      <c r="W403" s="113"/>
      <c r="X403" s="113"/>
      <c r="Y403" s="113"/>
      <c r="Z403" s="113"/>
    </row>
    <row r="404" spans="1:26" ht="15.75" customHeight="1">
      <c r="A404" s="113"/>
      <c r="B404" s="113"/>
      <c r="C404" s="113"/>
      <c r="D404" s="113"/>
      <c r="E404" s="113"/>
      <c r="F404" s="113"/>
      <c r="G404" s="113"/>
      <c r="H404" s="113"/>
      <c r="I404" s="113"/>
      <c r="J404" s="113"/>
      <c r="K404" s="113"/>
      <c r="L404" s="113"/>
      <c r="M404" s="113"/>
      <c r="N404" s="113"/>
      <c r="O404" s="113"/>
      <c r="P404" s="113"/>
      <c r="Q404" s="113"/>
      <c r="R404" s="113"/>
      <c r="S404" s="113"/>
      <c r="T404" s="113"/>
      <c r="U404" s="113"/>
      <c r="V404" s="113"/>
      <c r="W404" s="113"/>
      <c r="X404" s="113"/>
      <c r="Y404" s="113"/>
      <c r="Z404" s="113"/>
    </row>
    <row r="405" spans="1:26" ht="15.75" customHeight="1">
      <c r="A405" s="113"/>
      <c r="B405" s="113"/>
      <c r="C405" s="113"/>
      <c r="D405" s="113"/>
      <c r="E405" s="113"/>
      <c r="F405" s="113"/>
      <c r="G405" s="113"/>
      <c r="H405" s="113"/>
      <c r="I405" s="113"/>
      <c r="J405" s="113"/>
      <c r="K405" s="113"/>
      <c r="L405" s="113"/>
      <c r="M405" s="113"/>
      <c r="N405" s="113"/>
      <c r="O405" s="113"/>
      <c r="P405" s="113"/>
      <c r="Q405" s="113"/>
      <c r="R405" s="113"/>
      <c r="S405" s="113"/>
      <c r="T405" s="113"/>
      <c r="U405" s="113"/>
      <c r="V405" s="113"/>
      <c r="W405" s="113"/>
      <c r="X405" s="113"/>
      <c r="Y405" s="113"/>
      <c r="Z405" s="113"/>
    </row>
    <row r="406" spans="1:26" ht="15.75" customHeight="1">
      <c r="A406" s="113"/>
      <c r="B406" s="113"/>
      <c r="C406" s="113"/>
      <c r="D406" s="113"/>
      <c r="E406" s="113"/>
      <c r="F406" s="113"/>
      <c r="G406" s="113"/>
      <c r="H406" s="113"/>
      <c r="I406" s="113"/>
      <c r="J406" s="113"/>
      <c r="K406" s="113"/>
      <c r="L406" s="113"/>
      <c r="M406" s="113"/>
      <c r="N406" s="113"/>
      <c r="O406" s="113"/>
      <c r="P406" s="113"/>
      <c r="Q406" s="113"/>
      <c r="R406" s="113"/>
      <c r="S406" s="113"/>
      <c r="T406" s="113"/>
      <c r="U406" s="113"/>
      <c r="V406" s="113"/>
      <c r="W406" s="113"/>
      <c r="X406" s="113"/>
      <c r="Y406" s="113"/>
      <c r="Z406" s="113"/>
    </row>
    <row r="407" spans="1:26" ht="15.75" customHeight="1">
      <c r="A407" s="113"/>
      <c r="B407" s="113"/>
      <c r="C407" s="113"/>
      <c r="D407" s="113"/>
      <c r="E407" s="113"/>
      <c r="F407" s="113"/>
      <c r="G407" s="113"/>
      <c r="H407" s="113"/>
      <c r="I407" s="113"/>
      <c r="J407" s="113"/>
      <c r="K407" s="113"/>
      <c r="L407" s="113"/>
      <c r="M407" s="113"/>
      <c r="N407" s="113"/>
      <c r="O407" s="113"/>
      <c r="P407" s="113"/>
      <c r="Q407" s="113"/>
      <c r="R407" s="113"/>
      <c r="S407" s="113"/>
      <c r="T407" s="113"/>
      <c r="U407" s="113"/>
      <c r="V407" s="113"/>
      <c r="W407" s="113"/>
      <c r="X407" s="113"/>
      <c r="Y407" s="113"/>
      <c r="Z407" s="113"/>
    </row>
    <row r="408" spans="1:26" ht="15.75" customHeight="1">
      <c r="A408" s="113"/>
      <c r="B408" s="113"/>
      <c r="C408" s="113"/>
      <c r="D408" s="113"/>
      <c r="E408" s="113"/>
      <c r="F408" s="113"/>
      <c r="G408" s="113"/>
      <c r="H408" s="113"/>
      <c r="I408" s="113"/>
      <c r="J408" s="113"/>
      <c r="K408" s="113"/>
      <c r="L408" s="113"/>
      <c r="M408" s="113"/>
      <c r="N408" s="113"/>
      <c r="O408" s="113"/>
      <c r="P408" s="113"/>
      <c r="Q408" s="113"/>
      <c r="R408" s="113"/>
      <c r="S408" s="113"/>
      <c r="T408" s="113"/>
      <c r="U408" s="113"/>
      <c r="V408" s="113"/>
      <c r="W408" s="113"/>
      <c r="X408" s="113"/>
      <c r="Y408" s="113"/>
      <c r="Z408" s="113"/>
    </row>
    <row r="409" spans="1:26" ht="15.75" customHeight="1">
      <c r="A409" s="113"/>
      <c r="B409" s="113"/>
      <c r="C409" s="113"/>
      <c r="D409" s="113"/>
      <c r="E409" s="113"/>
      <c r="F409" s="113"/>
      <c r="G409" s="113"/>
      <c r="H409" s="113"/>
      <c r="I409" s="113"/>
      <c r="J409" s="113"/>
      <c r="K409" s="113"/>
      <c r="L409" s="113"/>
      <c r="M409" s="113"/>
      <c r="N409" s="113"/>
      <c r="O409" s="113"/>
      <c r="P409" s="113"/>
      <c r="Q409" s="113"/>
      <c r="R409" s="113"/>
      <c r="S409" s="113"/>
      <c r="T409" s="113"/>
      <c r="U409" s="113"/>
      <c r="V409" s="113"/>
      <c r="W409" s="113"/>
      <c r="X409" s="113"/>
      <c r="Y409" s="113"/>
      <c r="Z409" s="113"/>
    </row>
    <row r="410" spans="1:26" ht="15.75" customHeight="1">
      <c r="A410" s="113"/>
      <c r="B410" s="113"/>
      <c r="C410" s="113"/>
      <c r="D410" s="113"/>
      <c r="E410" s="113"/>
      <c r="F410" s="113"/>
      <c r="G410" s="113"/>
      <c r="H410" s="113"/>
      <c r="I410" s="113"/>
      <c r="J410" s="113"/>
      <c r="K410" s="113"/>
      <c r="L410" s="113"/>
      <c r="M410" s="113"/>
      <c r="N410" s="113"/>
      <c r="O410" s="113"/>
      <c r="P410" s="113"/>
      <c r="Q410" s="113"/>
      <c r="R410" s="113"/>
      <c r="S410" s="113"/>
      <c r="T410" s="113"/>
      <c r="U410" s="113"/>
      <c r="V410" s="113"/>
      <c r="W410" s="113"/>
      <c r="X410" s="113"/>
      <c r="Y410" s="113"/>
      <c r="Z410" s="113"/>
    </row>
    <row r="411" spans="1:26" ht="15.75" customHeight="1">
      <c r="A411" s="113"/>
      <c r="B411" s="113"/>
      <c r="C411" s="113"/>
      <c r="D411" s="113"/>
      <c r="E411" s="113"/>
      <c r="F411" s="113"/>
      <c r="G411" s="113"/>
      <c r="H411" s="113"/>
      <c r="I411" s="113"/>
      <c r="J411" s="113"/>
      <c r="K411" s="113"/>
      <c r="L411" s="113"/>
      <c r="M411" s="113"/>
      <c r="N411" s="113"/>
      <c r="O411" s="113"/>
      <c r="P411" s="113"/>
      <c r="Q411" s="113"/>
      <c r="R411" s="113"/>
      <c r="S411" s="113"/>
      <c r="T411" s="113"/>
      <c r="U411" s="113"/>
      <c r="V411" s="113"/>
      <c r="W411" s="113"/>
      <c r="X411" s="113"/>
      <c r="Y411" s="113"/>
      <c r="Z411" s="113"/>
    </row>
    <row r="412" spans="1:26" ht="15.75" customHeight="1">
      <c r="A412" s="113"/>
      <c r="B412" s="113"/>
      <c r="C412" s="113"/>
      <c r="D412" s="113"/>
      <c r="E412" s="113"/>
      <c r="F412" s="113"/>
      <c r="G412" s="113"/>
      <c r="H412" s="113"/>
      <c r="I412" s="113"/>
      <c r="J412" s="113"/>
      <c r="K412" s="113"/>
      <c r="L412" s="113"/>
      <c r="M412" s="113"/>
      <c r="N412" s="113"/>
      <c r="O412" s="113"/>
      <c r="P412" s="113"/>
      <c r="Q412" s="113"/>
      <c r="R412" s="113"/>
      <c r="S412" s="113"/>
      <c r="T412" s="113"/>
      <c r="U412" s="113"/>
      <c r="V412" s="113"/>
      <c r="W412" s="113"/>
      <c r="X412" s="113"/>
      <c r="Y412" s="113"/>
      <c r="Z412" s="113"/>
    </row>
    <row r="413" spans="1:26" ht="15.75" customHeight="1">
      <c r="A413" s="113"/>
      <c r="B413" s="113"/>
      <c r="C413" s="113"/>
      <c r="D413" s="113"/>
      <c r="E413" s="113"/>
      <c r="F413" s="113"/>
      <c r="G413" s="113"/>
      <c r="H413" s="113"/>
      <c r="I413" s="113"/>
      <c r="J413" s="113"/>
      <c r="K413" s="113"/>
      <c r="L413" s="113"/>
      <c r="M413" s="113"/>
      <c r="N413" s="113"/>
      <c r="O413" s="113"/>
      <c r="P413" s="113"/>
      <c r="Q413" s="113"/>
      <c r="R413" s="113"/>
      <c r="S413" s="113"/>
      <c r="T413" s="113"/>
      <c r="U413" s="113"/>
      <c r="V413" s="113"/>
      <c r="W413" s="113"/>
      <c r="X413" s="113"/>
      <c r="Y413" s="113"/>
      <c r="Z413" s="113"/>
    </row>
    <row r="414" spans="1:26" ht="15.75" customHeight="1">
      <c r="A414" s="113"/>
      <c r="B414" s="113"/>
      <c r="C414" s="113"/>
      <c r="D414" s="113"/>
      <c r="E414" s="113"/>
      <c r="F414" s="113"/>
      <c r="G414" s="113"/>
      <c r="H414" s="113"/>
      <c r="I414" s="113"/>
      <c r="J414" s="113"/>
      <c r="K414" s="113"/>
      <c r="L414" s="113"/>
      <c r="M414" s="113"/>
      <c r="N414" s="113"/>
      <c r="O414" s="113"/>
      <c r="P414" s="113"/>
      <c r="Q414" s="113"/>
      <c r="R414" s="113"/>
      <c r="S414" s="113"/>
      <c r="T414" s="113"/>
      <c r="U414" s="113"/>
      <c r="V414" s="113"/>
      <c r="W414" s="113"/>
      <c r="X414" s="113"/>
      <c r="Y414" s="113"/>
      <c r="Z414" s="113"/>
    </row>
    <row r="415" spans="1:26" ht="15.75" customHeight="1">
      <c r="A415" s="113"/>
      <c r="B415" s="113"/>
      <c r="C415" s="113"/>
      <c r="D415" s="113"/>
      <c r="E415" s="113"/>
      <c r="F415" s="113"/>
      <c r="G415" s="113"/>
      <c r="H415" s="113"/>
      <c r="I415" s="113"/>
      <c r="J415" s="113"/>
      <c r="K415" s="113"/>
      <c r="L415" s="113"/>
      <c r="M415" s="113"/>
      <c r="N415" s="113"/>
      <c r="O415" s="113"/>
      <c r="P415" s="113"/>
      <c r="Q415" s="113"/>
      <c r="R415" s="113"/>
      <c r="S415" s="113"/>
      <c r="T415" s="113"/>
      <c r="U415" s="113"/>
      <c r="V415" s="113"/>
      <c r="W415" s="113"/>
      <c r="X415" s="113"/>
      <c r="Y415" s="113"/>
      <c r="Z415" s="113"/>
    </row>
    <row r="416" spans="1:26" ht="15.75" customHeight="1">
      <c r="A416" s="113"/>
      <c r="B416" s="113"/>
      <c r="C416" s="113"/>
      <c r="D416" s="113"/>
      <c r="E416" s="113"/>
      <c r="F416" s="113"/>
      <c r="G416" s="113"/>
      <c r="H416" s="113"/>
      <c r="I416" s="113"/>
      <c r="J416" s="113"/>
      <c r="K416" s="113"/>
      <c r="L416" s="113"/>
      <c r="M416" s="113"/>
      <c r="N416" s="113"/>
      <c r="O416" s="113"/>
      <c r="P416" s="113"/>
      <c r="Q416" s="113"/>
      <c r="R416" s="113"/>
      <c r="S416" s="113"/>
      <c r="T416" s="113"/>
      <c r="U416" s="113"/>
      <c r="V416" s="113"/>
      <c r="W416" s="113"/>
      <c r="X416" s="113"/>
      <c r="Y416" s="113"/>
      <c r="Z416" s="113"/>
    </row>
    <row r="417" spans="1:26" ht="15.75" customHeight="1">
      <c r="A417" s="113"/>
      <c r="B417" s="113"/>
      <c r="C417" s="113"/>
      <c r="D417" s="113"/>
      <c r="E417" s="113"/>
      <c r="F417" s="113"/>
      <c r="G417" s="113"/>
      <c r="H417" s="113"/>
      <c r="I417" s="113"/>
      <c r="J417" s="113"/>
      <c r="K417" s="113"/>
      <c r="L417" s="113"/>
      <c r="M417" s="113"/>
      <c r="N417" s="113"/>
      <c r="O417" s="113"/>
      <c r="P417" s="113"/>
      <c r="Q417" s="113"/>
      <c r="R417" s="113"/>
      <c r="S417" s="113"/>
      <c r="T417" s="113"/>
      <c r="U417" s="113"/>
      <c r="V417" s="113"/>
      <c r="W417" s="113"/>
      <c r="X417" s="113"/>
      <c r="Y417" s="113"/>
      <c r="Z417" s="113"/>
    </row>
    <row r="418" spans="1:26" ht="15.75" customHeight="1">
      <c r="A418" s="113"/>
      <c r="B418" s="113"/>
      <c r="C418" s="113"/>
      <c r="D418" s="113"/>
      <c r="E418" s="113"/>
      <c r="F418" s="113"/>
      <c r="G418" s="113"/>
      <c r="H418" s="113"/>
      <c r="I418" s="113"/>
      <c r="J418" s="113"/>
      <c r="K418" s="113"/>
      <c r="L418" s="113"/>
      <c r="M418" s="113"/>
      <c r="N418" s="113"/>
      <c r="O418" s="113"/>
      <c r="P418" s="113"/>
      <c r="Q418" s="113"/>
      <c r="R418" s="113"/>
      <c r="S418" s="113"/>
      <c r="T418" s="113"/>
      <c r="U418" s="113"/>
      <c r="V418" s="113"/>
      <c r="W418" s="113"/>
      <c r="X418" s="113"/>
      <c r="Y418" s="113"/>
      <c r="Z418" s="113"/>
    </row>
    <row r="419" spans="1:26" ht="15.75" customHeight="1">
      <c r="A419" s="113"/>
      <c r="B419" s="113"/>
      <c r="C419" s="113"/>
      <c r="D419" s="113"/>
      <c r="E419" s="113"/>
      <c r="F419" s="113"/>
      <c r="G419" s="113"/>
      <c r="H419" s="113"/>
      <c r="I419" s="113"/>
      <c r="J419" s="113"/>
      <c r="K419" s="113"/>
      <c r="L419" s="113"/>
      <c r="M419" s="113"/>
      <c r="N419" s="113"/>
      <c r="O419" s="113"/>
      <c r="P419" s="113"/>
      <c r="Q419" s="113"/>
      <c r="R419" s="113"/>
      <c r="S419" s="113"/>
      <c r="T419" s="113"/>
      <c r="U419" s="113"/>
      <c r="V419" s="113"/>
      <c r="W419" s="113"/>
      <c r="X419" s="113"/>
      <c r="Y419" s="113"/>
      <c r="Z419" s="113"/>
    </row>
    <row r="420" spans="1:26" ht="15.75" customHeight="1">
      <c r="A420" s="113"/>
      <c r="B420" s="113"/>
      <c r="C420" s="113"/>
      <c r="D420" s="113"/>
      <c r="E420" s="113"/>
      <c r="F420" s="113"/>
      <c r="G420" s="113"/>
      <c r="H420" s="113"/>
      <c r="I420" s="113"/>
      <c r="J420" s="113"/>
      <c r="K420" s="113"/>
      <c r="L420" s="113"/>
      <c r="M420" s="113"/>
      <c r="N420" s="113"/>
      <c r="O420" s="113"/>
      <c r="P420" s="113"/>
      <c r="Q420" s="113"/>
      <c r="R420" s="113"/>
      <c r="S420" s="113"/>
      <c r="T420" s="113"/>
      <c r="U420" s="113"/>
      <c r="V420" s="113"/>
      <c r="W420" s="113"/>
      <c r="X420" s="113"/>
      <c r="Y420" s="113"/>
      <c r="Z420" s="113"/>
    </row>
    <row r="421" spans="1:26" ht="15.75" customHeight="1">
      <c r="A421" s="113"/>
      <c r="B421" s="113"/>
      <c r="C421" s="113"/>
      <c r="D421" s="113"/>
      <c r="E421" s="113"/>
      <c r="F421" s="113"/>
      <c r="G421" s="113"/>
      <c r="H421" s="113"/>
      <c r="I421" s="113"/>
      <c r="J421" s="113"/>
      <c r="K421" s="113"/>
      <c r="L421" s="113"/>
      <c r="M421" s="113"/>
      <c r="N421" s="113"/>
      <c r="O421" s="113"/>
      <c r="P421" s="113"/>
      <c r="Q421" s="113"/>
      <c r="R421" s="113"/>
      <c r="S421" s="113"/>
      <c r="T421" s="113"/>
      <c r="U421" s="113"/>
      <c r="V421" s="113"/>
      <c r="W421" s="113"/>
      <c r="X421" s="113"/>
      <c r="Y421" s="113"/>
      <c r="Z421" s="113"/>
    </row>
    <row r="422" spans="1:26" ht="15.75" customHeight="1">
      <c r="A422" s="113"/>
      <c r="B422" s="113"/>
      <c r="C422" s="113"/>
      <c r="D422" s="113"/>
      <c r="E422" s="113"/>
      <c r="F422" s="113"/>
      <c r="G422" s="113"/>
      <c r="H422" s="113"/>
      <c r="I422" s="113"/>
      <c r="J422" s="113"/>
      <c r="K422" s="113"/>
      <c r="L422" s="113"/>
      <c r="M422" s="113"/>
      <c r="N422" s="113"/>
      <c r="O422" s="113"/>
      <c r="P422" s="113"/>
      <c r="Q422" s="113"/>
      <c r="R422" s="113"/>
      <c r="S422" s="113"/>
      <c r="T422" s="113"/>
      <c r="U422" s="113"/>
      <c r="V422" s="113"/>
      <c r="W422" s="113"/>
      <c r="X422" s="113"/>
      <c r="Y422" s="113"/>
      <c r="Z422" s="113"/>
    </row>
    <row r="423" spans="1:26" ht="15.75" customHeight="1">
      <c r="A423" s="113"/>
      <c r="B423" s="113"/>
      <c r="C423" s="113"/>
      <c r="D423" s="113"/>
      <c r="E423" s="113"/>
      <c r="F423" s="113"/>
      <c r="G423" s="113"/>
      <c r="H423" s="113"/>
      <c r="I423" s="113"/>
      <c r="J423" s="113"/>
      <c r="K423" s="113"/>
      <c r="L423" s="113"/>
      <c r="M423" s="113"/>
      <c r="N423" s="113"/>
      <c r="O423" s="113"/>
      <c r="P423" s="113"/>
      <c r="Q423" s="113"/>
      <c r="R423" s="113"/>
      <c r="S423" s="113"/>
      <c r="T423" s="113"/>
      <c r="U423" s="113"/>
      <c r="V423" s="113"/>
      <c r="W423" s="113"/>
      <c r="X423" s="113"/>
      <c r="Y423" s="113"/>
      <c r="Z423" s="113"/>
    </row>
    <row r="424" spans="1:26" ht="15.75" customHeight="1">
      <c r="A424" s="113"/>
      <c r="B424" s="113"/>
      <c r="C424" s="113"/>
      <c r="D424" s="113"/>
      <c r="E424" s="113"/>
      <c r="F424" s="113"/>
      <c r="G424" s="113"/>
      <c r="H424" s="113"/>
      <c r="I424" s="113"/>
      <c r="J424" s="113"/>
      <c r="K424" s="113"/>
      <c r="L424" s="113"/>
      <c r="M424" s="113"/>
      <c r="N424" s="113"/>
      <c r="O424" s="113"/>
      <c r="P424" s="113"/>
      <c r="Q424" s="113"/>
      <c r="R424" s="113"/>
      <c r="S424" s="113"/>
      <c r="T424" s="113"/>
      <c r="U424" s="113"/>
      <c r="V424" s="113"/>
      <c r="W424" s="113"/>
      <c r="X424" s="113"/>
      <c r="Y424" s="113"/>
      <c r="Z424" s="113"/>
    </row>
    <row r="425" spans="1:26" ht="15.75" customHeight="1">
      <c r="A425" s="113"/>
      <c r="B425" s="113"/>
      <c r="C425" s="113"/>
      <c r="D425" s="113"/>
      <c r="E425" s="113"/>
      <c r="F425" s="113"/>
      <c r="G425" s="113"/>
      <c r="H425" s="113"/>
      <c r="I425" s="113"/>
      <c r="J425" s="113"/>
      <c r="K425" s="113"/>
      <c r="L425" s="113"/>
      <c r="M425" s="113"/>
      <c r="N425" s="113"/>
      <c r="O425" s="113"/>
      <c r="P425" s="113"/>
      <c r="Q425" s="113"/>
      <c r="R425" s="113"/>
      <c r="S425" s="113"/>
      <c r="T425" s="113"/>
      <c r="U425" s="113"/>
      <c r="V425" s="113"/>
      <c r="W425" s="113"/>
      <c r="X425" s="113"/>
      <c r="Y425" s="113"/>
      <c r="Z425" s="113"/>
    </row>
    <row r="426" spans="1:26" ht="15.75" customHeight="1">
      <c r="A426" s="113"/>
      <c r="B426" s="113"/>
      <c r="C426" s="113"/>
      <c r="D426" s="113"/>
      <c r="E426" s="113"/>
      <c r="F426" s="113"/>
      <c r="G426" s="113"/>
      <c r="H426" s="113"/>
      <c r="I426" s="113"/>
      <c r="J426" s="113"/>
      <c r="K426" s="113"/>
      <c r="L426" s="113"/>
      <c r="M426" s="113"/>
      <c r="N426" s="113"/>
      <c r="O426" s="113"/>
      <c r="P426" s="113"/>
      <c r="Q426" s="113"/>
      <c r="R426" s="113"/>
      <c r="S426" s="113"/>
      <c r="T426" s="113"/>
      <c r="U426" s="113"/>
      <c r="V426" s="113"/>
      <c r="W426" s="113"/>
      <c r="X426" s="113"/>
      <c r="Y426" s="113"/>
      <c r="Z426" s="113"/>
    </row>
    <row r="427" spans="1:26" ht="15.75" customHeight="1">
      <c r="A427" s="113"/>
      <c r="B427" s="113"/>
      <c r="C427" s="113"/>
      <c r="D427" s="113"/>
      <c r="E427" s="113"/>
      <c r="F427" s="113"/>
      <c r="G427" s="113"/>
      <c r="H427" s="113"/>
      <c r="I427" s="113"/>
      <c r="J427" s="113"/>
      <c r="K427" s="113"/>
      <c r="L427" s="113"/>
      <c r="M427" s="113"/>
      <c r="N427" s="113"/>
      <c r="O427" s="113"/>
      <c r="P427" s="113"/>
      <c r="Q427" s="113"/>
      <c r="R427" s="113"/>
      <c r="S427" s="113"/>
      <c r="T427" s="113"/>
      <c r="U427" s="113"/>
      <c r="V427" s="113"/>
      <c r="W427" s="113"/>
      <c r="X427" s="113"/>
      <c r="Y427" s="113"/>
      <c r="Z427" s="113"/>
    </row>
    <row r="428" spans="1:26" ht="15.75" customHeight="1">
      <c r="A428" s="113"/>
      <c r="B428" s="113"/>
      <c r="C428" s="113"/>
      <c r="D428" s="113"/>
      <c r="E428" s="113"/>
      <c r="F428" s="113"/>
      <c r="G428" s="113"/>
      <c r="H428" s="113"/>
      <c r="I428" s="113"/>
      <c r="J428" s="113"/>
      <c r="K428" s="113"/>
      <c r="L428" s="113"/>
      <c r="M428" s="113"/>
      <c r="N428" s="113"/>
      <c r="O428" s="113"/>
      <c r="P428" s="113"/>
      <c r="Q428" s="113"/>
      <c r="R428" s="113"/>
      <c r="S428" s="113"/>
      <c r="T428" s="113"/>
      <c r="U428" s="113"/>
      <c r="V428" s="113"/>
      <c r="W428" s="113"/>
      <c r="X428" s="113"/>
      <c r="Y428" s="113"/>
      <c r="Z428" s="113"/>
    </row>
    <row r="429" spans="1:26" ht="15.75" customHeight="1">
      <c r="A429" s="113"/>
      <c r="B429" s="113"/>
      <c r="C429" s="113"/>
      <c r="D429" s="113"/>
      <c r="E429" s="113"/>
      <c r="F429" s="113"/>
      <c r="G429" s="113"/>
      <c r="H429" s="113"/>
      <c r="I429" s="113"/>
      <c r="J429" s="113"/>
      <c r="K429" s="113"/>
      <c r="L429" s="113"/>
      <c r="M429" s="113"/>
      <c r="N429" s="113"/>
      <c r="O429" s="113"/>
      <c r="P429" s="113"/>
      <c r="Q429" s="113"/>
      <c r="R429" s="113"/>
      <c r="S429" s="113"/>
      <c r="T429" s="113"/>
      <c r="U429" s="113"/>
      <c r="V429" s="113"/>
      <c r="W429" s="113"/>
      <c r="X429" s="113"/>
      <c r="Y429" s="113"/>
      <c r="Z429" s="113"/>
    </row>
    <row r="430" spans="1:26" ht="15.75" customHeight="1">
      <c r="A430" s="113"/>
      <c r="B430" s="113"/>
      <c r="C430" s="113"/>
      <c r="D430" s="113"/>
      <c r="E430" s="113"/>
      <c r="F430" s="113"/>
      <c r="G430" s="113"/>
      <c r="H430" s="113"/>
      <c r="I430" s="113"/>
      <c r="J430" s="113"/>
      <c r="K430" s="113"/>
      <c r="L430" s="113"/>
      <c r="M430" s="113"/>
      <c r="N430" s="113"/>
      <c r="O430" s="113"/>
      <c r="P430" s="113"/>
      <c r="Q430" s="113"/>
      <c r="R430" s="113"/>
      <c r="S430" s="113"/>
      <c r="T430" s="113"/>
      <c r="U430" s="113"/>
      <c r="V430" s="113"/>
      <c r="W430" s="113"/>
      <c r="X430" s="113"/>
      <c r="Y430" s="113"/>
      <c r="Z430" s="113"/>
    </row>
    <row r="431" spans="1:26" ht="15.75" customHeight="1">
      <c r="A431" s="113"/>
      <c r="B431" s="113"/>
      <c r="C431" s="113"/>
      <c r="D431" s="113"/>
      <c r="E431" s="113"/>
      <c r="F431" s="113"/>
      <c r="G431" s="113"/>
      <c r="H431" s="113"/>
      <c r="I431" s="113"/>
      <c r="J431" s="113"/>
      <c r="K431" s="113"/>
      <c r="L431" s="113"/>
      <c r="M431" s="113"/>
      <c r="N431" s="113"/>
      <c r="O431" s="113"/>
      <c r="P431" s="113"/>
      <c r="Q431" s="113"/>
      <c r="R431" s="113"/>
      <c r="S431" s="113"/>
      <c r="T431" s="113"/>
      <c r="U431" s="113"/>
      <c r="V431" s="113"/>
      <c r="W431" s="113"/>
      <c r="X431" s="113"/>
      <c r="Y431" s="113"/>
      <c r="Z431" s="113"/>
    </row>
    <row r="432" spans="1:26" ht="15.75" customHeight="1">
      <c r="A432" s="113"/>
      <c r="B432" s="113"/>
      <c r="C432" s="113"/>
      <c r="D432" s="113"/>
      <c r="E432" s="113"/>
      <c r="F432" s="113"/>
      <c r="G432" s="113"/>
      <c r="H432" s="113"/>
      <c r="I432" s="113"/>
      <c r="J432" s="113"/>
      <c r="K432" s="113"/>
      <c r="L432" s="113"/>
      <c r="M432" s="113"/>
      <c r="N432" s="113"/>
      <c r="O432" s="113"/>
      <c r="P432" s="113"/>
      <c r="Q432" s="113"/>
      <c r="R432" s="113"/>
      <c r="S432" s="113"/>
      <c r="T432" s="113"/>
      <c r="U432" s="113"/>
      <c r="V432" s="113"/>
      <c r="W432" s="113"/>
      <c r="X432" s="113"/>
      <c r="Y432" s="113"/>
      <c r="Z432" s="113"/>
    </row>
    <row r="433" spans="1:26" ht="15.75" customHeight="1">
      <c r="A433" s="113"/>
      <c r="B433" s="113"/>
      <c r="C433" s="113"/>
      <c r="D433" s="113"/>
      <c r="E433" s="113"/>
      <c r="F433" s="113"/>
      <c r="G433" s="113"/>
      <c r="H433" s="113"/>
      <c r="I433" s="113"/>
      <c r="J433" s="113"/>
      <c r="K433" s="113"/>
      <c r="L433" s="113"/>
      <c r="M433" s="113"/>
      <c r="N433" s="113"/>
      <c r="O433" s="113"/>
      <c r="P433" s="113"/>
      <c r="Q433" s="113"/>
      <c r="R433" s="113"/>
      <c r="S433" s="113"/>
      <c r="T433" s="113"/>
      <c r="U433" s="113"/>
      <c r="V433" s="113"/>
      <c r="W433" s="113"/>
      <c r="X433" s="113"/>
      <c r="Y433" s="113"/>
      <c r="Z433" s="113"/>
    </row>
    <row r="434" spans="1:26" ht="15.75" customHeight="1">
      <c r="A434" s="113"/>
      <c r="B434" s="113"/>
      <c r="C434" s="113"/>
      <c r="D434" s="113"/>
      <c r="E434" s="113"/>
      <c r="F434" s="113"/>
      <c r="G434" s="113"/>
      <c r="H434" s="113"/>
      <c r="I434" s="113"/>
      <c r="J434" s="113"/>
      <c r="K434" s="113"/>
      <c r="L434" s="113"/>
      <c r="M434" s="113"/>
      <c r="N434" s="113"/>
      <c r="O434" s="113"/>
      <c r="P434" s="113"/>
      <c r="Q434" s="113"/>
      <c r="R434" s="113"/>
      <c r="S434" s="113"/>
      <c r="T434" s="113"/>
      <c r="U434" s="113"/>
      <c r="V434" s="113"/>
      <c r="W434" s="113"/>
      <c r="X434" s="113"/>
      <c r="Y434" s="113"/>
      <c r="Z434" s="113"/>
    </row>
    <row r="435" spans="1:26" ht="15.75" customHeight="1">
      <c r="A435" s="113"/>
      <c r="B435" s="113"/>
      <c r="C435" s="113"/>
      <c r="D435" s="113"/>
      <c r="E435" s="113"/>
      <c r="F435" s="113"/>
      <c r="G435" s="113"/>
      <c r="H435" s="113"/>
      <c r="I435" s="113"/>
      <c r="J435" s="113"/>
      <c r="K435" s="113"/>
      <c r="L435" s="113"/>
      <c r="M435" s="113"/>
      <c r="N435" s="113"/>
      <c r="O435" s="113"/>
      <c r="P435" s="113"/>
      <c r="Q435" s="113"/>
      <c r="R435" s="113"/>
      <c r="S435" s="113"/>
      <c r="T435" s="113"/>
      <c r="U435" s="113"/>
      <c r="V435" s="113"/>
      <c r="W435" s="113"/>
      <c r="X435" s="113"/>
      <c r="Y435" s="113"/>
      <c r="Z435" s="113"/>
    </row>
    <row r="436" spans="1:26" ht="15.75" customHeight="1">
      <c r="A436" s="113"/>
      <c r="B436" s="113"/>
      <c r="C436" s="113"/>
      <c r="D436" s="113"/>
      <c r="E436" s="113"/>
      <c r="F436" s="113"/>
      <c r="G436" s="113"/>
      <c r="H436" s="113"/>
      <c r="I436" s="113"/>
      <c r="J436" s="113"/>
      <c r="K436" s="113"/>
      <c r="L436" s="113"/>
      <c r="M436" s="113"/>
      <c r="N436" s="113"/>
      <c r="O436" s="113"/>
      <c r="P436" s="113"/>
      <c r="Q436" s="113"/>
      <c r="R436" s="113"/>
      <c r="S436" s="113"/>
      <c r="T436" s="113"/>
      <c r="U436" s="113"/>
      <c r="V436" s="113"/>
      <c r="W436" s="113"/>
      <c r="X436" s="113"/>
      <c r="Y436" s="113"/>
      <c r="Z436" s="113"/>
    </row>
    <row r="437" spans="1:26" ht="15.75" customHeight="1">
      <c r="A437" s="113"/>
      <c r="B437" s="113"/>
      <c r="C437" s="113"/>
      <c r="D437" s="113"/>
      <c r="E437" s="113"/>
      <c r="F437" s="113"/>
      <c r="G437" s="113"/>
      <c r="H437" s="113"/>
      <c r="I437" s="113"/>
      <c r="J437" s="113"/>
      <c r="K437" s="113"/>
      <c r="L437" s="113"/>
      <c r="M437" s="113"/>
      <c r="N437" s="113"/>
      <c r="O437" s="113"/>
      <c r="P437" s="113"/>
      <c r="Q437" s="113"/>
      <c r="R437" s="113"/>
      <c r="S437" s="113"/>
      <c r="T437" s="113"/>
      <c r="U437" s="113"/>
      <c r="V437" s="113"/>
      <c r="W437" s="113"/>
      <c r="X437" s="113"/>
      <c r="Y437" s="113"/>
      <c r="Z437" s="113"/>
    </row>
    <row r="438" spans="1:26" ht="15.75" customHeight="1">
      <c r="A438" s="113"/>
      <c r="B438" s="113"/>
      <c r="C438" s="113"/>
      <c r="D438" s="113"/>
      <c r="E438" s="113"/>
      <c r="F438" s="113"/>
      <c r="G438" s="113"/>
      <c r="H438" s="113"/>
      <c r="I438" s="113"/>
      <c r="J438" s="113"/>
      <c r="K438" s="113"/>
      <c r="L438" s="113"/>
      <c r="M438" s="113"/>
      <c r="N438" s="113"/>
      <c r="O438" s="113"/>
      <c r="P438" s="113"/>
      <c r="Q438" s="113"/>
      <c r="R438" s="113"/>
      <c r="S438" s="113"/>
      <c r="T438" s="113"/>
      <c r="U438" s="113"/>
      <c r="V438" s="113"/>
      <c r="W438" s="113"/>
      <c r="X438" s="113"/>
      <c r="Y438" s="113"/>
      <c r="Z438" s="113"/>
    </row>
    <row r="439" spans="1:26" ht="15.75" customHeight="1">
      <c r="A439" s="113"/>
      <c r="B439" s="113"/>
      <c r="C439" s="113"/>
      <c r="D439" s="113"/>
      <c r="E439" s="113"/>
      <c r="F439" s="113"/>
      <c r="G439" s="113"/>
      <c r="H439" s="113"/>
      <c r="I439" s="113"/>
      <c r="J439" s="113"/>
      <c r="K439" s="113"/>
      <c r="L439" s="113"/>
      <c r="M439" s="113"/>
      <c r="N439" s="113"/>
      <c r="O439" s="113"/>
      <c r="P439" s="113"/>
      <c r="Q439" s="113"/>
      <c r="R439" s="113"/>
      <c r="S439" s="113"/>
      <c r="T439" s="113"/>
      <c r="U439" s="113"/>
      <c r="V439" s="113"/>
      <c r="W439" s="113"/>
      <c r="X439" s="113"/>
      <c r="Y439" s="113"/>
      <c r="Z439" s="113"/>
    </row>
    <row r="440" spans="1:26" ht="15.75" customHeight="1">
      <c r="A440" s="113"/>
      <c r="B440" s="113"/>
      <c r="C440" s="113"/>
      <c r="D440" s="113"/>
      <c r="E440" s="113"/>
      <c r="F440" s="113"/>
      <c r="G440" s="113"/>
      <c r="H440" s="113"/>
      <c r="I440" s="113"/>
      <c r="J440" s="113"/>
      <c r="K440" s="113"/>
      <c r="L440" s="113"/>
      <c r="M440" s="113"/>
      <c r="N440" s="113"/>
      <c r="O440" s="113"/>
      <c r="P440" s="113"/>
      <c r="Q440" s="113"/>
      <c r="R440" s="113"/>
      <c r="S440" s="113"/>
      <c r="T440" s="113"/>
      <c r="U440" s="113"/>
      <c r="V440" s="113"/>
      <c r="W440" s="113"/>
      <c r="X440" s="113"/>
      <c r="Y440" s="113"/>
      <c r="Z440" s="113"/>
    </row>
    <row r="441" spans="1:26" ht="15.75" customHeight="1">
      <c r="A441" s="113"/>
      <c r="B441" s="113"/>
      <c r="C441" s="113"/>
      <c r="D441" s="113"/>
      <c r="E441" s="113"/>
      <c r="F441" s="113"/>
      <c r="G441" s="113"/>
      <c r="H441" s="113"/>
      <c r="I441" s="113"/>
      <c r="J441" s="113"/>
      <c r="K441" s="113"/>
      <c r="L441" s="113"/>
      <c r="M441" s="113"/>
      <c r="N441" s="113"/>
      <c r="O441" s="113"/>
      <c r="P441" s="113"/>
      <c r="Q441" s="113"/>
      <c r="R441" s="113"/>
      <c r="S441" s="113"/>
      <c r="T441" s="113"/>
      <c r="U441" s="113"/>
      <c r="V441" s="113"/>
      <c r="W441" s="113"/>
      <c r="X441" s="113"/>
      <c r="Y441" s="113"/>
      <c r="Z441" s="113"/>
    </row>
    <row r="442" spans="1:26" ht="15.75" customHeight="1">
      <c r="A442" s="113"/>
      <c r="B442" s="113"/>
      <c r="C442" s="113"/>
      <c r="D442" s="113"/>
      <c r="E442" s="113"/>
      <c r="F442" s="113"/>
      <c r="G442" s="113"/>
      <c r="H442" s="113"/>
      <c r="I442" s="113"/>
      <c r="J442" s="113"/>
      <c r="K442" s="113"/>
      <c r="L442" s="113"/>
      <c r="M442" s="113"/>
      <c r="N442" s="113"/>
      <c r="O442" s="113"/>
      <c r="P442" s="113"/>
      <c r="Q442" s="113"/>
      <c r="R442" s="113"/>
      <c r="S442" s="113"/>
      <c r="T442" s="113"/>
      <c r="U442" s="113"/>
      <c r="V442" s="113"/>
      <c r="W442" s="113"/>
      <c r="X442" s="113"/>
      <c r="Y442" s="113"/>
      <c r="Z442" s="113"/>
    </row>
    <row r="443" spans="1:26" ht="15.75" customHeight="1">
      <c r="A443" s="113"/>
      <c r="B443" s="113"/>
      <c r="C443" s="113"/>
      <c r="D443" s="113"/>
      <c r="E443" s="113"/>
      <c r="F443" s="113"/>
      <c r="G443" s="113"/>
      <c r="H443" s="113"/>
      <c r="I443" s="113"/>
      <c r="J443" s="113"/>
      <c r="K443" s="113"/>
      <c r="L443" s="113"/>
      <c r="M443" s="113"/>
      <c r="N443" s="113"/>
      <c r="O443" s="113"/>
      <c r="P443" s="113"/>
      <c r="Q443" s="113"/>
      <c r="R443" s="113"/>
      <c r="S443" s="113"/>
      <c r="T443" s="113"/>
      <c r="U443" s="113"/>
      <c r="V443" s="113"/>
      <c r="W443" s="113"/>
      <c r="X443" s="113"/>
      <c r="Y443" s="113"/>
      <c r="Z443" s="113"/>
    </row>
    <row r="444" spans="1:26" ht="15.75" customHeight="1">
      <c r="A444" s="113"/>
      <c r="B444" s="113"/>
      <c r="C444" s="113"/>
      <c r="D444" s="113"/>
      <c r="E444" s="113"/>
      <c r="F444" s="113"/>
      <c r="G444" s="113"/>
      <c r="H444" s="113"/>
      <c r="I444" s="113"/>
      <c r="J444" s="113"/>
      <c r="K444" s="113"/>
      <c r="L444" s="113"/>
      <c r="M444" s="113"/>
      <c r="N444" s="113"/>
      <c r="O444" s="113"/>
      <c r="P444" s="113"/>
      <c r="Q444" s="113"/>
      <c r="R444" s="113"/>
      <c r="S444" s="113"/>
      <c r="T444" s="113"/>
      <c r="U444" s="113"/>
      <c r="V444" s="113"/>
      <c r="W444" s="113"/>
      <c r="X444" s="113"/>
      <c r="Y444" s="113"/>
      <c r="Z444" s="113"/>
    </row>
    <row r="445" spans="1:26" ht="15.75" customHeight="1">
      <c r="A445" s="113"/>
      <c r="B445" s="113"/>
      <c r="C445" s="113"/>
      <c r="D445" s="113"/>
      <c r="E445" s="113"/>
      <c r="F445" s="113"/>
      <c r="G445" s="113"/>
      <c r="H445" s="113"/>
      <c r="I445" s="113"/>
      <c r="J445" s="113"/>
      <c r="K445" s="113"/>
      <c r="L445" s="113"/>
      <c r="M445" s="113"/>
      <c r="N445" s="113"/>
      <c r="O445" s="113"/>
      <c r="P445" s="113"/>
      <c r="Q445" s="113"/>
      <c r="R445" s="113"/>
      <c r="S445" s="113"/>
      <c r="T445" s="113"/>
      <c r="U445" s="113"/>
      <c r="V445" s="113"/>
      <c r="W445" s="113"/>
      <c r="X445" s="113"/>
      <c r="Y445" s="113"/>
      <c r="Z445" s="113"/>
    </row>
    <row r="446" spans="1:26" ht="15.75" customHeight="1">
      <c r="A446" s="113"/>
      <c r="B446" s="113"/>
      <c r="C446" s="113"/>
      <c r="D446" s="113"/>
      <c r="E446" s="113"/>
      <c r="F446" s="113"/>
      <c r="G446" s="113"/>
      <c r="H446" s="113"/>
      <c r="I446" s="113"/>
      <c r="J446" s="113"/>
      <c r="K446" s="113"/>
      <c r="L446" s="113"/>
      <c r="M446" s="113"/>
      <c r="N446" s="113"/>
      <c r="O446" s="113"/>
      <c r="P446" s="113"/>
      <c r="Q446" s="113"/>
      <c r="R446" s="113"/>
      <c r="S446" s="113"/>
      <c r="T446" s="113"/>
      <c r="U446" s="113"/>
      <c r="V446" s="113"/>
      <c r="W446" s="113"/>
      <c r="X446" s="113"/>
      <c r="Y446" s="113"/>
      <c r="Z446" s="113"/>
    </row>
    <row r="447" spans="1:26" ht="15.75" customHeight="1">
      <c r="A447" s="113"/>
      <c r="B447" s="113"/>
      <c r="C447" s="113"/>
      <c r="D447" s="113"/>
      <c r="E447" s="113"/>
      <c r="F447" s="113"/>
      <c r="G447" s="113"/>
      <c r="H447" s="113"/>
      <c r="I447" s="113"/>
      <c r="J447" s="113"/>
      <c r="K447" s="113"/>
      <c r="L447" s="113"/>
      <c r="M447" s="113"/>
      <c r="N447" s="113"/>
      <c r="O447" s="113"/>
      <c r="P447" s="113"/>
      <c r="Q447" s="113"/>
      <c r="R447" s="113"/>
      <c r="S447" s="113"/>
      <c r="T447" s="113"/>
      <c r="U447" s="113"/>
      <c r="V447" s="113"/>
      <c r="W447" s="113"/>
      <c r="X447" s="113"/>
      <c r="Y447" s="113"/>
      <c r="Z447" s="113"/>
    </row>
    <row r="448" spans="1:26" ht="15.75" customHeight="1">
      <c r="A448" s="113"/>
      <c r="B448" s="113"/>
      <c r="C448" s="113"/>
      <c r="D448" s="113"/>
      <c r="E448" s="113"/>
      <c r="F448" s="113"/>
      <c r="G448" s="113"/>
      <c r="H448" s="113"/>
      <c r="I448" s="113"/>
      <c r="J448" s="113"/>
      <c r="K448" s="113"/>
      <c r="L448" s="113"/>
      <c r="M448" s="113"/>
      <c r="N448" s="113"/>
      <c r="O448" s="113"/>
      <c r="P448" s="113"/>
      <c r="Q448" s="113"/>
      <c r="R448" s="113"/>
      <c r="S448" s="113"/>
      <c r="T448" s="113"/>
      <c r="U448" s="113"/>
      <c r="V448" s="113"/>
      <c r="W448" s="113"/>
      <c r="X448" s="113"/>
      <c r="Y448" s="113"/>
      <c r="Z448" s="113"/>
    </row>
    <row r="449" spans="1:26" ht="15.75" customHeight="1">
      <c r="A449" s="113"/>
      <c r="B449" s="113"/>
      <c r="C449" s="113"/>
      <c r="D449" s="113"/>
      <c r="E449" s="113"/>
      <c r="F449" s="113"/>
      <c r="G449" s="113"/>
      <c r="H449" s="113"/>
      <c r="I449" s="113"/>
      <c r="J449" s="113"/>
      <c r="K449" s="113"/>
      <c r="L449" s="113"/>
      <c r="M449" s="113"/>
      <c r="N449" s="113"/>
      <c r="O449" s="113"/>
      <c r="P449" s="113"/>
      <c r="Q449" s="113"/>
      <c r="R449" s="113"/>
      <c r="S449" s="113"/>
      <c r="T449" s="113"/>
      <c r="U449" s="113"/>
      <c r="V449" s="113"/>
      <c r="W449" s="113"/>
      <c r="X449" s="113"/>
      <c r="Y449" s="113"/>
      <c r="Z449" s="113"/>
    </row>
    <row r="450" spans="1:26" ht="15.75" customHeight="1">
      <c r="A450" s="113"/>
      <c r="B450" s="113"/>
      <c r="C450" s="113"/>
      <c r="D450" s="113"/>
      <c r="E450" s="113"/>
      <c r="F450" s="113"/>
      <c r="G450" s="113"/>
      <c r="H450" s="113"/>
      <c r="I450" s="113"/>
      <c r="J450" s="113"/>
      <c r="K450" s="113"/>
      <c r="L450" s="113"/>
      <c r="M450" s="113"/>
      <c r="N450" s="113"/>
      <c r="O450" s="113"/>
      <c r="P450" s="113"/>
      <c r="Q450" s="113"/>
      <c r="R450" s="113"/>
      <c r="S450" s="113"/>
      <c r="T450" s="113"/>
      <c r="U450" s="113"/>
      <c r="V450" s="113"/>
      <c r="W450" s="113"/>
      <c r="X450" s="113"/>
      <c r="Y450" s="113"/>
      <c r="Z450" s="113"/>
    </row>
    <row r="451" spans="1:26" ht="15.75" customHeight="1">
      <c r="A451" s="113"/>
      <c r="B451" s="113"/>
      <c r="C451" s="113"/>
      <c r="D451" s="113"/>
      <c r="E451" s="113"/>
      <c r="F451" s="113"/>
      <c r="G451" s="113"/>
      <c r="H451" s="113"/>
      <c r="I451" s="113"/>
      <c r="J451" s="113"/>
      <c r="K451" s="113"/>
      <c r="L451" s="113"/>
      <c r="M451" s="113"/>
      <c r="N451" s="113"/>
      <c r="O451" s="113"/>
      <c r="P451" s="113"/>
      <c r="Q451" s="113"/>
      <c r="R451" s="113"/>
      <c r="S451" s="113"/>
      <c r="T451" s="113"/>
      <c r="U451" s="113"/>
      <c r="V451" s="113"/>
      <c r="W451" s="113"/>
      <c r="X451" s="113"/>
      <c r="Y451" s="113"/>
      <c r="Z451" s="113"/>
    </row>
    <row r="452" spans="1:26" ht="15.75" customHeight="1">
      <c r="A452" s="113"/>
      <c r="B452" s="113"/>
      <c r="C452" s="113"/>
      <c r="D452" s="113"/>
      <c r="E452" s="113"/>
      <c r="F452" s="113"/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  <c r="U452" s="113"/>
      <c r="V452" s="113"/>
      <c r="W452" s="113"/>
      <c r="X452" s="113"/>
      <c r="Y452" s="113"/>
      <c r="Z452" s="113"/>
    </row>
    <row r="453" spans="1:26" ht="15.75" customHeight="1">
      <c r="A453" s="113"/>
      <c r="B453" s="113"/>
      <c r="C453" s="113"/>
      <c r="D453" s="113"/>
      <c r="E453" s="113"/>
      <c r="F453" s="113"/>
      <c r="G453" s="113"/>
      <c r="H453" s="113"/>
      <c r="I453" s="113"/>
      <c r="J453" s="113"/>
      <c r="K453" s="113"/>
      <c r="L453" s="113"/>
      <c r="M453" s="113"/>
      <c r="N453" s="113"/>
      <c r="O453" s="113"/>
      <c r="P453" s="113"/>
      <c r="Q453" s="113"/>
      <c r="R453" s="113"/>
      <c r="S453" s="113"/>
      <c r="T453" s="113"/>
      <c r="U453" s="113"/>
      <c r="V453" s="113"/>
      <c r="W453" s="113"/>
      <c r="X453" s="113"/>
      <c r="Y453" s="113"/>
      <c r="Z453" s="113"/>
    </row>
    <row r="454" spans="1:26" ht="15.75" customHeight="1">
      <c r="A454" s="113"/>
      <c r="B454" s="113"/>
      <c r="C454" s="113"/>
      <c r="D454" s="113"/>
      <c r="E454" s="113"/>
      <c r="F454" s="113"/>
      <c r="G454" s="113"/>
      <c r="H454" s="113"/>
      <c r="I454" s="113"/>
      <c r="J454" s="113"/>
      <c r="K454" s="113"/>
      <c r="L454" s="113"/>
      <c r="M454" s="113"/>
      <c r="N454" s="113"/>
      <c r="O454" s="113"/>
      <c r="P454" s="113"/>
      <c r="Q454" s="113"/>
      <c r="R454" s="113"/>
      <c r="S454" s="113"/>
      <c r="T454" s="113"/>
      <c r="U454" s="113"/>
      <c r="V454" s="113"/>
      <c r="W454" s="113"/>
      <c r="X454" s="113"/>
      <c r="Y454" s="113"/>
      <c r="Z454" s="113"/>
    </row>
    <row r="455" spans="1:26" ht="15.75" customHeight="1">
      <c r="A455" s="113"/>
      <c r="B455" s="113"/>
      <c r="C455" s="113"/>
      <c r="D455" s="113"/>
      <c r="E455" s="113"/>
      <c r="F455" s="113"/>
      <c r="G455" s="113"/>
      <c r="H455" s="113"/>
      <c r="I455" s="113"/>
      <c r="J455" s="113"/>
      <c r="K455" s="113"/>
      <c r="L455" s="113"/>
      <c r="M455" s="113"/>
      <c r="N455" s="113"/>
      <c r="O455" s="113"/>
      <c r="P455" s="113"/>
      <c r="Q455" s="113"/>
      <c r="R455" s="113"/>
      <c r="S455" s="113"/>
      <c r="T455" s="113"/>
      <c r="U455" s="113"/>
      <c r="V455" s="113"/>
      <c r="W455" s="113"/>
      <c r="X455" s="113"/>
      <c r="Y455" s="113"/>
      <c r="Z455" s="113"/>
    </row>
    <row r="456" spans="1:26" ht="15.75" customHeight="1">
      <c r="A456" s="113"/>
      <c r="B456" s="113"/>
      <c r="C456" s="113"/>
      <c r="D456" s="113"/>
      <c r="E456" s="113"/>
      <c r="F456" s="113"/>
      <c r="G456" s="113"/>
      <c r="H456" s="113"/>
      <c r="I456" s="113"/>
      <c r="J456" s="113"/>
      <c r="K456" s="113"/>
      <c r="L456" s="113"/>
      <c r="M456" s="113"/>
      <c r="N456" s="113"/>
      <c r="O456" s="113"/>
      <c r="P456" s="113"/>
      <c r="Q456" s="113"/>
      <c r="R456" s="113"/>
      <c r="S456" s="113"/>
      <c r="T456" s="113"/>
      <c r="U456" s="113"/>
      <c r="V456" s="113"/>
      <c r="W456" s="113"/>
      <c r="X456" s="113"/>
      <c r="Y456" s="113"/>
      <c r="Z456" s="113"/>
    </row>
    <row r="457" spans="1:26" ht="15.75" customHeight="1">
      <c r="A457" s="113"/>
      <c r="B457" s="113"/>
      <c r="C457" s="113"/>
      <c r="D457" s="113"/>
      <c r="E457" s="113"/>
      <c r="F457" s="113"/>
      <c r="G457" s="113"/>
      <c r="H457" s="113"/>
      <c r="I457" s="113"/>
      <c r="J457" s="113"/>
      <c r="K457" s="113"/>
      <c r="L457" s="113"/>
      <c r="M457" s="113"/>
      <c r="N457" s="113"/>
      <c r="O457" s="113"/>
      <c r="P457" s="113"/>
      <c r="Q457" s="113"/>
      <c r="R457" s="113"/>
      <c r="S457" s="113"/>
      <c r="T457" s="113"/>
      <c r="U457" s="113"/>
      <c r="V457" s="113"/>
      <c r="W457" s="113"/>
      <c r="X457" s="113"/>
      <c r="Y457" s="113"/>
      <c r="Z457" s="113"/>
    </row>
    <row r="458" spans="1:26" ht="15.75" customHeight="1">
      <c r="A458" s="113"/>
      <c r="B458" s="113"/>
      <c r="C458" s="113"/>
      <c r="D458" s="113"/>
      <c r="E458" s="113"/>
      <c r="F458" s="113"/>
      <c r="G458" s="113"/>
      <c r="H458" s="113"/>
      <c r="I458" s="113"/>
      <c r="J458" s="113"/>
      <c r="K458" s="113"/>
      <c r="L458" s="113"/>
      <c r="M458" s="113"/>
      <c r="N458" s="113"/>
      <c r="O458" s="113"/>
      <c r="P458" s="113"/>
      <c r="Q458" s="113"/>
      <c r="R458" s="113"/>
      <c r="S458" s="113"/>
      <c r="T458" s="113"/>
      <c r="U458" s="113"/>
      <c r="V458" s="113"/>
      <c r="W458" s="113"/>
      <c r="X458" s="113"/>
      <c r="Y458" s="113"/>
      <c r="Z458" s="113"/>
    </row>
    <row r="459" spans="1:26" ht="15.75" customHeight="1">
      <c r="A459" s="113"/>
      <c r="B459" s="113"/>
      <c r="C459" s="113"/>
      <c r="D459" s="113"/>
      <c r="E459" s="113"/>
      <c r="F459" s="113"/>
      <c r="G459" s="113"/>
      <c r="H459" s="113"/>
      <c r="I459" s="113"/>
      <c r="J459" s="113"/>
      <c r="K459" s="113"/>
      <c r="L459" s="113"/>
      <c r="M459" s="113"/>
      <c r="N459" s="113"/>
      <c r="O459" s="113"/>
      <c r="P459" s="113"/>
      <c r="Q459" s="113"/>
      <c r="R459" s="113"/>
      <c r="S459" s="113"/>
      <c r="T459" s="113"/>
      <c r="U459" s="113"/>
      <c r="V459" s="113"/>
      <c r="W459" s="113"/>
      <c r="X459" s="113"/>
      <c r="Y459" s="113"/>
      <c r="Z459" s="113"/>
    </row>
    <row r="460" spans="1:26" ht="15.75" customHeight="1">
      <c r="A460" s="113"/>
      <c r="B460" s="113"/>
      <c r="C460" s="113"/>
      <c r="D460" s="113"/>
      <c r="E460" s="113"/>
      <c r="F460" s="113"/>
      <c r="G460" s="113"/>
      <c r="H460" s="113"/>
      <c r="I460" s="113"/>
      <c r="J460" s="113"/>
      <c r="K460" s="113"/>
      <c r="L460" s="113"/>
      <c r="M460" s="113"/>
      <c r="N460" s="113"/>
      <c r="O460" s="113"/>
      <c r="P460" s="113"/>
      <c r="Q460" s="113"/>
      <c r="R460" s="113"/>
      <c r="S460" s="113"/>
      <c r="T460" s="113"/>
      <c r="U460" s="113"/>
      <c r="V460" s="113"/>
      <c r="W460" s="113"/>
      <c r="X460" s="113"/>
      <c r="Y460" s="113"/>
      <c r="Z460" s="113"/>
    </row>
    <row r="461" spans="1:26" ht="15.75" customHeight="1">
      <c r="A461" s="113"/>
      <c r="B461" s="113"/>
      <c r="C461" s="113"/>
      <c r="D461" s="113"/>
      <c r="E461" s="113"/>
      <c r="F461" s="113"/>
      <c r="G461" s="113"/>
      <c r="H461" s="113"/>
      <c r="I461" s="113"/>
      <c r="J461" s="113"/>
      <c r="K461" s="113"/>
      <c r="L461" s="113"/>
      <c r="M461" s="113"/>
      <c r="N461" s="113"/>
      <c r="O461" s="113"/>
      <c r="P461" s="113"/>
      <c r="Q461" s="113"/>
      <c r="R461" s="113"/>
      <c r="S461" s="113"/>
      <c r="T461" s="113"/>
      <c r="U461" s="113"/>
      <c r="V461" s="113"/>
      <c r="W461" s="113"/>
      <c r="X461" s="113"/>
      <c r="Y461" s="113"/>
      <c r="Z461" s="113"/>
    </row>
    <row r="462" spans="1:26" ht="15.75" customHeight="1">
      <c r="A462" s="113"/>
      <c r="B462" s="113"/>
      <c r="C462" s="113"/>
      <c r="D462" s="113"/>
      <c r="E462" s="113"/>
      <c r="F462" s="113"/>
      <c r="G462" s="113"/>
      <c r="H462" s="113"/>
      <c r="I462" s="113"/>
      <c r="J462" s="113"/>
      <c r="K462" s="113"/>
      <c r="L462" s="113"/>
      <c r="M462" s="113"/>
      <c r="N462" s="113"/>
      <c r="O462" s="113"/>
      <c r="P462" s="113"/>
      <c r="Q462" s="113"/>
      <c r="R462" s="113"/>
      <c r="S462" s="113"/>
      <c r="T462" s="113"/>
      <c r="U462" s="113"/>
      <c r="V462" s="113"/>
      <c r="W462" s="113"/>
      <c r="X462" s="113"/>
      <c r="Y462" s="113"/>
      <c r="Z462" s="113"/>
    </row>
    <row r="463" spans="1:26" ht="15.75" customHeight="1">
      <c r="A463" s="113"/>
      <c r="B463" s="113"/>
      <c r="C463" s="113"/>
      <c r="D463" s="113"/>
      <c r="E463" s="113"/>
      <c r="F463" s="113"/>
      <c r="G463" s="113"/>
      <c r="H463" s="113"/>
      <c r="I463" s="113"/>
      <c r="J463" s="113"/>
      <c r="K463" s="113"/>
      <c r="L463" s="113"/>
      <c r="M463" s="113"/>
      <c r="N463" s="113"/>
      <c r="O463" s="113"/>
      <c r="P463" s="113"/>
      <c r="Q463" s="113"/>
      <c r="R463" s="113"/>
      <c r="S463" s="113"/>
      <c r="T463" s="113"/>
      <c r="U463" s="113"/>
      <c r="V463" s="113"/>
      <c r="W463" s="113"/>
      <c r="X463" s="113"/>
      <c r="Y463" s="113"/>
      <c r="Z463" s="113"/>
    </row>
    <row r="464" spans="1:26" ht="15.75" customHeight="1">
      <c r="A464" s="113"/>
      <c r="B464" s="113"/>
      <c r="C464" s="113"/>
      <c r="D464" s="113"/>
      <c r="E464" s="113"/>
      <c r="F464" s="113"/>
      <c r="G464" s="113"/>
      <c r="H464" s="113"/>
      <c r="I464" s="113"/>
      <c r="J464" s="113"/>
      <c r="K464" s="113"/>
      <c r="L464" s="113"/>
      <c r="M464" s="113"/>
      <c r="N464" s="113"/>
      <c r="O464" s="113"/>
      <c r="P464" s="113"/>
      <c r="Q464" s="113"/>
      <c r="R464" s="113"/>
      <c r="S464" s="113"/>
      <c r="T464" s="113"/>
      <c r="U464" s="113"/>
      <c r="V464" s="113"/>
      <c r="W464" s="113"/>
      <c r="X464" s="113"/>
      <c r="Y464" s="113"/>
      <c r="Z464" s="113"/>
    </row>
    <row r="465" spans="1:26" ht="15.75" customHeight="1">
      <c r="A465" s="113"/>
      <c r="B465" s="113"/>
      <c r="C465" s="113"/>
      <c r="D465" s="113"/>
      <c r="E465" s="113"/>
      <c r="F465" s="113"/>
      <c r="G465" s="113"/>
      <c r="H465" s="113"/>
      <c r="I465" s="113"/>
      <c r="J465" s="113"/>
      <c r="K465" s="113"/>
      <c r="L465" s="113"/>
      <c r="M465" s="113"/>
      <c r="N465" s="113"/>
      <c r="O465" s="113"/>
      <c r="P465" s="113"/>
      <c r="Q465" s="113"/>
      <c r="R465" s="113"/>
      <c r="S465" s="113"/>
      <c r="T465" s="113"/>
      <c r="U465" s="113"/>
      <c r="V465" s="113"/>
      <c r="W465" s="113"/>
      <c r="X465" s="113"/>
      <c r="Y465" s="113"/>
      <c r="Z465" s="113"/>
    </row>
    <row r="466" spans="1:26" ht="15.75" customHeight="1">
      <c r="A466" s="113"/>
      <c r="B466" s="113"/>
      <c r="C466" s="113"/>
      <c r="D466" s="113"/>
      <c r="E466" s="113"/>
      <c r="F466" s="113"/>
      <c r="G466" s="113"/>
      <c r="H466" s="113"/>
      <c r="I466" s="113"/>
      <c r="J466" s="113"/>
      <c r="K466" s="113"/>
      <c r="L466" s="113"/>
      <c r="M466" s="113"/>
      <c r="N466" s="113"/>
      <c r="O466" s="113"/>
      <c r="P466" s="113"/>
      <c r="Q466" s="113"/>
      <c r="R466" s="113"/>
      <c r="S466" s="113"/>
      <c r="T466" s="113"/>
      <c r="U466" s="113"/>
      <c r="V466" s="113"/>
      <c r="W466" s="113"/>
      <c r="X466" s="113"/>
      <c r="Y466" s="113"/>
      <c r="Z466" s="113"/>
    </row>
    <row r="467" spans="1:26" ht="15.75" customHeight="1">
      <c r="A467" s="113"/>
      <c r="B467" s="113"/>
      <c r="C467" s="113"/>
      <c r="D467" s="113"/>
      <c r="E467" s="113"/>
      <c r="F467" s="113"/>
      <c r="G467" s="113"/>
      <c r="H467" s="113"/>
      <c r="I467" s="113"/>
      <c r="J467" s="113"/>
      <c r="K467" s="113"/>
      <c r="L467" s="113"/>
      <c r="M467" s="113"/>
      <c r="N467" s="113"/>
      <c r="O467" s="113"/>
      <c r="P467" s="113"/>
      <c r="Q467" s="113"/>
      <c r="R467" s="113"/>
      <c r="S467" s="113"/>
      <c r="T467" s="113"/>
      <c r="U467" s="113"/>
      <c r="V467" s="113"/>
      <c r="W467" s="113"/>
      <c r="X467" s="113"/>
      <c r="Y467" s="113"/>
      <c r="Z467" s="113"/>
    </row>
    <row r="468" spans="1:26" ht="15.75" customHeight="1">
      <c r="A468" s="113"/>
      <c r="B468" s="113"/>
      <c r="C468" s="113"/>
      <c r="D468" s="113"/>
      <c r="E468" s="113"/>
      <c r="F468" s="113"/>
      <c r="G468" s="113"/>
      <c r="H468" s="113"/>
      <c r="I468" s="113"/>
      <c r="J468" s="113"/>
      <c r="K468" s="113"/>
      <c r="L468" s="113"/>
      <c r="M468" s="113"/>
      <c r="N468" s="113"/>
      <c r="O468" s="113"/>
      <c r="P468" s="113"/>
      <c r="Q468" s="113"/>
      <c r="R468" s="113"/>
      <c r="S468" s="113"/>
      <c r="T468" s="113"/>
      <c r="U468" s="113"/>
      <c r="V468" s="113"/>
      <c r="W468" s="113"/>
      <c r="X468" s="113"/>
      <c r="Y468" s="113"/>
      <c r="Z468" s="113"/>
    </row>
    <row r="469" spans="1:26" ht="15.75" customHeight="1">
      <c r="A469" s="113"/>
      <c r="B469" s="113"/>
      <c r="C469" s="113"/>
      <c r="D469" s="113"/>
      <c r="E469" s="113"/>
      <c r="F469" s="113"/>
      <c r="G469" s="113"/>
      <c r="H469" s="113"/>
      <c r="I469" s="113"/>
      <c r="J469" s="113"/>
      <c r="K469" s="113"/>
      <c r="L469" s="113"/>
      <c r="M469" s="113"/>
      <c r="N469" s="113"/>
      <c r="O469" s="113"/>
      <c r="P469" s="113"/>
      <c r="Q469" s="113"/>
      <c r="R469" s="113"/>
      <c r="S469" s="113"/>
      <c r="T469" s="113"/>
      <c r="U469" s="113"/>
      <c r="V469" s="113"/>
      <c r="W469" s="113"/>
      <c r="X469" s="113"/>
      <c r="Y469" s="113"/>
      <c r="Z469" s="113"/>
    </row>
    <row r="470" spans="1:26" ht="15.75" customHeight="1">
      <c r="A470" s="113"/>
      <c r="B470" s="113"/>
      <c r="C470" s="113"/>
      <c r="D470" s="113"/>
      <c r="E470" s="113"/>
      <c r="F470" s="113"/>
      <c r="G470" s="113"/>
      <c r="H470" s="113"/>
      <c r="I470" s="113"/>
      <c r="J470" s="113"/>
      <c r="K470" s="113"/>
      <c r="L470" s="113"/>
      <c r="M470" s="113"/>
      <c r="N470" s="113"/>
      <c r="O470" s="113"/>
      <c r="P470" s="113"/>
      <c r="Q470" s="113"/>
      <c r="R470" s="113"/>
      <c r="S470" s="113"/>
      <c r="T470" s="113"/>
      <c r="U470" s="113"/>
      <c r="V470" s="113"/>
      <c r="W470" s="113"/>
      <c r="X470" s="113"/>
      <c r="Y470" s="113"/>
      <c r="Z470" s="113"/>
    </row>
    <row r="471" spans="1:26" ht="15.75" customHeight="1">
      <c r="A471" s="113"/>
      <c r="B471" s="113"/>
      <c r="C471" s="113"/>
      <c r="D471" s="113"/>
      <c r="E471" s="113"/>
      <c r="F471" s="113"/>
      <c r="G471" s="113"/>
      <c r="H471" s="113"/>
      <c r="I471" s="113"/>
      <c r="J471" s="113"/>
      <c r="K471" s="113"/>
      <c r="L471" s="113"/>
      <c r="M471" s="113"/>
      <c r="N471" s="113"/>
      <c r="O471" s="113"/>
      <c r="P471" s="113"/>
      <c r="Q471" s="113"/>
      <c r="R471" s="113"/>
      <c r="S471" s="113"/>
      <c r="T471" s="113"/>
      <c r="U471" s="113"/>
      <c r="V471" s="113"/>
      <c r="W471" s="113"/>
      <c r="X471" s="113"/>
      <c r="Y471" s="113"/>
      <c r="Z471" s="113"/>
    </row>
    <row r="472" spans="1:26" ht="15.75" customHeight="1">
      <c r="A472" s="113"/>
      <c r="B472" s="113"/>
      <c r="C472" s="113"/>
      <c r="D472" s="113"/>
      <c r="E472" s="113"/>
      <c r="F472" s="113"/>
      <c r="G472" s="113"/>
      <c r="H472" s="113"/>
      <c r="I472" s="113"/>
      <c r="J472" s="113"/>
      <c r="K472" s="113"/>
      <c r="L472" s="113"/>
      <c r="M472" s="113"/>
      <c r="N472" s="113"/>
      <c r="O472" s="113"/>
      <c r="P472" s="113"/>
      <c r="Q472" s="113"/>
      <c r="R472" s="113"/>
      <c r="S472" s="113"/>
      <c r="T472" s="113"/>
      <c r="U472" s="113"/>
      <c r="V472" s="113"/>
      <c r="W472" s="113"/>
      <c r="X472" s="113"/>
      <c r="Y472" s="113"/>
      <c r="Z472" s="113"/>
    </row>
    <row r="473" spans="1:26" ht="15.75" customHeight="1">
      <c r="A473" s="113"/>
      <c r="B473" s="113"/>
      <c r="C473" s="113"/>
      <c r="D473" s="113"/>
      <c r="E473" s="113"/>
      <c r="F473" s="113"/>
      <c r="G473" s="113"/>
      <c r="H473" s="113"/>
      <c r="I473" s="113"/>
      <c r="J473" s="113"/>
      <c r="K473" s="113"/>
      <c r="L473" s="113"/>
      <c r="M473" s="113"/>
      <c r="N473" s="113"/>
      <c r="O473" s="113"/>
      <c r="P473" s="113"/>
      <c r="Q473" s="113"/>
      <c r="R473" s="113"/>
      <c r="S473" s="113"/>
      <c r="T473" s="113"/>
      <c r="U473" s="113"/>
      <c r="V473" s="113"/>
      <c r="W473" s="113"/>
      <c r="X473" s="113"/>
      <c r="Y473" s="113"/>
      <c r="Z473" s="113"/>
    </row>
    <row r="474" spans="1:26" ht="15.75" customHeight="1">
      <c r="A474" s="113"/>
      <c r="B474" s="113"/>
      <c r="C474" s="113"/>
      <c r="D474" s="113"/>
      <c r="E474" s="113"/>
      <c r="F474" s="113"/>
      <c r="G474" s="113"/>
      <c r="H474" s="113"/>
      <c r="I474" s="113"/>
      <c r="J474" s="113"/>
      <c r="K474" s="113"/>
      <c r="L474" s="113"/>
      <c r="M474" s="113"/>
      <c r="N474" s="113"/>
      <c r="O474" s="113"/>
      <c r="P474" s="113"/>
      <c r="Q474" s="113"/>
      <c r="R474" s="113"/>
      <c r="S474" s="113"/>
      <c r="T474" s="113"/>
      <c r="U474" s="113"/>
      <c r="V474" s="113"/>
      <c r="W474" s="113"/>
      <c r="X474" s="113"/>
      <c r="Y474" s="113"/>
      <c r="Z474" s="113"/>
    </row>
    <row r="475" spans="1:26" ht="15.75" customHeight="1">
      <c r="A475" s="113"/>
      <c r="B475" s="113"/>
      <c r="C475" s="113"/>
      <c r="D475" s="113"/>
      <c r="E475" s="113"/>
      <c r="F475" s="113"/>
      <c r="G475" s="113"/>
      <c r="H475" s="113"/>
      <c r="I475" s="113"/>
      <c r="J475" s="113"/>
      <c r="K475" s="113"/>
      <c r="L475" s="113"/>
      <c r="M475" s="113"/>
      <c r="N475" s="113"/>
      <c r="O475" s="113"/>
      <c r="P475" s="113"/>
      <c r="Q475" s="113"/>
      <c r="R475" s="113"/>
      <c r="S475" s="113"/>
      <c r="T475" s="113"/>
      <c r="U475" s="113"/>
      <c r="V475" s="113"/>
      <c r="W475" s="113"/>
      <c r="X475" s="113"/>
      <c r="Y475" s="113"/>
      <c r="Z475" s="113"/>
    </row>
    <row r="476" spans="1:26" ht="15.75" customHeight="1">
      <c r="A476" s="113"/>
      <c r="B476" s="113"/>
      <c r="C476" s="113"/>
      <c r="D476" s="113"/>
      <c r="E476" s="113"/>
      <c r="F476" s="113"/>
      <c r="G476" s="113"/>
      <c r="H476" s="113"/>
      <c r="I476" s="113"/>
      <c r="J476" s="113"/>
      <c r="K476" s="113"/>
      <c r="L476" s="113"/>
      <c r="M476" s="113"/>
      <c r="N476" s="113"/>
      <c r="O476" s="113"/>
      <c r="P476" s="113"/>
      <c r="Q476" s="113"/>
      <c r="R476" s="113"/>
      <c r="S476" s="113"/>
      <c r="T476" s="113"/>
      <c r="U476" s="113"/>
      <c r="V476" s="113"/>
      <c r="W476" s="113"/>
      <c r="X476" s="113"/>
      <c r="Y476" s="113"/>
      <c r="Z476" s="113"/>
    </row>
    <row r="477" spans="1:26" ht="15.75" customHeight="1">
      <c r="A477" s="113"/>
      <c r="B477" s="113"/>
      <c r="C477" s="113"/>
      <c r="D477" s="113"/>
      <c r="E477" s="113"/>
      <c r="F477" s="113"/>
      <c r="G477" s="113"/>
      <c r="H477" s="113"/>
      <c r="I477" s="113"/>
      <c r="J477" s="113"/>
      <c r="K477" s="113"/>
      <c r="L477" s="113"/>
      <c r="M477" s="113"/>
      <c r="N477" s="113"/>
      <c r="O477" s="113"/>
      <c r="P477" s="113"/>
      <c r="Q477" s="113"/>
      <c r="R477" s="113"/>
      <c r="S477" s="113"/>
      <c r="T477" s="113"/>
      <c r="U477" s="113"/>
      <c r="V477" s="113"/>
      <c r="W477" s="113"/>
      <c r="X477" s="113"/>
      <c r="Y477" s="113"/>
      <c r="Z477" s="113"/>
    </row>
    <row r="478" spans="1:26" ht="15.75" customHeight="1">
      <c r="A478" s="113"/>
      <c r="B478" s="113"/>
      <c r="C478" s="113"/>
      <c r="D478" s="113"/>
      <c r="E478" s="113"/>
      <c r="F478" s="113"/>
      <c r="G478" s="113"/>
      <c r="H478" s="113"/>
      <c r="I478" s="113"/>
      <c r="J478" s="113"/>
      <c r="K478" s="113"/>
      <c r="L478" s="113"/>
      <c r="M478" s="113"/>
      <c r="N478" s="113"/>
      <c r="O478" s="113"/>
      <c r="P478" s="113"/>
      <c r="Q478" s="113"/>
      <c r="R478" s="113"/>
      <c r="S478" s="113"/>
      <c r="T478" s="113"/>
      <c r="U478" s="113"/>
      <c r="V478" s="113"/>
      <c r="W478" s="113"/>
      <c r="X478" s="113"/>
      <c r="Y478" s="113"/>
      <c r="Z478" s="113"/>
    </row>
    <row r="479" spans="1:26" ht="15.75" customHeight="1">
      <c r="A479" s="113"/>
      <c r="B479" s="113"/>
      <c r="C479" s="113"/>
      <c r="D479" s="113"/>
      <c r="E479" s="113"/>
      <c r="F479" s="113"/>
      <c r="G479" s="113"/>
      <c r="H479" s="113"/>
      <c r="I479" s="113"/>
      <c r="J479" s="113"/>
      <c r="K479" s="113"/>
      <c r="L479" s="113"/>
      <c r="M479" s="113"/>
      <c r="N479" s="113"/>
      <c r="O479" s="113"/>
      <c r="P479" s="113"/>
      <c r="Q479" s="113"/>
      <c r="R479" s="113"/>
      <c r="S479" s="113"/>
      <c r="T479" s="113"/>
      <c r="U479" s="113"/>
      <c r="V479" s="113"/>
      <c r="W479" s="113"/>
      <c r="X479" s="113"/>
      <c r="Y479" s="113"/>
      <c r="Z479" s="113"/>
    </row>
    <row r="480" spans="1:26" ht="15.75" customHeight="1">
      <c r="A480" s="113"/>
      <c r="B480" s="113"/>
      <c r="C480" s="113"/>
      <c r="D480" s="113"/>
      <c r="E480" s="113"/>
      <c r="F480" s="113"/>
      <c r="G480" s="113"/>
      <c r="H480" s="113"/>
      <c r="I480" s="113"/>
      <c r="J480" s="113"/>
      <c r="K480" s="113"/>
      <c r="L480" s="113"/>
      <c r="M480" s="113"/>
      <c r="N480" s="113"/>
      <c r="O480" s="113"/>
      <c r="P480" s="113"/>
      <c r="Q480" s="113"/>
      <c r="R480" s="113"/>
      <c r="S480" s="113"/>
      <c r="T480" s="113"/>
      <c r="U480" s="113"/>
      <c r="V480" s="113"/>
      <c r="W480" s="113"/>
      <c r="X480" s="113"/>
      <c r="Y480" s="113"/>
      <c r="Z480" s="113"/>
    </row>
    <row r="481" spans="1:26" ht="15.75" customHeight="1">
      <c r="A481" s="113"/>
      <c r="B481" s="113"/>
      <c r="C481" s="113"/>
      <c r="D481" s="113"/>
      <c r="E481" s="113"/>
      <c r="F481" s="113"/>
      <c r="G481" s="113"/>
      <c r="H481" s="113"/>
      <c r="I481" s="113"/>
      <c r="J481" s="113"/>
      <c r="K481" s="113"/>
      <c r="L481" s="113"/>
      <c r="M481" s="113"/>
      <c r="N481" s="113"/>
      <c r="O481" s="113"/>
      <c r="P481" s="113"/>
      <c r="Q481" s="113"/>
      <c r="R481" s="113"/>
      <c r="S481" s="113"/>
      <c r="T481" s="113"/>
      <c r="U481" s="113"/>
      <c r="V481" s="113"/>
      <c r="W481" s="113"/>
      <c r="X481" s="113"/>
      <c r="Y481" s="113"/>
      <c r="Z481" s="113"/>
    </row>
    <row r="482" spans="1:26" ht="15.75" customHeight="1">
      <c r="A482" s="113"/>
      <c r="B482" s="113"/>
      <c r="C482" s="113"/>
      <c r="D482" s="113"/>
      <c r="E482" s="113"/>
      <c r="F482" s="113"/>
      <c r="G482" s="113"/>
      <c r="H482" s="113"/>
      <c r="I482" s="113"/>
      <c r="J482" s="113"/>
      <c r="K482" s="113"/>
      <c r="L482" s="113"/>
      <c r="M482" s="113"/>
      <c r="N482" s="113"/>
      <c r="O482" s="113"/>
      <c r="P482" s="113"/>
      <c r="Q482" s="113"/>
      <c r="R482" s="113"/>
      <c r="S482" s="113"/>
      <c r="T482" s="113"/>
      <c r="U482" s="113"/>
      <c r="V482" s="113"/>
      <c r="W482" s="113"/>
      <c r="X482" s="113"/>
      <c r="Y482" s="113"/>
      <c r="Z482" s="113"/>
    </row>
    <row r="483" spans="1:26" ht="15.75" customHeight="1">
      <c r="A483" s="113"/>
      <c r="B483" s="113"/>
      <c r="C483" s="113"/>
      <c r="D483" s="113"/>
      <c r="E483" s="113"/>
      <c r="F483" s="113"/>
      <c r="G483" s="113"/>
      <c r="H483" s="113"/>
      <c r="I483" s="113"/>
      <c r="J483" s="113"/>
      <c r="K483" s="113"/>
      <c r="L483" s="113"/>
      <c r="M483" s="113"/>
      <c r="N483" s="113"/>
      <c r="O483" s="113"/>
      <c r="P483" s="113"/>
      <c r="Q483" s="113"/>
      <c r="R483" s="113"/>
      <c r="S483" s="113"/>
      <c r="T483" s="113"/>
      <c r="U483" s="113"/>
      <c r="V483" s="113"/>
      <c r="W483" s="113"/>
      <c r="X483" s="113"/>
      <c r="Y483" s="113"/>
      <c r="Z483" s="113"/>
    </row>
    <row r="484" spans="1:26" ht="15.75" customHeight="1">
      <c r="A484" s="113"/>
      <c r="B484" s="113"/>
      <c r="C484" s="113"/>
      <c r="D484" s="113"/>
      <c r="E484" s="113"/>
      <c r="F484" s="113"/>
      <c r="G484" s="113"/>
      <c r="H484" s="113"/>
      <c r="I484" s="113"/>
      <c r="J484" s="113"/>
      <c r="K484" s="113"/>
      <c r="L484" s="113"/>
      <c r="M484" s="113"/>
      <c r="N484" s="113"/>
      <c r="O484" s="113"/>
      <c r="P484" s="113"/>
      <c r="Q484" s="113"/>
      <c r="R484" s="113"/>
      <c r="S484" s="113"/>
      <c r="T484" s="113"/>
      <c r="U484" s="113"/>
      <c r="V484" s="113"/>
      <c r="W484" s="113"/>
      <c r="X484" s="113"/>
      <c r="Y484" s="113"/>
      <c r="Z484" s="113"/>
    </row>
    <row r="485" spans="1:26" ht="15.75" customHeight="1">
      <c r="A485" s="113"/>
      <c r="B485" s="113"/>
      <c r="C485" s="113"/>
      <c r="D485" s="113"/>
      <c r="E485" s="113"/>
      <c r="F485" s="113"/>
      <c r="G485" s="113"/>
      <c r="H485" s="113"/>
      <c r="I485" s="113"/>
      <c r="J485" s="113"/>
      <c r="K485" s="113"/>
      <c r="L485" s="113"/>
      <c r="M485" s="113"/>
      <c r="N485" s="113"/>
      <c r="O485" s="113"/>
      <c r="P485" s="113"/>
      <c r="Q485" s="113"/>
      <c r="R485" s="113"/>
      <c r="S485" s="113"/>
      <c r="T485" s="113"/>
      <c r="U485" s="113"/>
      <c r="V485" s="113"/>
      <c r="W485" s="113"/>
      <c r="X485" s="113"/>
      <c r="Y485" s="113"/>
      <c r="Z485" s="113"/>
    </row>
    <row r="486" spans="1:26" ht="15.75" customHeight="1">
      <c r="A486" s="113"/>
      <c r="B486" s="113"/>
      <c r="C486" s="113"/>
      <c r="D486" s="113"/>
      <c r="E486" s="113"/>
      <c r="F486" s="113"/>
      <c r="G486" s="113"/>
      <c r="H486" s="113"/>
      <c r="I486" s="113"/>
      <c r="J486" s="113"/>
      <c r="K486" s="113"/>
      <c r="L486" s="113"/>
      <c r="M486" s="113"/>
      <c r="N486" s="113"/>
      <c r="O486" s="113"/>
      <c r="P486" s="113"/>
      <c r="Q486" s="113"/>
      <c r="R486" s="113"/>
      <c r="S486" s="113"/>
      <c r="T486" s="113"/>
      <c r="U486" s="113"/>
      <c r="V486" s="113"/>
      <c r="W486" s="113"/>
      <c r="X486" s="113"/>
      <c r="Y486" s="113"/>
      <c r="Z486" s="113"/>
    </row>
    <row r="487" spans="1:26" ht="15.75" customHeight="1">
      <c r="A487" s="113"/>
      <c r="B487" s="113"/>
      <c r="C487" s="113"/>
      <c r="D487" s="113"/>
      <c r="E487" s="113"/>
      <c r="F487" s="113"/>
      <c r="G487" s="113"/>
      <c r="H487" s="113"/>
      <c r="I487" s="113"/>
      <c r="J487" s="113"/>
      <c r="K487" s="113"/>
      <c r="L487" s="113"/>
      <c r="M487" s="113"/>
      <c r="N487" s="113"/>
      <c r="O487" s="113"/>
      <c r="P487" s="113"/>
      <c r="Q487" s="113"/>
      <c r="R487" s="113"/>
      <c r="S487" s="113"/>
      <c r="T487" s="113"/>
      <c r="U487" s="113"/>
      <c r="V487" s="113"/>
      <c r="W487" s="113"/>
      <c r="X487" s="113"/>
      <c r="Y487" s="113"/>
      <c r="Z487" s="113"/>
    </row>
    <row r="488" spans="1:26" ht="15.75" customHeight="1">
      <c r="A488" s="113"/>
      <c r="B488" s="113"/>
      <c r="C488" s="113"/>
      <c r="D488" s="113"/>
      <c r="E488" s="113"/>
      <c r="F488" s="113"/>
      <c r="G488" s="113"/>
      <c r="H488" s="113"/>
      <c r="I488" s="113"/>
      <c r="J488" s="113"/>
      <c r="K488" s="113"/>
      <c r="L488" s="113"/>
      <c r="M488" s="113"/>
      <c r="N488" s="113"/>
      <c r="O488" s="113"/>
      <c r="P488" s="113"/>
      <c r="Q488" s="113"/>
      <c r="R488" s="113"/>
      <c r="S488" s="113"/>
      <c r="T488" s="113"/>
      <c r="U488" s="113"/>
      <c r="V488" s="113"/>
      <c r="W488" s="113"/>
      <c r="X488" s="113"/>
      <c r="Y488" s="113"/>
      <c r="Z488" s="113"/>
    </row>
    <row r="489" spans="1:26" ht="15.75" customHeight="1">
      <c r="A489" s="113"/>
      <c r="B489" s="113"/>
      <c r="C489" s="113"/>
      <c r="D489" s="113"/>
      <c r="E489" s="113"/>
      <c r="F489" s="113"/>
      <c r="G489" s="113"/>
      <c r="H489" s="113"/>
      <c r="I489" s="113"/>
      <c r="J489" s="113"/>
      <c r="K489" s="113"/>
      <c r="L489" s="113"/>
      <c r="M489" s="113"/>
      <c r="N489" s="113"/>
      <c r="O489" s="113"/>
      <c r="P489" s="113"/>
      <c r="Q489" s="113"/>
      <c r="R489" s="113"/>
      <c r="S489" s="113"/>
      <c r="T489" s="113"/>
      <c r="U489" s="113"/>
      <c r="V489" s="113"/>
      <c r="W489" s="113"/>
      <c r="X489" s="113"/>
      <c r="Y489" s="113"/>
      <c r="Z489" s="113"/>
    </row>
    <row r="490" spans="1:26" ht="15.75" customHeight="1">
      <c r="A490" s="113"/>
      <c r="B490" s="113"/>
      <c r="C490" s="113"/>
      <c r="D490" s="113"/>
      <c r="E490" s="113"/>
      <c r="F490" s="113"/>
      <c r="G490" s="113"/>
      <c r="H490" s="113"/>
      <c r="I490" s="113"/>
      <c r="J490" s="113"/>
      <c r="K490" s="113"/>
      <c r="L490" s="113"/>
      <c r="M490" s="113"/>
      <c r="N490" s="113"/>
      <c r="O490" s="113"/>
      <c r="P490" s="113"/>
      <c r="Q490" s="113"/>
      <c r="R490" s="113"/>
      <c r="S490" s="113"/>
      <c r="T490" s="113"/>
      <c r="U490" s="113"/>
      <c r="V490" s="113"/>
      <c r="W490" s="113"/>
      <c r="X490" s="113"/>
      <c r="Y490" s="113"/>
      <c r="Z490" s="113"/>
    </row>
    <row r="491" spans="1:26" ht="15.75" customHeight="1">
      <c r="A491" s="113"/>
      <c r="B491" s="113"/>
      <c r="C491" s="113"/>
      <c r="D491" s="113"/>
      <c r="E491" s="113"/>
      <c r="F491" s="113"/>
      <c r="G491" s="113"/>
      <c r="H491" s="113"/>
      <c r="I491" s="113"/>
      <c r="J491" s="113"/>
      <c r="K491" s="113"/>
      <c r="L491" s="113"/>
      <c r="M491" s="113"/>
      <c r="N491" s="113"/>
      <c r="O491" s="113"/>
      <c r="P491" s="113"/>
      <c r="Q491" s="113"/>
      <c r="R491" s="113"/>
      <c r="S491" s="113"/>
      <c r="T491" s="113"/>
      <c r="U491" s="113"/>
      <c r="V491" s="113"/>
      <c r="W491" s="113"/>
      <c r="X491" s="113"/>
      <c r="Y491" s="113"/>
      <c r="Z491" s="113"/>
    </row>
    <row r="492" spans="1:26" ht="15.75" customHeight="1">
      <c r="A492" s="113"/>
      <c r="B492" s="113"/>
      <c r="C492" s="113"/>
      <c r="D492" s="113"/>
      <c r="E492" s="113"/>
      <c r="F492" s="113"/>
      <c r="G492" s="113"/>
      <c r="H492" s="113"/>
      <c r="I492" s="113"/>
      <c r="J492" s="113"/>
      <c r="K492" s="113"/>
      <c r="L492" s="113"/>
      <c r="M492" s="113"/>
      <c r="N492" s="113"/>
      <c r="O492" s="113"/>
      <c r="P492" s="113"/>
      <c r="Q492" s="113"/>
      <c r="R492" s="113"/>
      <c r="S492" s="113"/>
      <c r="T492" s="113"/>
      <c r="U492" s="113"/>
      <c r="V492" s="113"/>
      <c r="W492" s="113"/>
      <c r="X492" s="113"/>
      <c r="Y492" s="113"/>
      <c r="Z492" s="113"/>
    </row>
    <row r="493" spans="1:26" ht="15.75" customHeight="1">
      <c r="A493" s="113"/>
      <c r="B493" s="113"/>
      <c r="C493" s="113"/>
      <c r="D493" s="113"/>
      <c r="E493" s="113"/>
      <c r="F493" s="113"/>
      <c r="G493" s="113"/>
      <c r="H493" s="113"/>
      <c r="I493" s="113"/>
      <c r="J493" s="113"/>
      <c r="K493" s="113"/>
      <c r="L493" s="113"/>
      <c r="M493" s="113"/>
      <c r="N493" s="113"/>
      <c r="O493" s="113"/>
      <c r="P493" s="113"/>
      <c r="Q493" s="113"/>
      <c r="R493" s="113"/>
      <c r="S493" s="113"/>
      <c r="T493" s="113"/>
      <c r="U493" s="113"/>
      <c r="V493" s="113"/>
      <c r="W493" s="113"/>
      <c r="X493" s="113"/>
      <c r="Y493" s="113"/>
      <c r="Z493" s="113"/>
    </row>
    <row r="494" spans="1:26" ht="15.75" customHeight="1">
      <c r="A494" s="113"/>
      <c r="B494" s="113"/>
      <c r="C494" s="113"/>
      <c r="D494" s="113"/>
      <c r="E494" s="113"/>
      <c r="F494" s="113"/>
      <c r="G494" s="113"/>
      <c r="H494" s="113"/>
      <c r="I494" s="113"/>
      <c r="J494" s="113"/>
      <c r="K494" s="113"/>
      <c r="L494" s="113"/>
      <c r="M494" s="113"/>
      <c r="N494" s="113"/>
      <c r="O494" s="113"/>
      <c r="P494" s="113"/>
      <c r="Q494" s="113"/>
      <c r="R494" s="113"/>
      <c r="S494" s="113"/>
      <c r="T494" s="113"/>
      <c r="U494" s="113"/>
      <c r="V494" s="113"/>
      <c r="W494" s="113"/>
      <c r="X494" s="113"/>
      <c r="Y494" s="113"/>
      <c r="Z494" s="113"/>
    </row>
    <row r="495" spans="1:26" ht="15.75" customHeight="1">
      <c r="A495" s="113"/>
      <c r="B495" s="113"/>
      <c r="C495" s="113"/>
      <c r="D495" s="113"/>
      <c r="E495" s="113"/>
      <c r="F495" s="113"/>
      <c r="G495" s="113"/>
      <c r="H495" s="113"/>
      <c r="I495" s="113"/>
      <c r="J495" s="113"/>
      <c r="K495" s="113"/>
      <c r="L495" s="113"/>
      <c r="M495" s="113"/>
      <c r="N495" s="113"/>
      <c r="O495" s="113"/>
      <c r="P495" s="113"/>
      <c r="Q495" s="113"/>
      <c r="R495" s="113"/>
      <c r="S495" s="113"/>
      <c r="T495" s="113"/>
      <c r="U495" s="113"/>
      <c r="V495" s="113"/>
      <c r="W495" s="113"/>
      <c r="X495" s="113"/>
      <c r="Y495" s="113"/>
      <c r="Z495" s="113"/>
    </row>
    <row r="496" spans="1:26" ht="15.75" customHeight="1">
      <c r="A496" s="113"/>
      <c r="B496" s="113"/>
      <c r="C496" s="113"/>
      <c r="D496" s="113"/>
      <c r="E496" s="113"/>
      <c r="F496" s="113"/>
      <c r="G496" s="113"/>
      <c r="H496" s="113"/>
      <c r="I496" s="113"/>
      <c r="J496" s="113"/>
      <c r="K496" s="113"/>
      <c r="L496" s="113"/>
      <c r="M496" s="113"/>
      <c r="N496" s="113"/>
      <c r="O496" s="113"/>
      <c r="P496" s="113"/>
      <c r="Q496" s="113"/>
      <c r="R496" s="113"/>
      <c r="S496" s="113"/>
      <c r="T496" s="113"/>
      <c r="U496" s="113"/>
      <c r="V496" s="113"/>
      <c r="W496" s="113"/>
      <c r="X496" s="113"/>
      <c r="Y496" s="113"/>
      <c r="Z496" s="113"/>
    </row>
    <row r="497" spans="1:26" ht="15.75" customHeight="1">
      <c r="A497" s="113"/>
      <c r="B497" s="113"/>
      <c r="C497" s="113"/>
      <c r="D497" s="113"/>
      <c r="E497" s="113"/>
      <c r="F497" s="113"/>
      <c r="G497" s="113"/>
      <c r="H497" s="113"/>
      <c r="I497" s="113"/>
      <c r="J497" s="113"/>
      <c r="K497" s="113"/>
      <c r="L497" s="113"/>
      <c r="M497" s="113"/>
      <c r="N497" s="113"/>
      <c r="O497" s="113"/>
      <c r="P497" s="113"/>
      <c r="Q497" s="113"/>
      <c r="R497" s="113"/>
      <c r="S497" s="113"/>
      <c r="T497" s="113"/>
      <c r="U497" s="113"/>
      <c r="V497" s="113"/>
      <c r="W497" s="113"/>
      <c r="X497" s="113"/>
      <c r="Y497" s="113"/>
      <c r="Z497" s="113"/>
    </row>
    <row r="498" spans="1:26" ht="15.75" customHeight="1">
      <c r="A498" s="113"/>
      <c r="B498" s="113"/>
      <c r="C498" s="113"/>
      <c r="D498" s="113"/>
      <c r="E498" s="113"/>
      <c r="F498" s="113"/>
      <c r="G498" s="113"/>
      <c r="H498" s="113"/>
      <c r="I498" s="113"/>
      <c r="J498" s="113"/>
      <c r="K498" s="113"/>
      <c r="L498" s="113"/>
      <c r="M498" s="113"/>
      <c r="N498" s="113"/>
      <c r="O498" s="113"/>
      <c r="P498" s="113"/>
      <c r="Q498" s="113"/>
      <c r="R498" s="113"/>
      <c r="S498" s="113"/>
      <c r="T498" s="113"/>
      <c r="U498" s="113"/>
      <c r="V498" s="113"/>
      <c r="W498" s="113"/>
      <c r="X498" s="113"/>
      <c r="Y498" s="113"/>
      <c r="Z498" s="113"/>
    </row>
    <row r="499" spans="1:26" ht="15.75" customHeight="1">
      <c r="A499" s="113"/>
      <c r="B499" s="113"/>
      <c r="C499" s="113"/>
      <c r="D499" s="113"/>
      <c r="E499" s="113"/>
      <c r="F499" s="113"/>
      <c r="G499" s="113"/>
      <c r="H499" s="113"/>
      <c r="I499" s="113"/>
      <c r="J499" s="113"/>
      <c r="K499" s="113"/>
      <c r="L499" s="113"/>
      <c r="M499" s="113"/>
      <c r="N499" s="113"/>
      <c r="O499" s="113"/>
      <c r="P499" s="113"/>
      <c r="Q499" s="113"/>
      <c r="R499" s="113"/>
      <c r="S499" s="113"/>
      <c r="T499" s="113"/>
      <c r="U499" s="113"/>
      <c r="V499" s="113"/>
      <c r="W499" s="113"/>
      <c r="X499" s="113"/>
      <c r="Y499" s="113"/>
      <c r="Z499" s="113"/>
    </row>
    <row r="500" spans="1:26" ht="15.75" customHeight="1">
      <c r="A500" s="113"/>
      <c r="B500" s="113"/>
      <c r="C500" s="113"/>
      <c r="D500" s="113"/>
      <c r="E500" s="113"/>
      <c r="F500" s="113"/>
      <c r="G500" s="113"/>
      <c r="H500" s="113"/>
      <c r="I500" s="113"/>
      <c r="J500" s="113"/>
      <c r="K500" s="113"/>
      <c r="L500" s="113"/>
      <c r="M500" s="113"/>
      <c r="N500" s="113"/>
      <c r="O500" s="113"/>
      <c r="P500" s="113"/>
      <c r="Q500" s="113"/>
      <c r="R500" s="113"/>
      <c r="S500" s="113"/>
      <c r="T500" s="113"/>
      <c r="U500" s="113"/>
      <c r="V500" s="113"/>
      <c r="W500" s="113"/>
      <c r="X500" s="113"/>
      <c r="Y500" s="113"/>
      <c r="Z500" s="113"/>
    </row>
    <row r="501" spans="1:26" ht="15.75" customHeight="1">
      <c r="A501" s="113"/>
      <c r="B501" s="113"/>
      <c r="C501" s="113"/>
      <c r="D501" s="113"/>
      <c r="E501" s="113"/>
      <c r="F501" s="113"/>
      <c r="G501" s="113"/>
      <c r="H501" s="113"/>
      <c r="I501" s="113"/>
      <c r="J501" s="113"/>
      <c r="K501" s="113"/>
      <c r="L501" s="113"/>
      <c r="M501" s="113"/>
      <c r="N501" s="113"/>
      <c r="O501" s="113"/>
      <c r="P501" s="113"/>
      <c r="Q501" s="113"/>
      <c r="R501" s="113"/>
      <c r="S501" s="113"/>
      <c r="T501" s="113"/>
      <c r="U501" s="113"/>
      <c r="V501" s="113"/>
      <c r="W501" s="113"/>
      <c r="X501" s="113"/>
      <c r="Y501" s="113"/>
      <c r="Z501" s="113"/>
    </row>
    <row r="502" spans="1:26" ht="15.75" customHeight="1">
      <c r="A502" s="113"/>
      <c r="B502" s="113"/>
      <c r="C502" s="113"/>
      <c r="D502" s="113"/>
      <c r="E502" s="113"/>
      <c r="F502" s="113"/>
      <c r="G502" s="113"/>
      <c r="H502" s="113"/>
      <c r="I502" s="113"/>
      <c r="J502" s="113"/>
      <c r="K502" s="113"/>
      <c r="L502" s="113"/>
      <c r="M502" s="113"/>
      <c r="N502" s="113"/>
      <c r="O502" s="113"/>
      <c r="P502" s="113"/>
      <c r="Q502" s="113"/>
      <c r="R502" s="113"/>
      <c r="S502" s="113"/>
      <c r="T502" s="113"/>
      <c r="U502" s="113"/>
      <c r="V502" s="113"/>
      <c r="W502" s="113"/>
      <c r="X502" s="113"/>
      <c r="Y502" s="113"/>
      <c r="Z502" s="113"/>
    </row>
    <row r="503" spans="1:26" ht="15.75" customHeight="1">
      <c r="A503" s="113"/>
      <c r="B503" s="113"/>
      <c r="C503" s="113"/>
      <c r="D503" s="113"/>
      <c r="E503" s="113"/>
      <c r="F503" s="113"/>
      <c r="G503" s="113"/>
      <c r="H503" s="113"/>
      <c r="I503" s="113"/>
      <c r="J503" s="113"/>
      <c r="K503" s="113"/>
      <c r="L503" s="113"/>
      <c r="M503" s="113"/>
      <c r="N503" s="113"/>
      <c r="O503" s="113"/>
      <c r="P503" s="113"/>
      <c r="Q503" s="113"/>
      <c r="R503" s="113"/>
      <c r="S503" s="113"/>
      <c r="T503" s="113"/>
      <c r="U503" s="113"/>
      <c r="V503" s="113"/>
      <c r="W503" s="113"/>
      <c r="X503" s="113"/>
      <c r="Y503" s="113"/>
      <c r="Z503" s="113"/>
    </row>
    <row r="504" spans="1:26" ht="15.75" customHeight="1">
      <c r="A504" s="113"/>
      <c r="B504" s="113"/>
      <c r="C504" s="113"/>
      <c r="D504" s="113"/>
      <c r="E504" s="113"/>
      <c r="F504" s="113"/>
      <c r="G504" s="113"/>
      <c r="H504" s="113"/>
      <c r="I504" s="113"/>
      <c r="J504" s="113"/>
      <c r="K504" s="113"/>
      <c r="L504" s="113"/>
      <c r="M504" s="113"/>
      <c r="N504" s="113"/>
      <c r="O504" s="113"/>
      <c r="P504" s="113"/>
      <c r="Q504" s="113"/>
      <c r="R504" s="113"/>
      <c r="S504" s="113"/>
      <c r="T504" s="113"/>
      <c r="U504" s="113"/>
      <c r="V504" s="113"/>
      <c r="W504" s="113"/>
      <c r="X504" s="113"/>
      <c r="Y504" s="113"/>
      <c r="Z504" s="113"/>
    </row>
    <row r="505" spans="1:26" ht="15.75" customHeight="1">
      <c r="A505" s="113"/>
      <c r="B505" s="113"/>
      <c r="C505" s="113"/>
      <c r="D505" s="113"/>
      <c r="E505" s="113"/>
      <c r="F505" s="113"/>
      <c r="G505" s="113"/>
      <c r="H505" s="113"/>
      <c r="I505" s="113"/>
      <c r="J505" s="113"/>
      <c r="K505" s="113"/>
      <c r="L505" s="113"/>
      <c r="M505" s="113"/>
      <c r="N505" s="113"/>
      <c r="O505" s="113"/>
      <c r="P505" s="113"/>
      <c r="Q505" s="113"/>
      <c r="R505" s="113"/>
      <c r="S505" s="113"/>
      <c r="T505" s="113"/>
      <c r="U505" s="113"/>
      <c r="V505" s="113"/>
      <c r="W505" s="113"/>
      <c r="X505" s="113"/>
      <c r="Y505" s="113"/>
      <c r="Z505" s="113"/>
    </row>
    <row r="506" spans="1:26" ht="15.75" customHeight="1">
      <c r="A506" s="113"/>
      <c r="B506" s="113"/>
      <c r="C506" s="113"/>
      <c r="D506" s="113"/>
      <c r="E506" s="113"/>
      <c r="F506" s="113"/>
      <c r="G506" s="113"/>
      <c r="H506" s="113"/>
      <c r="I506" s="113"/>
      <c r="J506" s="113"/>
      <c r="K506" s="113"/>
      <c r="L506" s="113"/>
      <c r="M506" s="113"/>
      <c r="N506" s="113"/>
      <c r="O506" s="113"/>
      <c r="P506" s="113"/>
      <c r="Q506" s="113"/>
      <c r="R506" s="113"/>
      <c r="S506" s="113"/>
      <c r="T506" s="113"/>
      <c r="U506" s="113"/>
      <c r="V506" s="113"/>
      <c r="W506" s="113"/>
      <c r="X506" s="113"/>
      <c r="Y506" s="113"/>
      <c r="Z506" s="113"/>
    </row>
    <row r="507" spans="1:26" ht="15.75" customHeight="1">
      <c r="A507" s="113"/>
      <c r="B507" s="113"/>
      <c r="C507" s="113"/>
      <c r="D507" s="113"/>
      <c r="E507" s="113"/>
      <c r="F507" s="113"/>
      <c r="G507" s="113"/>
      <c r="H507" s="113"/>
      <c r="I507" s="113"/>
      <c r="J507" s="113"/>
      <c r="K507" s="113"/>
      <c r="L507" s="113"/>
      <c r="M507" s="113"/>
      <c r="N507" s="113"/>
      <c r="O507" s="113"/>
      <c r="P507" s="113"/>
      <c r="Q507" s="113"/>
      <c r="R507" s="113"/>
      <c r="S507" s="113"/>
      <c r="T507" s="113"/>
      <c r="U507" s="113"/>
      <c r="V507" s="113"/>
      <c r="W507" s="113"/>
      <c r="X507" s="113"/>
      <c r="Y507" s="113"/>
      <c r="Z507" s="113"/>
    </row>
    <row r="508" spans="1:26" ht="15.75" customHeight="1">
      <c r="A508" s="113"/>
      <c r="B508" s="113"/>
      <c r="C508" s="113"/>
      <c r="D508" s="113"/>
      <c r="E508" s="113"/>
      <c r="F508" s="113"/>
      <c r="G508" s="113"/>
      <c r="H508" s="113"/>
      <c r="I508" s="113"/>
      <c r="J508" s="113"/>
      <c r="K508" s="113"/>
      <c r="L508" s="113"/>
      <c r="M508" s="113"/>
      <c r="N508" s="113"/>
      <c r="O508" s="113"/>
      <c r="P508" s="113"/>
      <c r="Q508" s="113"/>
      <c r="R508" s="113"/>
      <c r="S508" s="113"/>
      <c r="T508" s="113"/>
      <c r="U508" s="113"/>
      <c r="V508" s="113"/>
      <c r="W508" s="113"/>
      <c r="X508" s="113"/>
      <c r="Y508" s="113"/>
      <c r="Z508" s="113"/>
    </row>
    <row r="509" spans="1:26" ht="15.75" customHeight="1">
      <c r="A509" s="113"/>
      <c r="B509" s="113"/>
      <c r="C509" s="113"/>
      <c r="D509" s="113"/>
      <c r="E509" s="113"/>
      <c r="F509" s="113"/>
      <c r="G509" s="113"/>
      <c r="H509" s="113"/>
      <c r="I509" s="113"/>
      <c r="J509" s="113"/>
      <c r="K509" s="113"/>
      <c r="L509" s="113"/>
      <c r="M509" s="113"/>
      <c r="N509" s="113"/>
      <c r="O509" s="113"/>
      <c r="P509" s="113"/>
      <c r="Q509" s="113"/>
      <c r="R509" s="113"/>
      <c r="S509" s="113"/>
      <c r="T509" s="113"/>
      <c r="U509" s="113"/>
      <c r="V509" s="113"/>
      <c r="W509" s="113"/>
      <c r="X509" s="113"/>
      <c r="Y509" s="113"/>
      <c r="Z509" s="113"/>
    </row>
    <row r="510" spans="1:26" ht="15.75" customHeight="1">
      <c r="A510" s="113"/>
      <c r="B510" s="113"/>
      <c r="C510" s="113"/>
      <c r="D510" s="113"/>
      <c r="E510" s="113"/>
      <c r="F510" s="113"/>
      <c r="G510" s="113"/>
      <c r="H510" s="113"/>
      <c r="I510" s="113"/>
      <c r="J510" s="113"/>
      <c r="K510" s="113"/>
      <c r="L510" s="113"/>
      <c r="M510" s="113"/>
      <c r="N510" s="113"/>
      <c r="O510" s="113"/>
      <c r="P510" s="113"/>
      <c r="Q510" s="113"/>
      <c r="R510" s="113"/>
      <c r="S510" s="113"/>
      <c r="T510" s="113"/>
      <c r="U510" s="113"/>
      <c r="V510" s="113"/>
      <c r="W510" s="113"/>
      <c r="X510" s="113"/>
      <c r="Y510" s="113"/>
      <c r="Z510" s="113"/>
    </row>
    <row r="511" spans="1:26" ht="15.75" customHeight="1">
      <c r="A511" s="113"/>
      <c r="B511" s="113"/>
      <c r="C511" s="113"/>
      <c r="D511" s="113"/>
      <c r="E511" s="113"/>
      <c r="F511" s="113"/>
      <c r="G511" s="113"/>
      <c r="H511" s="113"/>
      <c r="I511" s="113"/>
      <c r="J511" s="113"/>
      <c r="K511" s="113"/>
      <c r="L511" s="113"/>
      <c r="M511" s="113"/>
      <c r="N511" s="113"/>
      <c r="O511" s="113"/>
      <c r="P511" s="113"/>
      <c r="Q511" s="113"/>
      <c r="R511" s="113"/>
      <c r="S511" s="113"/>
      <c r="T511" s="113"/>
      <c r="U511" s="113"/>
      <c r="V511" s="113"/>
      <c r="W511" s="113"/>
      <c r="X511" s="113"/>
      <c r="Y511" s="113"/>
      <c r="Z511" s="113"/>
    </row>
    <row r="512" spans="1:26" ht="15.75" customHeight="1">
      <c r="A512" s="113"/>
      <c r="B512" s="113"/>
      <c r="C512" s="113"/>
      <c r="D512" s="113"/>
      <c r="E512" s="113"/>
      <c r="F512" s="113"/>
      <c r="G512" s="113"/>
      <c r="H512" s="113"/>
      <c r="I512" s="113"/>
      <c r="J512" s="113"/>
      <c r="K512" s="113"/>
      <c r="L512" s="113"/>
      <c r="M512" s="113"/>
      <c r="N512" s="113"/>
      <c r="O512" s="113"/>
      <c r="P512" s="113"/>
      <c r="Q512" s="113"/>
      <c r="R512" s="113"/>
      <c r="S512" s="113"/>
      <c r="T512" s="113"/>
      <c r="U512" s="113"/>
      <c r="V512" s="113"/>
      <c r="W512" s="113"/>
      <c r="X512" s="113"/>
      <c r="Y512" s="113"/>
      <c r="Z512" s="113"/>
    </row>
    <row r="513" spans="1:26" ht="15.75" customHeight="1">
      <c r="A513" s="113"/>
      <c r="B513" s="113"/>
      <c r="C513" s="113"/>
      <c r="D513" s="113"/>
      <c r="E513" s="113"/>
      <c r="F513" s="113"/>
      <c r="G513" s="113"/>
      <c r="H513" s="113"/>
      <c r="I513" s="113"/>
      <c r="J513" s="113"/>
      <c r="K513" s="113"/>
      <c r="L513" s="113"/>
      <c r="M513" s="113"/>
      <c r="N513" s="113"/>
      <c r="O513" s="113"/>
      <c r="P513" s="113"/>
      <c r="Q513" s="113"/>
      <c r="R513" s="113"/>
      <c r="S513" s="113"/>
      <c r="T513" s="113"/>
      <c r="U513" s="113"/>
      <c r="V513" s="113"/>
      <c r="W513" s="113"/>
      <c r="X513" s="113"/>
      <c r="Y513" s="113"/>
      <c r="Z513" s="113"/>
    </row>
    <row r="514" spans="1:26" ht="15.75" customHeight="1">
      <c r="A514" s="113"/>
      <c r="B514" s="113"/>
      <c r="C514" s="113"/>
      <c r="D514" s="113"/>
      <c r="E514" s="113"/>
      <c r="F514" s="113"/>
      <c r="G514" s="113"/>
      <c r="H514" s="113"/>
      <c r="I514" s="113"/>
      <c r="J514" s="113"/>
      <c r="K514" s="113"/>
      <c r="L514" s="113"/>
      <c r="M514" s="113"/>
      <c r="N514" s="113"/>
      <c r="O514" s="113"/>
      <c r="P514" s="113"/>
      <c r="Q514" s="113"/>
      <c r="R514" s="113"/>
      <c r="S514" s="113"/>
      <c r="T514" s="113"/>
      <c r="U514" s="113"/>
      <c r="V514" s="113"/>
      <c r="W514" s="113"/>
      <c r="X514" s="113"/>
      <c r="Y514" s="113"/>
      <c r="Z514" s="113"/>
    </row>
    <row r="515" spans="1:26" ht="15.75" customHeight="1">
      <c r="A515" s="113"/>
      <c r="B515" s="113"/>
      <c r="C515" s="113"/>
      <c r="D515" s="113"/>
      <c r="E515" s="113"/>
      <c r="F515" s="113"/>
      <c r="G515" s="113"/>
      <c r="H515" s="113"/>
      <c r="I515" s="113"/>
      <c r="J515" s="113"/>
      <c r="K515" s="113"/>
      <c r="L515" s="113"/>
      <c r="M515" s="113"/>
      <c r="N515" s="113"/>
      <c r="O515" s="113"/>
      <c r="P515" s="113"/>
      <c r="Q515" s="113"/>
      <c r="R515" s="113"/>
      <c r="S515" s="113"/>
      <c r="T515" s="113"/>
      <c r="U515" s="113"/>
      <c r="V515" s="113"/>
      <c r="W515" s="113"/>
      <c r="X515" s="113"/>
      <c r="Y515" s="113"/>
      <c r="Z515" s="113"/>
    </row>
    <row r="516" spans="1:26" ht="15.75" customHeight="1">
      <c r="A516" s="113"/>
      <c r="B516" s="113"/>
      <c r="C516" s="113"/>
      <c r="D516" s="113"/>
      <c r="E516" s="113"/>
      <c r="F516" s="113"/>
      <c r="G516" s="113"/>
      <c r="H516" s="113"/>
      <c r="I516" s="113"/>
      <c r="J516" s="113"/>
      <c r="K516" s="113"/>
      <c r="L516" s="113"/>
      <c r="M516" s="113"/>
      <c r="N516" s="113"/>
      <c r="O516" s="113"/>
      <c r="P516" s="113"/>
      <c r="Q516" s="113"/>
      <c r="R516" s="113"/>
      <c r="S516" s="113"/>
      <c r="T516" s="113"/>
      <c r="U516" s="113"/>
      <c r="V516" s="113"/>
      <c r="W516" s="113"/>
      <c r="X516" s="113"/>
      <c r="Y516" s="113"/>
      <c r="Z516" s="113"/>
    </row>
    <row r="517" spans="1:26" ht="15.75" customHeight="1">
      <c r="A517" s="113"/>
      <c r="B517" s="113"/>
      <c r="C517" s="113"/>
      <c r="D517" s="113"/>
      <c r="E517" s="113"/>
      <c r="F517" s="113"/>
      <c r="G517" s="113"/>
      <c r="H517" s="113"/>
      <c r="I517" s="113"/>
      <c r="J517" s="113"/>
      <c r="K517" s="113"/>
      <c r="L517" s="113"/>
      <c r="M517" s="113"/>
      <c r="N517" s="113"/>
      <c r="O517" s="113"/>
      <c r="P517" s="113"/>
      <c r="Q517" s="113"/>
      <c r="R517" s="113"/>
      <c r="S517" s="113"/>
      <c r="T517" s="113"/>
      <c r="U517" s="113"/>
      <c r="V517" s="113"/>
      <c r="W517" s="113"/>
      <c r="X517" s="113"/>
      <c r="Y517" s="113"/>
      <c r="Z517" s="113"/>
    </row>
    <row r="518" spans="1:26" ht="15.75" customHeight="1">
      <c r="A518" s="113"/>
      <c r="B518" s="113"/>
      <c r="C518" s="113"/>
      <c r="D518" s="113"/>
      <c r="E518" s="113"/>
      <c r="F518" s="113"/>
      <c r="G518" s="113"/>
      <c r="H518" s="113"/>
      <c r="I518" s="113"/>
      <c r="J518" s="113"/>
      <c r="K518" s="113"/>
      <c r="L518" s="113"/>
      <c r="M518" s="113"/>
      <c r="N518" s="113"/>
      <c r="O518" s="113"/>
      <c r="P518" s="113"/>
      <c r="Q518" s="113"/>
      <c r="R518" s="113"/>
      <c r="S518" s="113"/>
      <c r="T518" s="113"/>
      <c r="U518" s="113"/>
      <c r="V518" s="113"/>
      <c r="W518" s="113"/>
      <c r="X518" s="113"/>
      <c r="Y518" s="113"/>
      <c r="Z518" s="113"/>
    </row>
    <row r="519" spans="1:26" ht="15.75" customHeight="1">
      <c r="A519" s="113"/>
      <c r="B519" s="113"/>
      <c r="C519" s="113"/>
      <c r="D519" s="113"/>
      <c r="E519" s="113"/>
      <c r="F519" s="113"/>
      <c r="G519" s="113"/>
      <c r="H519" s="113"/>
      <c r="I519" s="113"/>
      <c r="J519" s="113"/>
      <c r="K519" s="113"/>
      <c r="L519" s="113"/>
      <c r="M519" s="113"/>
      <c r="N519" s="113"/>
      <c r="O519" s="113"/>
      <c r="P519" s="113"/>
      <c r="Q519" s="113"/>
      <c r="R519" s="113"/>
      <c r="S519" s="113"/>
      <c r="T519" s="113"/>
      <c r="U519" s="113"/>
      <c r="V519" s="113"/>
      <c r="W519" s="113"/>
      <c r="X519" s="113"/>
      <c r="Y519" s="113"/>
      <c r="Z519" s="113"/>
    </row>
    <row r="520" spans="1:26" ht="15.75" customHeight="1">
      <c r="A520" s="113"/>
      <c r="B520" s="113"/>
      <c r="C520" s="113"/>
      <c r="D520" s="113"/>
      <c r="E520" s="113"/>
      <c r="F520" s="113"/>
      <c r="G520" s="113"/>
      <c r="H520" s="113"/>
      <c r="I520" s="113"/>
      <c r="J520" s="113"/>
      <c r="K520" s="113"/>
      <c r="L520" s="113"/>
      <c r="M520" s="113"/>
      <c r="N520" s="113"/>
      <c r="O520" s="113"/>
      <c r="P520" s="113"/>
      <c r="Q520" s="113"/>
      <c r="R520" s="113"/>
      <c r="S520" s="113"/>
      <c r="T520" s="113"/>
      <c r="U520" s="113"/>
      <c r="V520" s="113"/>
      <c r="W520" s="113"/>
      <c r="X520" s="113"/>
      <c r="Y520" s="113"/>
      <c r="Z520" s="113"/>
    </row>
    <row r="521" spans="1:26" ht="15.75" customHeight="1">
      <c r="A521" s="113"/>
      <c r="B521" s="113"/>
      <c r="C521" s="113"/>
      <c r="D521" s="113"/>
      <c r="E521" s="113"/>
      <c r="F521" s="113"/>
      <c r="G521" s="113"/>
      <c r="H521" s="113"/>
      <c r="I521" s="113"/>
      <c r="J521" s="113"/>
      <c r="K521" s="113"/>
      <c r="L521" s="113"/>
      <c r="M521" s="113"/>
      <c r="N521" s="113"/>
      <c r="O521" s="113"/>
      <c r="P521" s="113"/>
      <c r="Q521" s="113"/>
      <c r="R521" s="113"/>
      <c r="S521" s="113"/>
      <c r="T521" s="113"/>
      <c r="U521" s="113"/>
      <c r="V521" s="113"/>
      <c r="W521" s="113"/>
      <c r="X521" s="113"/>
      <c r="Y521" s="113"/>
      <c r="Z521" s="113"/>
    </row>
    <row r="522" spans="1:26" ht="15.75" customHeight="1">
      <c r="A522" s="113"/>
      <c r="B522" s="113"/>
      <c r="C522" s="113"/>
      <c r="D522" s="113"/>
      <c r="E522" s="113"/>
      <c r="F522" s="113"/>
      <c r="G522" s="113"/>
      <c r="H522" s="113"/>
      <c r="I522" s="113"/>
      <c r="J522" s="113"/>
      <c r="K522" s="113"/>
      <c r="L522" s="113"/>
      <c r="M522" s="113"/>
      <c r="N522" s="113"/>
      <c r="O522" s="113"/>
      <c r="P522" s="113"/>
      <c r="Q522" s="113"/>
      <c r="R522" s="113"/>
      <c r="S522" s="113"/>
      <c r="T522" s="113"/>
      <c r="U522" s="113"/>
      <c r="V522" s="113"/>
      <c r="W522" s="113"/>
      <c r="X522" s="113"/>
      <c r="Y522" s="113"/>
      <c r="Z522" s="113"/>
    </row>
    <row r="523" spans="1:26" ht="15.75" customHeight="1">
      <c r="A523" s="113"/>
      <c r="B523" s="113"/>
      <c r="C523" s="113"/>
      <c r="D523" s="113"/>
      <c r="E523" s="113"/>
      <c r="F523" s="113"/>
      <c r="G523" s="113"/>
      <c r="H523" s="113"/>
      <c r="I523" s="113"/>
      <c r="J523" s="113"/>
      <c r="K523" s="113"/>
      <c r="L523" s="113"/>
      <c r="M523" s="113"/>
      <c r="N523" s="113"/>
      <c r="O523" s="113"/>
      <c r="P523" s="113"/>
      <c r="Q523" s="113"/>
      <c r="R523" s="113"/>
      <c r="S523" s="113"/>
      <c r="T523" s="113"/>
      <c r="U523" s="113"/>
      <c r="V523" s="113"/>
      <c r="W523" s="113"/>
      <c r="X523" s="113"/>
      <c r="Y523" s="113"/>
      <c r="Z523" s="113"/>
    </row>
    <row r="524" spans="1:26" ht="15.75" customHeight="1">
      <c r="A524" s="113"/>
      <c r="B524" s="113"/>
      <c r="C524" s="113"/>
      <c r="D524" s="113"/>
      <c r="E524" s="113"/>
      <c r="F524" s="113"/>
      <c r="G524" s="113"/>
      <c r="H524" s="113"/>
      <c r="I524" s="113"/>
      <c r="J524" s="113"/>
      <c r="K524" s="113"/>
      <c r="L524" s="113"/>
      <c r="M524" s="113"/>
      <c r="N524" s="113"/>
      <c r="O524" s="113"/>
      <c r="P524" s="113"/>
      <c r="Q524" s="113"/>
      <c r="R524" s="113"/>
      <c r="S524" s="113"/>
      <c r="T524" s="113"/>
      <c r="U524" s="113"/>
      <c r="V524" s="113"/>
      <c r="W524" s="113"/>
      <c r="X524" s="113"/>
      <c r="Y524" s="113"/>
      <c r="Z524" s="113"/>
    </row>
    <row r="525" spans="1:26" ht="15.75" customHeight="1">
      <c r="A525" s="113"/>
      <c r="B525" s="113"/>
      <c r="C525" s="113"/>
      <c r="D525" s="113"/>
      <c r="E525" s="113"/>
      <c r="F525" s="113"/>
      <c r="G525" s="113"/>
      <c r="H525" s="113"/>
      <c r="I525" s="113"/>
      <c r="J525" s="113"/>
      <c r="K525" s="113"/>
      <c r="L525" s="113"/>
      <c r="M525" s="113"/>
      <c r="N525" s="113"/>
      <c r="O525" s="113"/>
      <c r="P525" s="113"/>
      <c r="Q525" s="113"/>
      <c r="R525" s="113"/>
      <c r="S525" s="113"/>
      <c r="T525" s="113"/>
      <c r="U525" s="113"/>
      <c r="V525" s="113"/>
      <c r="W525" s="113"/>
      <c r="X525" s="113"/>
      <c r="Y525" s="113"/>
      <c r="Z525" s="113"/>
    </row>
    <row r="526" spans="1:26" ht="15.75" customHeight="1">
      <c r="A526" s="113"/>
      <c r="B526" s="113"/>
      <c r="C526" s="113"/>
      <c r="D526" s="113"/>
      <c r="E526" s="113"/>
      <c r="F526" s="113"/>
      <c r="G526" s="113"/>
      <c r="H526" s="113"/>
      <c r="I526" s="113"/>
      <c r="J526" s="113"/>
      <c r="K526" s="113"/>
      <c r="L526" s="113"/>
      <c r="M526" s="113"/>
      <c r="N526" s="113"/>
      <c r="O526" s="113"/>
      <c r="P526" s="113"/>
      <c r="Q526" s="113"/>
      <c r="R526" s="113"/>
      <c r="S526" s="113"/>
      <c r="T526" s="113"/>
      <c r="U526" s="113"/>
      <c r="V526" s="113"/>
      <c r="W526" s="113"/>
      <c r="X526" s="113"/>
      <c r="Y526" s="113"/>
      <c r="Z526" s="113"/>
    </row>
    <row r="527" spans="1:26" ht="15.75" customHeight="1">
      <c r="A527" s="113"/>
      <c r="B527" s="113"/>
      <c r="C527" s="113"/>
      <c r="D527" s="113"/>
      <c r="E527" s="113"/>
      <c r="F527" s="113"/>
      <c r="G527" s="113"/>
      <c r="H527" s="113"/>
      <c r="I527" s="113"/>
      <c r="J527" s="113"/>
      <c r="K527" s="113"/>
      <c r="L527" s="113"/>
      <c r="M527" s="113"/>
      <c r="N527" s="113"/>
      <c r="O527" s="113"/>
      <c r="P527" s="113"/>
      <c r="Q527" s="113"/>
      <c r="R527" s="113"/>
      <c r="S527" s="113"/>
      <c r="T527" s="113"/>
      <c r="U527" s="113"/>
      <c r="V527" s="113"/>
      <c r="W527" s="113"/>
      <c r="X527" s="113"/>
      <c r="Y527" s="113"/>
      <c r="Z527" s="113"/>
    </row>
    <row r="528" spans="1:26" ht="15.75" customHeight="1">
      <c r="A528" s="113"/>
      <c r="B528" s="113"/>
      <c r="C528" s="113"/>
      <c r="D528" s="113"/>
      <c r="E528" s="113"/>
      <c r="F528" s="113"/>
      <c r="G528" s="113"/>
      <c r="H528" s="113"/>
      <c r="I528" s="113"/>
      <c r="J528" s="113"/>
      <c r="K528" s="113"/>
      <c r="L528" s="113"/>
      <c r="M528" s="113"/>
      <c r="N528" s="113"/>
      <c r="O528" s="113"/>
      <c r="P528" s="113"/>
      <c r="Q528" s="113"/>
      <c r="R528" s="113"/>
      <c r="S528" s="113"/>
      <c r="T528" s="113"/>
      <c r="U528" s="113"/>
      <c r="V528" s="113"/>
      <c r="W528" s="113"/>
      <c r="X528" s="113"/>
      <c r="Y528" s="113"/>
      <c r="Z528" s="113"/>
    </row>
    <row r="529" spans="1:26" ht="15.75" customHeight="1">
      <c r="A529" s="113"/>
      <c r="B529" s="113"/>
      <c r="C529" s="113"/>
      <c r="D529" s="113"/>
      <c r="E529" s="113"/>
      <c r="F529" s="113"/>
      <c r="G529" s="113"/>
      <c r="H529" s="113"/>
      <c r="I529" s="113"/>
      <c r="J529" s="113"/>
      <c r="K529" s="113"/>
      <c r="L529" s="113"/>
      <c r="M529" s="113"/>
      <c r="N529" s="113"/>
      <c r="O529" s="113"/>
      <c r="P529" s="113"/>
      <c r="Q529" s="113"/>
      <c r="R529" s="113"/>
      <c r="S529" s="113"/>
      <c r="T529" s="113"/>
      <c r="U529" s="113"/>
      <c r="V529" s="113"/>
      <c r="W529" s="113"/>
      <c r="X529" s="113"/>
      <c r="Y529" s="113"/>
      <c r="Z529" s="113"/>
    </row>
    <row r="530" spans="1:26" ht="15.75" customHeight="1">
      <c r="A530" s="113"/>
      <c r="B530" s="113"/>
      <c r="C530" s="113"/>
      <c r="D530" s="113"/>
      <c r="E530" s="113"/>
      <c r="F530" s="113"/>
      <c r="G530" s="113"/>
      <c r="H530" s="113"/>
      <c r="I530" s="113"/>
      <c r="J530" s="113"/>
      <c r="K530" s="113"/>
      <c r="L530" s="113"/>
      <c r="M530" s="113"/>
      <c r="N530" s="113"/>
      <c r="O530" s="113"/>
      <c r="P530" s="113"/>
      <c r="Q530" s="113"/>
      <c r="R530" s="113"/>
      <c r="S530" s="113"/>
      <c r="T530" s="113"/>
      <c r="U530" s="113"/>
      <c r="V530" s="113"/>
      <c r="W530" s="113"/>
      <c r="X530" s="113"/>
      <c r="Y530" s="113"/>
      <c r="Z530" s="113"/>
    </row>
    <row r="531" spans="1:26" ht="15.75" customHeight="1">
      <c r="A531" s="113"/>
      <c r="B531" s="113"/>
      <c r="C531" s="113"/>
      <c r="D531" s="113"/>
      <c r="E531" s="113"/>
      <c r="F531" s="113"/>
      <c r="G531" s="113"/>
      <c r="H531" s="113"/>
      <c r="I531" s="113"/>
      <c r="J531" s="113"/>
      <c r="K531" s="113"/>
      <c r="L531" s="113"/>
      <c r="M531" s="113"/>
      <c r="N531" s="113"/>
      <c r="O531" s="113"/>
      <c r="P531" s="113"/>
      <c r="Q531" s="113"/>
      <c r="R531" s="113"/>
      <c r="S531" s="113"/>
      <c r="T531" s="113"/>
      <c r="U531" s="113"/>
      <c r="V531" s="113"/>
      <c r="W531" s="113"/>
      <c r="X531" s="113"/>
      <c r="Y531" s="113"/>
      <c r="Z531" s="113"/>
    </row>
    <row r="532" spans="1:26" ht="15.75" customHeight="1">
      <c r="A532" s="113"/>
      <c r="B532" s="113"/>
      <c r="C532" s="113"/>
      <c r="D532" s="113"/>
      <c r="E532" s="113"/>
      <c r="F532" s="113"/>
      <c r="G532" s="113"/>
      <c r="H532" s="113"/>
      <c r="I532" s="113"/>
      <c r="J532" s="113"/>
      <c r="K532" s="113"/>
      <c r="L532" s="113"/>
      <c r="M532" s="113"/>
      <c r="N532" s="113"/>
      <c r="O532" s="113"/>
      <c r="P532" s="113"/>
      <c r="Q532" s="113"/>
      <c r="R532" s="113"/>
      <c r="S532" s="113"/>
      <c r="T532" s="113"/>
      <c r="U532" s="113"/>
      <c r="V532" s="113"/>
      <c r="W532" s="113"/>
      <c r="X532" s="113"/>
      <c r="Y532" s="113"/>
      <c r="Z532" s="113"/>
    </row>
    <row r="533" spans="1:26" ht="15.75" customHeight="1">
      <c r="A533" s="113"/>
      <c r="B533" s="113"/>
      <c r="C533" s="113"/>
      <c r="D533" s="113"/>
      <c r="E533" s="113"/>
      <c r="F533" s="113"/>
      <c r="G533" s="113"/>
      <c r="H533" s="113"/>
      <c r="I533" s="113"/>
      <c r="J533" s="113"/>
      <c r="K533" s="113"/>
      <c r="L533" s="113"/>
      <c r="M533" s="113"/>
      <c r="N533" s="113"/>
      <c r="O533" s="113"/>
      <c r="P533" s="113"/>
      <c r="Q533" s="113"/>
      <c r="R533" s="113"/>
      <c r="S533" s="113"/>
      <c r="T533" s="113"/>
      <c r="U533" s="113"/>
      <c r="V533" s="113"/>
      <c r="W533" s="113"/>
      <c r="X533" s="113"/>
      <c r="Y533" s="113"/>
      <c r="Z533" s="113"/>
    </row>
    <row r="534" spans="1:26" ht="15.75" customHeight="1">
      <c r="A534" s="113"/>
      <c r="B534" s="113"/>
      <c r="C534" s="113"/>
      <c r="D534" s="113"/>
      <c r="E534" s="113"/>
      <c r="F534" s="113"/>
      <c r="G534" s="113"/>
      <c r="H534" s="113"/>
      <c r="I534" s="113"/>
      <c r="J534" s="113"/>
      <c r="K534" s="113"/>
      <c r="L534" s="113"/>
      <c r="M534" s="113"/>
      <c r="N534" s="113"/>
      <c r="O534" s="113"/>
      <c r="P534" s="113"/>
      <c r="Q534" s="113"/>
      <c r="R534" s="113"/>
      <c r="S534" s="113"/>
      <c r="T534" s="113"/>
      <c r="U534" s="113"/>
      <c r="V534" s="113"/>
      <c r="W534" s="113"/>
      <c r="X534" s="113"/>
      <c r="Y534" s="113"/>
      <c r="Z534" s="113"/>
    </row>
    <row r="535" spans="1:26" ht="15.75" customHeight="1">
      <c r="A535" s="113"/>
      <c r="B535" s="113"/>
      <c r="C535" s="113"/>
      <c r="D535" s="113"/>
      <c r="E535" s="113"/>
      <c r="F535" s="113"/>
      <c r="G535" s="113"/>
      <c r="H535" s="113"/>
      <c r="I535" s="113"/>
      <c r="J535" s="113"/>
      <c r="K535" s="113"/>
      <c r="L535" s="113"/>
      <c r="M535" s="113"/>
      <c r="N535" s="113"/>
      <c r="O535" s="113"/>
      <c r="P535" s="113"/>
      <c r="Q535" s="113"/>
      <c r="R535" s="113"/>
      <c r="S535" s="113"/>
      <c r="T535" s="113"/>
      <c r="U535" s="113"/>
      <c r="V535" s="113"/>
      <c r="W535" s="113"/>
      <c r="X535" s="113"/>
      <c r="Y535" s="113"/>
      <c r="Z535" s="113"/>
    </row>
    <row r="536" spans="1:26" ht="15.75" customHeight="1">
      <c r="A536" s="113"/>
      <c r="B536" s="113"/>
      <c r="C536" s="113"/>
      <c r="D536" s="113"/>
      <c r="E536" s="113"/>
      <c r="F536" s="113"/>
      <c r="G536" s="113"/>
      <c r="H536" s="113"/>
      <c r="I536" s="113"/>
      <c r="J536" s="113"/>
      <c r="K536" s="113"/>
      <c r="L536" s="113"/>
      <c r="M536" s="113"/>
      <c r="N536" s="113"/>
      <c r="O536" s="113"/>
      <c r="P536" s="113"/>
      <c r="Q536" s="113"/>
      <c r="R536" s="113"/>
      <c r="S536" s="113"/>
      <c r="T536" s="113"/>
      <c r="U536" s="113"/>
      <c r="V536" s="113"/>
      <c r="W536" s="113"/>
      <c r="X536" s="113"/>
      <c r="Y536" s="113"/>
      <c r="Z536" s="113"/>
    </row>
    <row r="537" spans="1:26" ht="15.75" customHeight="1">
      <c r="A537" s="113"/>
      <c r="B537" s="113"/>
      <c r="C537" s="113"/>
      <c r="D537" s="113"/>
      <c r="E537" s="113"/>
      <c r="F537" s="113"/>
      <c r="G537" s="113"/>
      <c r="H537" s="113"/>
      <c r="I537" s="113"/>
      <c r="J537" s="113"/>
      <c r="K537" s="113"/>
      <c r="L537" s="113"/>
      <c r="M537" s="113"/>
      <c r="N537" s="113"/>
      <c r="O537" s="113"/>
      <c r="P537" s="113"/>
      <c r="Q537" s="113"/>
      <c r="R537" s="113"/>
      <c r="S537" s="113"/>
      <c r="T537" s="113"/>
      <c r="U537" s="113"/>
      <c r="V537" s="113"/>
      <c r="W537" s="113"/>
      <c r="X537" s="113"/>
      <c r="Y537" s="113"/>
      <c r="Z537" s="113"/>
    </row>
    <row r="538" spans="1:26" ht="15.75" customHeight="1">
      <c r="A538" s="113"/>
      <c r="B538" s="113"/>
      <c r="C538" s="113"/>
      <c r="D538" s="113"/>
      <c r="E538" s="113"/>
      <c r="F538" s="113"/>
      <c r="G538" s="113"/>
      <c r="H538" s="113"/>
      <c r="I538" s="113"/>
      <c r="J538" s="113"/>
      <c r="K538" s="113"/>
      <c r="L538" s="113"/>
      <c r="M538" s="113"/>
      <c r="N538" s="113"/>
      <c r="O538" s="113"/>
      <c r="P538" s="113"/>
      <c r="Q538" s="113"/>
      <c r="R538" s="113"/>
      <c r="S538" s="113"/>
      <c r="T538" s="113"/>
      <c r="U538" s="113"/>
      <c r="V538" s="113"/>
      <c r="W538" s="113"/>
      <c r="X538" s="113"/>
      <c r="Y538" s="113"/>
      <c r="Z538" s="113"/>
    </row>
    <row r="539" spans="1:26" ht="15.75" customHeight="1">
      <c r="A539" s="113"/>
      <c r="B539" s="113"/>
      <c r="C539" s="113"/>
      <c r="D539" s="113"/>
      <c r="E539" s="113"/>
      <c r="F539" s="113"/>
      <c r="G539" s="113"/>
      <c r="H539" s="113"/>
      <c r="I539" s="113"/>
      <c r="J539" s="113"/>
      <c r="K539" s="113"/>
      <c r="L539" s="113"/>
      <c r="M539" s="113"/>
      <c r="N539" s="113"/>
      <c r="O539" s="113"/>
      <c r="P539" s="113"/>
      <c r="Q539" s="113"/>
      <c r="R539" s="113"/>
      <c r="S539" s="113"/>
      <c r="T539" s="113"/>
      <c r="U539" s="113"/>
      <c r="V539" s="113"/>
      <c r="W539" s="113"/>
      <c r="X539" s="113"/>
      <c r="Y539" s="113"/>
      <c r="Z539" s="113"/>
    </row>
    <row r="540" spans="1:26" ht="15.75" customHeight="1">
      <c r="A540" s="113"/>
      <c r="B540" s="113"/>
      <c r="C540" s="113"/>
      <c r="D540" s="113"/>
      <c r="E540" s="113"/>
      <c r="F540" s="113"/>
      <c r="G540" s="113"/>
      <c r="H540" s="113"/>
      <c r="I540" s="113"/>
      <c r="J540" s="113"/>
      <c r="K540" s="113"/>
      <c r="L540" s="113"/>
      <c r="M540" s="113"/>
      <c r="N540" s="113"/>
      <c r="O540" s="113"/>
      <c r="P540" s="113"/>
      <c r="Q540" s="113"/>
      <c r="R540" s="113"/>
      <c r="S540" s="113"/>
      <c r="T540" s="113"/>
      <c r="U540" s="113"/>
      <c r="V540" s="113"/>
      <c r="W540" s="113"/>
      <c r="X540" s="113"/>
      <c r="Y540" s="113"/>
      <c r="Z540" s="113"/>
    </row>
    <row r="541" spans="1:26" ht="15.75" customHeight="1">
      <c r="A541" s="113"/>
      <c r="B541" s="113"/>
      <c r="C541" s="113"/>
      <c r="D541" s="113"/>
      <c r="E541" s="113"/>
      <c r="F541" s="113"/>
      <c r="G541" s="113"/>
      <c r="H541" s="113"/>
      <c r="I541" s="113"/>
      <c r="J541" s="113"/>
      <c r="K541" s="113"/>
      <c r="L541" s="113"/>
      <c r="M541" s="113"/>
      <c r="N541" s="113"/>
      <c r="O541" s="113"/>
      <c r="P541" s="113"/>
      <c r="Q541" s="113"/>
      <c r="R541" s="113"/>
      <c r="S541" s="113"/>
      <c r="T541" s="113"/>
      <c r="U541" s="113"/>
      <c r="V541" s="113"/>
      <c r="W541" s="113"/>
      <c r="X541" s="113"/>
      <c r="Y541" s="113"/>
      <c r="Z541" s="113"/>
    </row>
    <row r="542" spans="1:26" ht="15.75" customHeight="1">
      <c r="A542" s="113"/>
      <c r="B542" s="113"/>
      <c r="C542" s="113"/>
      <c r="D542" s="113"/>
      <c r="E542" s="113"/>
      <c r="F542" s="113"/>
      <c r="G542" s="113"/>
      <c r="H542" s="113"/>
      <c r="I542" s="113"/>
      <c r="J542" s="113"/>
      <c r="K542" s="113"/>
      <c r="L542" s="113"/>
      <c r="M542" s="113"/>
      <c r="N542" s="113"/>
      <c r="O542" s="113"/>
      <c r="P542" s="113"/>
      <c r="Q542" s="113"/>
      <c r="R542" s="113"/>
      <c r="S542" s="113"/>
      <c r="T542" s="113"/>
      <c r="U542" s="113"/>
      <c r="V542" s="113"/>
      <c r="W542" s="113"/>
      <c r="X542" s="113"/>
      <c r="Y542" s="113"/>
      <c r="Z542" s="113"/>
    </row>
    <row r="543" spans="1:26" ht="15.75" customHeight="1">
      <c r="A543" s="113"/>
      <c r="B543" s="113"/>
      <c r="C543" s="113"/>
      <c r="D543" s="113"/>
      <c r="E543" s="113"/>
      <c r="F543" s="113"/>
      <c r="G543" s="113"/>
      <c r="H543" s="113"/>
      <c r="I543" s="113"/>
      <c r="J543" s="113"/>
      <c r="K543" s="113"/>
      <c r="L543" s="113"/>
      <c r="M543" s="113"/>
      <c r="N543" s="113"/>
      <c r="O543" s="113"/>
      <c r="P543" s="113"/>
      <c r="Q543" s="113"/>
      <c r="R543" s="113"/>
      <c r="S543" s="113"/>
      <c r="T543" s="113"/>
      <c r="U543" s="113"/>
      <c r="V543" s="113"/>
      <c r="W543" s="113"/>
      <c r="X543" s="113"/>
      <c r="Y543" s="113"/>
      <c r="Z543" s="113"/>
    </row>
    <row r="544" spans="1:26" ht="15.75" customHeight="1">
      <c r="A544" s="113"/>
      <c r="B544" s="113"/>
      <c r="C544" s="113"/>
      <c r="D544" s="113"/>
      <c r="E544" s="113"/>
      <c r="F544" s="113"/>
      <c r="G544" s="113"/>
      <c r="H544" s="113"/>
      <c r="I544" s="113"/>
      <c r="J544" s="113"/>
      <c r="K544" s="113"/>
      <c r="L544" s="113"/>
      <c r="M544" s="113"/>
      <c r="N544" s="113"/>
      <c r="O544" s="113"/>
      <c r="P544" s="113"/>
      <c r="Q544" s="113"/>
      <c r="R544" s="113"/>
      <c r="S544" s="113"/>
      <c r="T544" s="113"/>
      <c r="U544" s="113"/>
      <c r="V544" s="113"/>
      <c r="W544" s="113"/>
      <c r="X544" s="113"/>
      <c r="Y544" s="113"/>
      <c r="Z544" s="113"/>
    </row>
    <row r="545" spans="1:26" ht="15.75" customHeight="1">
      <c r="A545" s="113"/>
      <c r="B545" s="113"/>
      <c r="C545" s="113"/>
      <c r="D545" s="113"/>
      <c r="E545" s="113"/>
      <c r="F545" s="113"/>
      <c r="G545" s="113"/>
      <c r="H545" s="113"/>
      <c r="I545" s="113"/>
      <c r="J545" s="113"/>
      <c r="K545" s="113"/>
      <c r="L545" s="113"/>
      <c r="M545" s="113"/>
      <c r="N545" s="113"/>
      <c r="O545" s="113"/>
      <c r="P545" s="113"/>
      <c r="Q545" s="113"/>
      <c r="R545" s="113"/>
      <c r="S545" s="113"/>
      <c r="T545" s="113"/>
      <c r="U545" s="113"/>
      <c r="V545" s="113"/>
      <c r="W545" s="113"/>
      <c r="X545" s="113"/>
      <c r="Y545" s="113"/>
      <c r="Z545" s="113"/>
    </row>
    <row r="546" spans="1:26" ht="15.75" customHeight="1">
      <c r="A546" s="113"/>
      <c r="B546" s="113"/>
      <c r="C546" s="113"/>
      <c r="D546" s="113"/>
      <c r="E546" s="113"/>
      <c r="F546" s="113"/>
      <c r="G546" s="113"/>
      <c r="H546" s="113"/>
      <c r="I546" s="113"/>
      <c r="J546" s="113"/>
      <c r="K546" s="113"/>
      <c r="L546" s="113"/>
      <c r="M546" s="113"/>
      <c r="N546" s="113"/>
      <c r="O546" s="113"/>
      <c r="P546" s="113"/>
      <c r="Q546" s="113"/>
      <c r="R546" s="113"/>
      <c r="S546" s="113"/>
      <c r="T546" s="113"/>
      <c r="U546" s="113"/>
      <c r="V546" s="113"/>
      <c r="W546" s="113"/>
      <c r="X546" s="113"/>
      <c r="Y546" s="113"/>
      <c r="Z546" s="113"/>
    </row>
    <row r="547" spans="1:26" ht="15.75" customHeight="1">
      <c r="A547" s="113"/>
      <c r="B547" s="113"/>
      <c r="C547" s="113"/>
      <c r="D547" s="113"/>
      <c r="E547" s="113"/>
      <c r="F547" s="113"/>
      <c r="G547" s="113"/>
      <c r="H547" s="113"/>
      <c r="I547" s="113"/>
      <c r="J547" s="113"/>
      <c r="K547" s="113"/>
      <c r="L547" s="113"/>
      <c r="M547" s="113"/>
      <c r="N547" s="113"/>
      <c r="O547" s="113"/>
      <c r="P547" s="113"/>
      <c r="Q547" s="113"/>
      <c r="R547" s="113"/>
      <c r="S547" s="113"/>
      <c r="T547" s="113"/>
      <c r="U547" s="113"/>
      <c r="V547" s="113"/>
      <c r="W547" s="113"/>
      <c r="X547" s="113"/>
      <c r="Y547" s="113"/>
      <c r="Z547" s="113"/>
    </row>
    <row r="548" spans="1:26" ht="15.75" customHeight="1">
      <c r="A548" s="113"/>
      <c r="B548" s="113"/>
      <c r="C548" s="113"/>
      <c r="D548" s="113"/>
      <c r="E548" s="113"/>
      <c r="F548" s="113"/>
      <c r="G548" s="113"/>
      <c r="H548" s="113"/>
      <c r="I548" s="113"/>
      <c r="J548" s="113"/>
      <c r="K548" s="113"/>
      <c r="L548" s="113"/>
      <c r="M548" s="113"/>
      <c r="N548" s="113"/>
      <c r="O548" s="113"/>
      <c r="P548" s="113"/>
      <c r="Q548" s="113"/>
      <c r="R548" s="113"/>
      <c r="S548" s="113"/>
      <c r="T548" s="113"/>
      <c r="U548" s="113"/>
      <c r="V548" s="113"/>
      <c r="W548" s="113"/>
      <c r="X548" s="113"/>
      <c r="Y548" s="113"/>
      <c r="Z548" s="113"/>
    </row>
    <row r="549" spans="1:26" ht="15.75" customHeight="1">
      <c r="A549" s="113"/>
      <c r="B549" s="113"/>
      <c r="C549" s="113"/>
      <c r="D549" s="113"/>
      <c r="E549" s="113"/>
      <c r="F549" s="113"/>
      <c r="G549" s="113"/>
      <c r="H549" s="113"/>
      <c r="I549" s="113"/>
      <c r="J549" s="113"/>
      <c r="K549" s="113"/>
      <c r="L549" s="113"/>
      <c r="M549" s="113"/>
      <c r="N549" s="113"/>
      <c r="O549" s="113"/>
      <c r="P549" s="113"/>
      <c r="Q549" s="113"/>
      <c r="R549" s="113"/>
      <c r="S549" s="113"/>
      <c r="T549" s="113"/>
      <c r="U549" s="113"/>
      <c r="V549" s="113"/>
      <c r="W549" s="113"/>
      <c r="X549" s="113"/>
      <c r="Y549" s="113"/>
      <c r="Z549" s="113"/>
    </row>
    <row r="550" spans="1:26" ht="15.75" customHeight="1">
      <c r="A550" s="113"/>
      <c r="B550" s="113"/>
      <c r="C550" s="113"/>
      <c r="D550" s="113"/>
      <c r="E550" s="113"/>
      <c r="F550" s="113"/>
      <c r="G550" s="113"/>
      <c r="H550" s="113"/>
      <c r="I550" s="113"/>
      <c r="J550" s="113"/>
      <c r="K550" s="113"/>
      <c r="L550" s="113"/>
      <c r="M550" s="113"/>
      <c r="N550" s="113"/>
      <c r="O550" s="113"/>
      <c r="P550" s="113"/>
      <c r="Q550" s="113"/>
      <c r="R550" s="113"/>
      <c r="S550" s="113"/>
      <c r="T550" s="113"/>
      <c r="U550" s="113"/>
      <c r="V550" s="113"/>
      <c r="W550" s="113"/>
      <c r="X550" s="113"/>
      <c r="Y550" s="113"/>
      <c r="Z550" s="113"/>
    </row>
    <row r="551" spans="1:26" ht="15.75" customHeight="1">
      <c r="A551" s="113"/>
      <c r="B551" s="113"/>
      <c r="C551" s="113"/>
      <c r="D551" s="113"/>
      <c r="E551" s="113"/>
      <c r="F551" s="113"/>
      <c r="G551" s="113"/>
      <c r="H551" s="113"/>
      <c r="I551" s="113"/>
      <c r="J551" s="113"/>
      <c r="K551" s="113"/>
      <c r="L551" s="113"/>
      <c r="M551" s="113"/>
      <c r="N551" s="113"/>
      <c r="O551" s="113"/>
      <c r="P551" s="113"/>
      <c r="Q551" s="113"/>
      <c r="R551" s="113"/>
      <c r="S551" s="113"/>
      <c r="T551" s="113"/>
      <c r="U551" s="113"/>
      <c r="V551" s="113"/>
      <c r="W551" s="113"/>
      <c r="X551" s="113"/>
      <c r="Y551" s="113"/>
      <c r="Z551" s="113"/>
    </row>
    <row r="552" spans="1:26" ht="15.75" customHeight="1">
      <c r="A552" s="113"/>
      <c r="B552" s="113"/>
      <c r="C552" s="113"/>
      <c r="D552" s="113"/>
      <c r="E552" s="113"/>
      <c r="F552" s="113"/>
      <c r="G552" s="113"/>
      <c r="H552" s="113"/>
      <c r="I552" s="113"/>
      <c r="J552" s="113"/>
      <c r="K552" s="113"/>
      <c r="L552" s="113"/>
      <c r="M552" s="113"/>
      <c r="N552" s="113"/>
      <c r="O552" s="113"/>
      <c r="P552" s="113"/>
      <c r="Q552" s="113"/>
      <c r="R552" s="113"/>
      <c r="S552" s="113"/>
      <c r="T552" s="113"/>
      <c r="U552" s="113"/>
      <c r="V552" s="113"/>
      <c r="W552" s="113"/>
      <c r="X552" s="113"/>
      <c r="Y552" s="113"/>
      <c r="Z552" s="113"/>
    </row>
    <row r="553" spans="1:26" ht="15.75" customHeight="1">
      <c r="A553" s="113"/>
      <c r="B553" s="113"/>
      <c r="C553" s="113"/>
      <c r="D553" s="113"/>
      <c r="E553" s="113"/>
      <c r="F553" s="113"/>
      <c r="G553" s="113"/>
      <c r="H553" s="113"/>
      <c r="I553" s="113"/>
      <c r="J553" s="113"/>
      <c r="K553" s="113"/>
      <c r="L553" s="113"/>
      <c r="M553" s="113"/>
      <c r="N553" s="113"/>
      <c r="O553" s="113"/>
      <c r="P553" s="113"/>
      <c r="Q553" s="113"/>
      <c r="R553" s="113"/>
      <c r="S553" s="113"/>
      <c r="T553" s="113"/>
      <c r="U553" s="113"/>
      <c r="V553" s="113"/>
      <c r="W553" s="113"/>
      <c r="X553" s="113"/>
      <c r="Y553" s="113"/>
      <c r="Z553" s="113"/>
    </row>
    <row r="554" spans="1:26" ht="15.75" customHeight="1">
      <c r="A554" s="113"/>
      <c r="B554" s="113"/>
      <c r="C554" s="113"/>
      <c r="D554" s="113"/>
      <c r="E554" s="113"/>
      <c r="F554" s="113"/>
      <c r="G554" s="113"/>
      <c r="H554" s="113"/>
      <c r="I554" s="113"/>
      <c r="J554" s="113"/>
      <c r="K554" s="113"/>
      <c r="L554" s="113"/>
      <c r="M554" s="113"/>
      <c r="N554" s="113"/>
      <c r="O554" s="113"/>
      <c r="P554" s="113"/>
      <c r="Q554" s="113"/>
      <c r="R554" s="113"/>
      <c r="S554" s="113"/>
      <c r="T554" s="113"/>
      <c r="U554" s="113"/>
      <c r="V554" s="113"/>
      <c r="W554" s="113"/>
      <c r="X554" s="113"/>
      <c r="Y554" s="113"/>
      <c r="Z554" s="113"/>
    </row>
    <row r="555" spans="1:26" ht="15.75" customHeight="1">
      <c r="A555" s="113"/>
      <c r="B555" s="113"/>
      <c r="C555" s="113"/>
      <c r="D555" s="113"/>
      <c r="E555" s="113"/>
      <c r="F555" s="113"/>
      <c r="G555" s="113"/>
      <c r="H555" s="113"/>
      <c r="I555" s="113"/>
      <c r="J555" s="113"/>
      <c r="K555" s="113"/>
      <c r="L555" s="113"/>
      <c r="M555" s="113"/>
      <c r="N555" s="113"/>
      <c r="O555" s="113"/>
      <c r="P555" s="113"/>
      <c r="Q555" s="113"/>
      <c r="R555" s="113"/>
      <c r="S555" s="113"/>
      <c r="T555" s="113"/>
      <c r="U555" s="113"/>
      <c r="V555" s="113"/>
      <c r="W555" s="113"/>
      <c r="X555" s="113"/>
      <c r="Y555" s="113"/>
      <c r="Z555" s="113"/>
    </row>
    <row r="556" spans="1:26" ht="15.75" customHeight="1">
      <c r="A556" s="113"/>
      <c r="B556" s="113"/>
      <c r="C556" s="113"/>
      <c r="D556" s="113"/>
      <c r="E556" s="113"/>
      <c r="F556" s="113"/>
      <c r="G556" s="113"/>
      <c r="H556" s="113"/>
      <c r="I556" s="113"/>
      <c r="J556" s="113"/>
      <c r="K556" s="113"/>
      <c r="L556" s="113"/>
      <c r="M556" s="113"/>
      <c r="N556" s="113"/>
      <c r="O556" s="113"/>
      <c r="P556" s="113"/>
      <c r="Q556" s="113"/>
      <c r="R556" s="113"/>
      <c r="S556" s="113"/>
      <c r="T556" s="113"/>
      <c r="U556" s="113"/>
      <c r="V556" s="113"/>
      <c r="W556" s="113"/>
      <c r="X556" s="113"/>
      <c r="Y556" s="113"/>
      <c r="Z556" s="113"/>
    </row>
    <row r="557" spans="1:26" ht="15.75" customHeight="1">
      <c r="A557" s="113"/>
      <c r="B557" s="113"/>
      <c r="C557" s="113"/>
      <c r="D557" s="113"/>
      <c r="E557" s="113"/>
      <c r="F557" s="113"/>
      <c r="G557" s="113"/>
      <c r="H557" s="113"/>
      <c r="I557" s="113"/>
      <c r="J557" s="113"/>
      <c r="K557" s="113"/>
      <c r="L557" s="113"/>
      <c r="M557" s="113"/>
      <c r="N557" s="113"/>
      <c r="O557" s="113"/>
      <c r="P557" s="113"/>
      <c r="Q557" s="113"/>
      <c r="R557" s="113"/>
      <c r="S557" s="113"/>
      <c r="T557" s="113"/>
      <c r="U557" s="113"/>
      <c r="V557" s="113"/>
      <c r="W557" s="113"/>
      <c r="X557" s="113"/>
      <c r="Y557" s="113"/>
      <c r="Z557" s="113"/>
    </row>
    <row r="558" spans="1:26" ht="15.75" customHeight="1">
      <c r="A558" s="113"/>
      <c r="B558" s="113"/>
      <c r="C558" s="113"/>
      <c r="D558" s="113"/>
      <c r="E558" s="113"/>
      <c r="F558" s="113"/>
      <c r="G558" s="113"/>
      <c r="H558" s="113"/>
      <c r="I558" s="113"/>
      <c r="J558" s="113"/>
      <c r="K558" s="113"/>
      <c r="L558" s="113"/>
      <c r="M558" s="113"/>
      <c r="N558" s="113"/>
      <c r="O558" s="113"/>
      <c r="P558" s="113"/>
      <c r="Q558" s="113"/>
      <c r="R558" s="113"/>
      <c r="S558" s="113"/>
      <c r="T558" s="113"/>
      <c r="U558" s="113"/>
      <c r="V558" s="113"/>
      <c r="W558" s="113"/>
      <c r="X558" s="113"/>
      <c r="Y558" s="113"/>
      <c r="Z558" s="113"/>
    </row>
    <row r="559" spans="1:26" ht="15.75" customHeight="1">
      <c r="A559" s="113"/>
      <c r="B559" s="113"/>
      <c r="C559" s="113"/>
      <c r="D559" s="113"/>
      <c r="E559" s="113"/>
      <c r="F559" s="113"/>
      <c r="G559" s="113"/>
      <c r="H559" s="113"/>
      <c r="I559" s="113"/>
      <c r="J559" s="113"/>
      <c r="K559" s="113"/>
      <c r="L559" s="113"/>
      <c r="M559" s="113"/>
      <c r="N559" s="113"/>
      <c r="O559" s="113"/>
      <c r="P559" s="113"/>
      <c r="Q559" s="113"/>
      <c r="R559" s="113"/>
      <c r="S559" s="113"/>
      <c r="T559" s="113"/>
      <c r="U559" s="113"/>
      <c r="V559" s="113"/>
      <c r="W559" s="113"/>
      <c r="X559" s="113"/>
      <c r="Y559" s="113"/>
      <c r="Z559" s="113"/>
    </row>
    <row r="560" spans="1:26" ht="15.75" customHeight="1">
      <c r="A560" s="113"/>
      <c r="B560" s="113"/>
      <c r="C560" s="113"/>
      <c r="D560" s="113"/>
      <c r="E560" s="113"/>
      <c r="F560" s="113"/>
      <c r="G560" s="113"/>
      <c r="H560" s="113"/>
      <c r="I560" s="113"/>
      <c r="J560" s="113"/>
      <c r="K560" s="113"/>
      <c r="L560" s="113"/>
      <c r="M560" s="113"/>
      <c r="N560" s="113"/>
      <c r="O560" s="113"/>
      <c r="P560" s="113"/>
      <c r="Q560" s="113"/>
      <c r="R560" s="113"/>
      <c r="S560" s="113"/>
      <c r="T560" s="113"/>
      <c r="U560" s="113"/>
      <c r="V560" s="113"/>
      <c r="W560" s="113"/>
      <c r="X560" s="113"/>
      <c r="Y560" s="113"/>
      <c r="Z560" s="113"/>
    </row>
    <row r="561" spans="1:26" ht="15.75" customHeight="1">
      <c r="A561" s="113"/>
      <c r="B561" s="113"/>
      <c r="C561" s="113"/>
      <c r="D561" s="113"/>
      <c r="E561" s="113"/>
      <c r="F561" s="113"/>
      <c r="G561" s="113"/>
      <c r="H561" s="113"/>
      <c r="I561" s="113"/>
      <c r="J561" s="113"/>
      <c r="K561" s="113"/>
      <c r="L561" s="113"/>
      <c r="M561" s="113"/>
      <c r="N561" s="113"/>
      <c r="O561" s="113"/>
      <c r="P561" s="113"/>
      <c r="Q561" s="113"/>
      <c r="R561" s="113"/>
      <c r="S561" s="113"/>
      <c r="T561" s="113"/>
      <c r="U561" s="113"/>
      <c r="V561" s="113"/>
      <c r="W561" s="113"/>
      <c r="X561" s="113"/>
      <c r="Y561" s="113"/>
      <c r="Z561" s="113"/>
    </row>
    <row r="562" spans="1:26" ht="15.75" customHeight="1">
      <c r="A562" s="113"/>
      <c r="B562" s="113"/>
      <c r="C562" s="113"/>
      <c r="D562" s="113"/>
      <c r="E562" s="113"/>
      <c r="F562" s="113"/>
      <c r="G562" s="113"/>
      <c r="H562" s="113"/>
      <c r="I562" s="113"/>
      <c r="J562" s="113"/>
      <c r="K562" s="113"/>
      <c r="L562" s="113"/>
      <c r="M562" s="113"/>
      <c r="N562" s="113"/>
      <c r="O562" s="113"/>
      <c r="P562" s="113"/>
      <c r="Q562" s="113"/>
      <c r="R562" s="113"/>
      <c r="S562" s="113"/>
      <c r="T562" s="113"/>
      <c r="U562" s="113"/>
      <c r="V562" s="113"/>
      <c r="W562" s="113"/>
      <c r="X562" s="113"/>
      <c r="Y562" s="113"/>
      <c r="Z562" s="113"/>
    </row>
    <row r="563" spans="1:26" ht="15.75" customHeight="1">
      <c r="A563" s="113"/>
      <c r="B563" s="113"/>
      <c r="C563" s="113"/>
      <c r="D563" s="113"/>
      <c r="E563" s="113"/>
      <c r="F563" s="113"/>
      <c r="G563" s="113"/>
      <c r="H563" s="113"/>
      <c r="I563" s="113"/>
      <c r="J563" s="113"/>
      <c r="K563" s="113"/>
      <c r="L563" s="113"/>
      <c r="M563" s="113"/>
      <c r="N563" s="113"/>
      <c r="O563" s="113"/>
      <c r="P563" s="113"/>
      <c r="Q563" s="113"/>
      <c r="R563" s="113"/>
      <c r="S563" s="113"/>
      <c r="T563" s="113"/>
      <c r="U563" s="113"/>
      <c r="V563" s="113"/>
      <c r="W563" s="113"/>
      <c r="X563" s="113"/>
      <c r="Y563" s="113"/>
      <c r="Z563" s="113"/>
    </row>
    <row r="564" spans="1:26" ht="15.75" customHeight="1">
      <c r="A564" s="113"/>
      <c r="B564" s="113"/>
      <c r="C564" s="113"/>
      <c r="D564" s="113"/>
      <c r="E564" s="113"/>
      <c r="F564" s="113"/>
      <c r="G564" s="113"/>
      <c r="H564" s="113"/>
      <c r="I564" s="113"/>
      <c r="J564" s="113"/>
      <c r="K564" s="113"/>
      <c r="L564" s="113"/>
      <c r="M564" s="113"/>
      <c r="N564" s="113"/>
      <c r="O564" s="113"/>
      <c r="P564" s="113"/>
      <c r="Q564" s="113"/>
      <c r="R564" s="113"/>
      <c r="S564" s="113"/>
      <c r="T564" s="113"/>
      <c r="U564" s="113"/>
      <c r="V564" s="113"/>
      <c r="W564" s="113"/>
      <c r="X564" s="113"/>
      <c r="Y564" s="113"/>
      <c r="Z564" s="113"/>
    </row>
    <row r="565" spans="1:26" ht="15.75" customHeight="1">
      <c r="A565" s="113"/>
      <c r="B565" s="113"/>
      <c r="C565" s="113"/>
      <c r="D565" s="113"/>
      <c r="E565" s="113"/>
      <c r="F565" s="113"/>
      <c r="G565" s="113"/>
      <c r="H565" s="113"/>
      <c r="I565" s="113"/>
      <c r="J565" s="113"/>
      <c r="K565" s="113"/>
      <c r="L565" s="113"/>
      <c r="M565" s="113"/>
      <c r="N565" s="113"/>
      <c r="O565" s="113"/>
      <c r="P565" s="113"/>
      <c r="Q565" s="113"/>
      <c r="R565" s="113"/>
      <c r="S565" s="113"/>
      <c r="T565" s="113"/>
      <c r="U565" s="113"/>
      <c r="V565" s="113"/>
      <c r="W565" s="113"/>
      <c r="X565" s="113"/>
      <c r="Y565" s="113"/>
      <c r="Z565" s="113"/>
    </row>
    <row r="566" spans="1:26" ht="15.75" customHeight="1">
      <c r="A566" s="113"/>
      <c r="B566" s="113"/>
      <c r="C566" s="113"/>
      <c r="D566" s="113"/>
      <c r="E566" s="113"/>
      <c r="F566" s="113"/>
      <c r="G566" s="113"/>
      <c r="H566" s="113"/>
      <c r="I566" s="113"/>
      <c r="J566" s="113"/>
      <c r="K566" s="113"/>
      <c r="L566" s="113"/>
      <c r="M566" s="113"/>
      <c r="N566" s="113"/>
      <c r="O566" s="113"/>
      <c r="P566" s="113"/>
      <c r="Q566" s="113"/>
      <c r="R566" s="113"/>
      <c r="S566" s="113"/>
      <c r="T566" s="113"/>
      <c r="U566" s="113"/>
      <c r="V566" s="113"/>
      <c r="W566" s="113"/>
      <c r="X566" s="113"/>
      <c r="Y566" s="113"/>
      <c r="Z566" s="113"/>
    </row>
    <row r="567" spans="1:26" ht="15.75" customHeight="1">
      <c r="A567" s="113"/>
      <c r="B567" s="113"/>
      <c r="C567" s="113"/>
      <c r="D567" s="113"/>
      <c r="E567" s="113"/>
      <c r="F567" s="113"/>
      <c r="G567" s="113"/>
      <c r="H567" s="113"/>
      <c r="I567" s="113"/>
      <c r="J567" s="113"/>
      <c r="K567" s="113"/>
      <c r="L567" s="113"/>
      <c r="M567" s="113"/>
      <c r="N567" s="113"/>
      <c r="O567" s="113"/>
      <c r="P567" s="113"/>
      <c r="Q567" s="113"/>
      <c r="R567" s="113"/>
      <c r="S567" s="113"/>
      <c r="T567" s="113"/>
      <c r="U567" s="113"/>
      <c r="V567" s="113"/>
      <c r="W567" s="113"/>
      <c r="X567" s="113"/>
      <c r="Y567" s="113"/>
      <c r="Z567" s="113"/>
    </row>
    <row r="568" spans="1:26" ht="15.75" customHeight="1">
      <c r="A568" s="113"/>
      <c r="B568" s="113"/>
      <c r="C568" s="113"/>
      <c r="D568" s="113"/>
      <c r="E568" s="113"/>
      <c r="F568" s="113"/>
      <c r="G568" s="113"/>
      <c r="H568" s="113"/>
      <c r="I568" s="113"/>
      <c r="J568" s="113"/>
      <c r="K568" s="113"/>
      <c r="L568" s="113"/>
      <c r="M568" s="113"/>
      <c r="N568" s="113"/>
      <c r="O568" s="113"/>
      <c r="P568" s="113"/>
      <c r="Q568" s="113"/>
      <c r="R568" s="113"/>
      <c r="S568" s="113"/>
      <c r="T568" s="113"/>
      <c r="U568" s="113"/>
      <c r="V568" s="113"/>
      <c r="W568" s="113"/>
      <c r="X568" s="113"/>
      <c r="Y568" s="113"/>
      <c r="Z568" s="113"/>
    </row>
    <row r="569" spans="1:26" ht="15.75" customHeight="1">
      <c r="A569" s="113"/>
      <c r="B569" s="113"/>
      <c r="C569" s="113"/>
      <c r="D569" s="113"/>
      <c r="E569" s="113"/>
      <c r="F569" s="113"/>
      <c r="G569" s="113"/>
      <c r="H569" s="113"/>
      <c r="I569" s="113"/>
      <c r="J569" s="113"/>
      <c r="K569" s="113"/>
      <c r="L569" s="113"/>
      <c r="M569" s="113"/>
      <c r="N569" s="113"/>
      <c r="O569" s="113"/>
      <c r="P569" s="113"/>
      <c r="Q569" s="113"/>
      <c r="R569" s="113"/>
      <c r="S569" s="113"/>
      <c r="T569" s="113"/>
      <c r="U569" s="113"/>
      <c r="V569" s="113"/>
      <c r="W569" s="113"/>
      <c r="X569" s="113"/>
      <c r="Y569" s="113"/>
      <c r="Z569" s="113"/>
    </row>
    <row r="570" spans="1:26" ht="15.75" customHeight="1">
      <c r="A570" s="113"/>
      <c r="B570" s="113"/>
      <c r="C570" s="113"/>
      <c r="D570" s="113"/>
      <c r="E570" s="113"/>
      <c r="F570" s="113"/>
      <c r="G570" s="113"/>
      <c r="H570" s="113"/>
      <c r="I570" s="113"/>
      <c r="J570" s="113"/>
      <c r="K570" s="113"/>
      <c r="L570" s="113"/>
      <c r="M570" s="113"/>
      <c r="N570" s="113"/>
      <c r="O570" s="113"/>
      <c r="P570" s="113"/>
      <c r="Q570" s="113"/>
      <c r="R570" s="113"/>
      <c r="S570" s="113"/>
      <c r="T570" s="113"/>
      <c r="U570" s="113"/>
      <c r="V570" s="113"/>
      <c r="W570" s="113"/>
      <c r="X570" s="113"/>
      <c r="Y570" s="113"/>
      <c r="Z570" s="113"/>
    </row>
    <row r="571" spans="1:26" ht="15.75" customHeight="1">
      <c r="A571" s="113"/>
      <c r="B571" s="113"/>
      <c r="C571" s="113"/>
      <c r="D571" s="113"/>
      <c r="E571" s="113"/>
      <c r="F571" s="113"/>
      <c r="G571" s="113"/>
      <c r="H571" s="113"/>
      <c r="I571" s="113"/>
      <c r="J571" s="113"/>
      <c r="K571" s="113"/>
      <c r="L571" s="113"/>
      <c r="M571" s="113"/>
      <c r="N571" s="113"/>
      <c r="O571" s="113"/>
      <c r="P571" s="113"/>
      <c r="Q571" s="113"/>
      <c r="R571" s="113"/>
      <c r="S571" s="113"/>
      <c r="T571" s="113"/>
      <c r="U571" s="113"/>
      <c r="V571" s="113"/>
      <c r="W571" s="113"/>
      <c r="X571" s="113"/>
      <c r="Y571" s="113"/>
      <c r="Z571" s="113"/>
    </row>
    <row r="572" spans="1:26" ht="15.75" customHeight="1">
      <c r="A572" s="113"/>
      <c r="B572" s="113"/>
      <c r="C572" s="113"/>
      <c r="D572" s="113"/>
      <c r="E572" s="113"/>
      <c r="F572" s="113"/>
      <c r="G572" s="113"/>
      <c r="H572" s="113"/>
      <c r="I572" s="113"/>
      <c r="J572" s="113"/>
      <c r="K572" s="113"/>
      <c r="L572" s="113"/>
      <c r="M572" s="113"/>
      <c r="N572" s="113"/>
      <c r="O572" s="113"/>
      <c r="P572" s="113"/>
      <c r="Q572" s="113"/>
      <c r="R572" s="113"/>
      <c r="S572" s="113"/>
      <c r="T572" s="113"/>
      <c r="U572" s="113"/>
      <c r="V572" s="113"/>
      <c r="W572" s="113"/>
      <c r="X572" s="113"/>
      <c r="Y572" s="113"/>
      <c r="Z572" s="113"/>
    </row>
    <row r="573" spans="1:26" ht="15.75" customHeight="1">
      <c r="A573" s="113"/>
      <c r="B573" s="113"/>
      <c r="C573" s="113"/>
      <c r="D573" s="113"/>
      <c r="E573" s="113"/>
      <c r="F573" s="113"/>
      <c r="G573" s="113"/>
      <c r="H573" s="113"/>
      <c r="I573" s="113"/>
      <c r="J573" s="113"/>
      <c r="K573" s="113"/>
      <c r="L573" s="113"/>
      <c r="M573" s="113"/>
      <c r="N573" s="113"/>
      <c r="O573" s="113"/>
      <c r="P573" s="113"/>
      <c r="Q573" s="113"/>
      <c r="R573" s="113"/>
      <c r="S573" s="113"/>
      <c r="T573" s="113"/>
      <c r="U573" s="113"/>
      <c r="V573" s="113"/>
      <c r="W573" s="113"/>
      <c r="X573" s="113"/>
      <c r="Y573" s="113"/>
      <c r="Z573" s="113"/>
    </row>
    <row r="574" spans="1:26" ht="15.75" customHeight="1">
      <c r="A574" s="113"/>
      <c r="B574" s="113"/>
      <c r="C574" s="113"/>
      <c r="D574" s="113"/>
      <c r="E574" s="113"/>
      <c r="F574" s="113"/>
      <c r="G574" s="113"/>
      <c r="H574" s="113"/>
      <c r="I574" s="113"/>
      <c r="J574" s="113"/>
      <c r="K574" s="113"/>
      <c r="L574" s="113"/>
      <c r="M574" s="113"/>
      <c r="N574" s="113"/>
      <c r="O574" s="113"/>
      <c r="P574" s="113"/>
      <c r="Q574" s="113"/>
      <c r="R574" s="113"/>
      <c r="S574" s="113"/>
      <c r="T574" s="113"/>
      <c r="U574" s="113"/>
      <c r="V574" s="113"/>
      <c r="W574" s="113"/>
      <c r="X574" s="113"/>
      <c r="Y574" s="113"/>
      <c r="Z574" s="113"/>
    </row>
    <row r="575" spans="1:26" ht="15.75" customHeight="1">
      <c r="A575" s="113"/>
      <c r="B575" s="113"/>
      <c r="C575" s="113"/>
      <c r="D575" s="113"/>
      <c r="E575" s="113"/>
      <c r="F575" s="113"/>
      <c r="G575" s="113"/>
      <c r="H575" s="113"/>
      <c r="I575" s="113"/>
      <c r="J575" s="113"/>
      <c r="K575" s="113"/>
      <c r="L575" s="113"/>
      <c r="M575" s="113"/>
      <c r="N575" s="113"/>
      <c r="O575" s="113"/>
      <c r="P575" s="113"/>
      <c r="Q575" s="113"/>
      <c r="R575" s="113"/>
      <c r="S575" s="113"/>
      <c r="T575" s="113"/>
      <c r="U575" s="113"/>
      <c r="V575" s="113"/>
      <c r="W575" s="113"/>
      <c r="X575" s="113"/>
      <c r="Y575" s="113"/>
      <c r="Z575" s="113"/>
    </row>
    <row r="576" spans="1:26" ht="15.75" customHeight="1">
      <c r="A576" s="113"/>
      <c r="B576" s="113"/>
      <c r="C576" s="113"/>
      <c r="D576" s="113"/>
      <c r="E576" s="113"/>
      <c r="F576" s="113"/>
      <c r="G576" s="113"/>
      <c r="H576" s="113"/>
      <c r="I576" s="113"/>
      <c r="J576" s="113"/>
      <c r="K576" s="113"/>
      <c r="L576" s="113"/>
      <c r="M576" s="113"/>
      <c r="N576" s="113"/>
      <c r="O576" s="113"/>
      <c r="P576" s="113"/>
      <c r="Q576" s="113"/>
      <c r="R576" s="113"/>
      <c r="S576" s="113"/>
      <c r="T576" s="113"/>
      <c r="U576" s="113"/>
      <c r="V576" s="113"/>
      <c r="W576" s="113"/>
      <c r="X576" s="113"/>
      <c r="Y576" s="113"/>
      <c r="Z576" s="113"/>
    </row>
    <row r="577" spans="1:26" ht="15.75" customHeight="1">
      <c r="A577" s="113"/>
      <c r="B577" s="113"/>
      <c r="C577" s="113"/>
      <c r="D577" s="113"/>
      <c r="E577" s="113"/>
      <c r="F577" s="113"/>
      <c r="G577" s="113"/>
      <c r="H577" s="113"/>
      <c r="I577" s="113"/>
      <c r="J577" s="113"/>
      <c r="K577" s="113"/>
      <c r="L577" s="113"/>
      <c r="M577" s="113"/>
      <c r="N577" s="113"/>
      <c r="O577" s="113"/>
      <c r="P577" s="113"/>
      <c r="Q577" s="113"/>
      <c r="R577" s="113"/>
      <c r="S577" s="113"/>
      <c r="T577" s="113"/>
      <c r="U577" s="113"/>
      <c r="V577" s="113"/>
      <c r="W577" s="113"/>
      <c r="X577" s="113"/>
      <c r="Y577" s="113"/>
      <c r="Z577" s="113"/>
    </row>
    <row r="578" spans="1:26" ht="15.75" customHeight="1">
      <c r="A578" s="113"/>
      <c r="B578" s="113"/>
      <c r="C578" s="113"/>
      <c r="D578" s="113"/>
      <c r="E578" s="113"/>
      <c r="F578" s="113"/>
      <c r="G578" s="113"/>
      <c r="H578" s="113"/>
      <c r="I578" s="113"/>
      <c r="J578" s="113"/>
      <c r="K578" s="113"/>
      <c r="L578" s="113"/>
      <c r="M578" s="113"/>
      <c r="N578" s="113"/>
      <c r="O578" s="113"/>
      <c r="P578" s="113"/>
      <c r="Q578" s="113"/>
      <c r="R578" s="113"/>
      <c r="S578" s="113"/>
      <c r="T578" s="113"/>
      <c r="U578" s="113"/>
      <c r="V578" s="113"/>
      <c r="W578" s="113"/>
      <c r="X578" s="113"/>
      <c r="Y578" s="113"/>
      <c r="Z578" s="113"/>
    </row>
    <row r="579" spans="1:26" ht="15.75" customHeight="1">
      <c r="A579" s="113"/>
      <c r="B579" s="113"/>
      <c r="C579" s="113"/>
      <c r="D579" s="113"/>
      <c r="E579" s="113"/>
      <c r="F579" s="113"/>
      <c r="G579" s="113"/>
      <c r="H579" s="113"/>
      <c r="I579" s="113"/>
      <c r="J579" s="113"/>
      <c r="K579" s="113"/>
      <c r="L579" s="113"/>
      <c r="M579" s="113"/>
      <c r="N579" s="113"/>
      <c r="O579" s="113"/>
      <c r="P579" s="113"/>
      <c r="Q579" s="113"/>
      <c r="R579" s="113"/>
      <c r="S579" s="113"/>
      <c r="T579" s="113"/>
      <c r="U579" s="113"/>
      <c r="V579" s="113"/>
      <c r="W579" s="113"/>
      <c r="X579" s="113"/>
      <c r="Y579" s="113"/>
      <c r="Z579" s="113"/>
    </row>
    <row r="580" spans="1:26" ht="15.75" customHeight="1">
      <c r="A580" s="113"/>
      <c r="B580" s="113"/>
      <c r="C580" s="113"/>
      <c r="D580" s="113"/>
      <c r="E580" s="113"/>
      <c r="F580" s="113"/>
      <c r="G580" s="113"/>
      <c r="H580" s="113"/>
      <c r="I580" s="113"/>
      <c r="J580" s="113"/>
      <c r="K580" s="113"/>
      <c r="L580" s="113"/>
      <c r="M580" s="113"/>
      <c r="N580" s="113"/>
      <c r="O580" s="113"/>
      <c r="P580" s="113"/>
      <c r="Q580" s="113"/>
      <c r="R580" s="113"/>
      <c r="S580" s="113"/>
      <c r="T580" s="113"/>
      <c r="U580" s="113"/>
      <c r="V580" s="113"/>
      <c r="W580" s="113"/>
      <c r="X580" s="113"/>
      <c r="Y580" s="113"/>
      <c r="Z580" s="113"/>
    </row>
    <row r="581" spans="1:26" ht="15.75" customHeight="1">
      <c r="A581" s="113"/>
      <c r="B581" s="113"/>
      <c r="C581" s="113"/>
      <c r="D581" s="113"/>
      <c r="E581" s="113"/>
      <c r="F581" s="113"/>
      <c r="G581" s="113"/>
      <c r="H581" s="113"/>
      <c r="I581" s="113"/>
      <c r="J581" s="113"/>
      <c r="K581" s="113"/>
      <c r="L581" s="113"/>
      <c r="M581" s="113"/>
      <c r="N581" s="113"/>
      <c r="O581" s="113"/>
      <c r="P581" s="113"/>
      <c r="Q581" s="113"/>
      <c r="R581" s="113"/>
      <c r="S581" s="113"/>
      <c r="T581" s="113"/>
      <c r="U581" s="113"/>
      <c r="V581" s="113"/>
      <c r="W581" s="113"/>
      <c r="X581" s="113"/>
      <c r="Y581" s="113"/>
      <c r="Z581" s="113"/>
    </row>
    <row r="582" spans="1:26" ht="15.75" customHeight="1">
      <c r="A582" s="113"/>
      <c r="B582" s="113"/>
      <c r="C582" s="113"/>
      <c r="D582" s="113"/>
      <c r="E582" s="113"/>
      <c r="F582" s="113"/>
      <c r="G582" s="113"/>
      <c r="H582" s="113"/>
      <c r="I582" s="113"/>
      <c r="J582" s="113"/>
      <c r="K582" s="113"/>
      <c r="L582" s="113"/>
      <c r="M582" s="113"/>
      <c r="N582" s="113"/>
      <c r="O582" s="113"/>
      <c r="P582" s="113"/>
      <c r="Q582" s="113"/>
      <c r="R582" s="113"/>
      <c r="S582" s="113"/>
      <c r="T582" s="113"/>
      <c r="U582" s="113"/>
      <c r="V582" s="113"/>
      <c r="W582" s="113"/>
      <c r="X582" s="113"/>
      <c r="Y582" s="113"/>
      <c r="Z582" s="113"/>
    </row>
    <row r="583" spans="1:26" ht="15.75" customHeight="1">
      <c r="A583" s="113"/>
      <c r="B583" s="113"/>
      <c r="C583" s="113"/>
      <c r="D583" s="113"/>
      <c r="E583" s="113"/>
      <c r="F583" s="113"/>
      <c r="G583" s="113"/>
      <c r="H583" s="113"/>
      <c r="I583" s="113"/>
      <c r="J583" s="113"/>
      <c r="K583" s="113"/>
      <c r="L583" s="113"/>
      <c r="M583" s="113"/>
      <c r="N583" s="113"/>
      <c r="O583" s="113"/>
      <c r="P583" s="113"/>
      <c r="Q583" s="113"/>
      <c r="R583" s="113"/>
      <c r="S583" s="113"/>
      <c r="T583" s="113"/>
      <c r="U583" s="113"/>
      <c r="V583" s="113"/>
      <c r="W583" s="113"/>
      <c r="X583" s="113"/>
      <c r="Y583" s="113"/>
      <c r="Z583" s="113"/>
    </row>
    <row r="584" spans="1:26" ht="15.75" customHeight="1">
      <c r="A584" s="113"/>
      <c r="B584" s="113"/>
      <c r="C584" s="113"/>
      <c r="D584" s="113"/>
      <c r="E584" s="113"/>
      <c r="F584" s="113"/>
      <c r="G584" s="113"/>
      <c r="H584" s="113"/>
      <c r="I584" s="113"/>
      <c r="J584" s="113"/>
      <c r="K584" s="113"/>
      <c r="L584" s="113"/>
      <c r="M584" s="113"/>
      <c r="N584" s="113"/>
      <c r="O584" s="113"/>
      <c r="P584" s="113"/>
      <c r="Q584" s="113"/>
      <c r="R584" s="113"/>
      <c r="S584" s="113"/>
      <c r="T584" s="113"/>
      <c r="U584" s="113"/>
      <c r="V584" s="113"/>
      <c r="W584" s="113"/>
      <c r="X584" s="113"/>
      <c r="Y584" s="113"/>
      <c r="Z584" s="113"/>
    </row>
    <row r="585" spans="1:26" ht="15.75" customHeight="1">
      <c r="A585" s="113"/>
      <c r="B585" s="113"/>
      <c r="C585" s="113"/>
      <c r="D585" s="113"/>
      <c r="E585" s="113"/>
      <c r="F585" s="113"/>
      <c r="G585" s="113"/>
      <c r="H585" s="113"/>
      <c r="I585" s="113"/>
      <c r="J585" s="113"/>
      <c r="K585" s="113"/>
      <c r="L585" s="113"/>
      <c r="M585" s="113"/>
      <c r="N585" s="113"/>
      <c r="O585" s="113"/>
      <c r="P585" s="113"/>
      <c r="Q585" s="113"/>
      <c r="R585" s="113"/>
      <c r="S585" s="113"/>
      <c r="T585" s="113"/>
      <c r="U585" s="113"/>
      <c r="V585" s="113"/>
      <c r="W585" s="113"/>
      <c r="X585" s="113"/>
      <c r="Y585" s="113"/>
      <c r="Z585" s="113"/>
    </row>
    <row r="586" spans="1:26" ht="15.75" customHeight="1">
      <c r="A586" s="113"/>
      <c r="B586" s="113"/>
      <c r="C586" s="113"/>
      <c r="D586" s="113"/>
      <c r="E586" s="113"/>
      <c r="F586" s="113"/>
      <c r="G586" s="113"/>
      <c r="H586" s="113"/>
      <c r="I586" s="113"/>
      <c r="J586" s="113"/>
      <c r="K586" s="113"/>
      <c r="L586" s="113"/>
      <c r="M586" s="113"/>
      <c r="N586" s="113"/>
      <c r="O586" s="113"/>
      <c r="P586" s="113"/>
      <c r="Q586" s="113"/>
      <c r="R586" s="113"/>
      <c r="S586" s="113"/>
      <c r="T586" s="113"/>
      <c r="U586" s="113"/>
      <c r="V586" s="113"/>
      <c r="W586" s="113"/>
      <c r="X586" s="113"/>
      <c r="Y586" s="113"/>
      <c r="Z586" s="113"/>
    </row>
    <row r="587" spans="1:26" ht="15.75" customHeight="1">
      <c r="A587" s="113"/>
      <c r="B587" s="113"/>
      <c r="C587" s="113"/>
      <c r="D587" s="113"/>
      <c r="E587" s="113"/>
      <c r="F587" s="113"/>
      <c r="G587" s="113"/>
      <c r="H587" s="113"/>
      <c r="I587" s="113"/>
      <c r="J587" s="113"/>
      <c r="K587" s="113"/>
      <c r="L587" s="113"/>
      <c r="M587" s="113"/>
      <c r="N587" s="113"/>
      <c r="O587" s="113"/>
      <c r="P587" s="113"/>
      <c r="Q587" s="113"/>
      <c r="R587" s="113"/>
      <c r="S587" s="113"/>
      <c r="T587" s="113"/>
      <c r="U587" s="113"/>
      <c r="V587" s="113"/>
      <c r="W587" s="113"/>
      <c r="X587" s="113"/>
      <c r="Y587" s="113"/>
      <c r="Z587" s="113"/>
    </row>
    <row r="588" spans="1:26" ht="15.75" customHeight="1">
      <c r="A588" s="113"/>
      <c r="B588" s="113"/>
      <c r="C588" s="113"/>
      <c r="D588" s="113"/>
      <c r="E588" s="113"/>
      <c r="F588" s="113"/>
      <c r="G588" s="113"/>
      <c r="H588" s="113"/>
      <c r="I588" s="113"/>
      <c r="J588" s="113"/>
      <c r="K588" s="113"/>
      <c r="L588" s="113"/>
      <c r="M588" s="113"/>
      <c r="N588" s="113"/>
      <c r="O588" s="113"/>
      <c r="P588" s="113"/>
      <c r="Q588" s="113"/>
      <c r="R588" s="113"/>
      <c r="S588" s="113"/>
      <c r="T588" s="113"/>
      <c r="U588" s="113"/>
      <c r="V588" s="113"/>
      <c r="W588" s="113"/>
      <c r="X588" s="113"/>
      <c r="Y588" s="113"/>
      <c r="Z588" s="113"/>
    </row>
    <row r="589" spans="1:26" ht="15.75" customHeight="1">
      <c r="A589" s="113"/>
      <c r="B589" s="113"/>
      <c r="C589" s="113"/>
      <c r="D589" s="113"/>
      <c r="E589" s="113"/>
      <c r="F589" s="113"/>
      <c r="G589" s="113"/>
      <c r="H589" s="113"/>
      <c r="I589" s="113"/>
      <c r="J589" s="113"/>
      <c r="K589" s="113"/>
      <c r="L589" s="113"/>
      <c r="M589" s="113"/>
      <c r="N589" s="113"/>
      <c r="O589" s="113"/>
      <c r="P589" s="113"/>
      <c r="Q589" s="113"/>
      <c r="R589" s="113"/>
      <c r="S589" s="113"/>
      <c r="T589" s="113"/>
      <c r="U589" s="113"/>
      <c r="V589" s="113"/>
      <c r="W589" s="113"/>
      <c r="X589" s="113"/>
      <c r="Y589" s="113"/>
      <c r="Z589" s="113"/>
    </row>
    <row r="590" spans="1:26" ht="15.75" customHeight="1">
      <c r="A590" s="113"/>
      <c r="B590" s="113"/>
      <c r="C590" s="113"/>
      <c r="D590" s="113"/>
      <c r="E590" s="113"/>
      <c r="F590" s="113"/>
      <c r="G590" s="113"/>
      <c r="H590" s="113"/>
      <c r="I590" s="113"/>
      <c r="J590" s="113"/>
      <c r="K590" s="113"/>
      <c r="L590" s="113"/>
      <c r="M590" s="113"/>
      <c r="N590" s="113"/>
      <c r="O590" s="113"/>
      <c r="P590" s="113"/>
      <c r="Q590" s="113"/>
      <c r="R590" s="113"/>
      <c r="S590" s="113"/>
      <c r="T590" s="113"/>
      <c r="U590" s="113"/>
      <c r="V590" s="113"/>
      <c r="W590" s="113"/>
      <c r="X590" s="113"/>
      <c r="Y590" s="113"/>
      <c r="Z590" s="113"/>
    </row>
    <row r="591" spans="1:26" ht="15.75" customHeight="1">
      <c r="A591" s="113"/>
      <c r="B591" s="113"/>
      <c r="C591" s="113"/>
      <c r="D591" s="113"/>
      <c r="E591" s="113"/>
      <c r="F591" s="113"/>
      <c r="G591" s="113"/>
      <c r="H591" s="113"/>
      <c r="I591" s="113"/>
      <c r="J591" s="113"/>
      <c r="K591" s="113"/>
      <c r="L591" s="113"/>
      <c r="M591" s="113"/>
      <c r="N591" s="113"/>
      <c r="O591" s="113"/>
      <c r="P591" s="113"/>
      <c r="Q591" s="113"/>
      <c r="R591" s="113"/>
      <c r="S591" s="113"/>
      <c r="T591" s="113"/>
      <c r="U591" s="113"/>
      <c r="V591" s="113"/>
      <c r="W591" s="113"/>
      <c r="X591" s="113"/>
      <c r="Y591" s="113"/>
      <c r="Z591" s="113"/>
    </row>
    <row r="592" spans="1:26" ht="15.75" customHeight="1">
      <c r="A592" s="113"/>
      <c r="B592" s="113"/>
      <c r="C592" s="113"/>
      <c r="D592" s="113"/>
      <c r="E592" s="113"/>
      <c r="F592" s="113"/>
      <c r="G592" s="113"/>
      <c r="H592" s="113"/>
      <c r="I592" s="113"/>
      <c r="J592" s="113"/>
      <c r="K592" s="113"/>
      <c r="L592" s="113"/>
      <c r="M592" s="113"/>
      <c r="N592" s="113"/>
      <c r="O592" s="113"/>
      <c r="P592" s="113"/>
      <c r="Q592" s="113"/>
      <c r="R592" s="113"/>
      <c r="S592" s="113"/>
      <c r="T592" s="113"/>
      <c r="U592" s="113"/>
      <c r="V592" s="113"/>
      <c r="W592" s="113"/>
      <c r="X592" s="113"/>
      <c r="Y592" s="113"/>
      <c r="Z592" s="113"/>
    </row>
    <row r="593" spans="1:26" ht="15.75" customHeight="1">
      <c r="A593" s="113"/>
      <c r="B593" s="113"/>
      <c r="C593" s="113"/>
      <c r="D593" s="113"/>
      <c r="E593" s="113"/>
      <c r="F593" s="113"/>
      <c r="G593" s="113"/>
      <c r="H593" s="113"/>
      <c r="I593" s="113"/>
      <c r="J593" s="113"/>
      <c r="K593" s="113"/>
      <c r="L593" s="113"/>
      <c r="M593" s="113"/>
      <c r="N593" s="113"/>
      <c r="O593" s="113"/>
      <c r="P593" s="113"/>
      <c r="Q593" s="113"/>
      <c r="R593" s="113"/>
      <c r="S593" s="113"/>
      <c r="T593" s="113"/>
      <c r="U593" s="113"/>
      <c r="V593" s="113"/>
      <c r="W593" s="113"/>
      <c r="X593" s="113"/>
      <c r="Y593" s="113"/>
      <c r="Z593" s="113"/>
    </row>
    <row r="594" spans="1:26" ht="15.75" customHeight="1">
      <c r="A594" s="113"/>
      <c r="B594" s="113"/>
      <c r="C594" s="113"/>
      <c r="D594" s="113"/>
      <c r="E594" s="113"/>
      <c r="F594" s="113"/>
      <c r="G594" s="113"/>
      <c r="H594" s="113"/>
      <c r="I594" s="113"/>
      <c r="J594" s="113"/>
      <c r="K594" s="113"/>
      <c r="L594" s="113"/>
      <c r="M594" s="113"/>
      <c r="N594" s="113"/>
      <c r="O594" s="113"/>
      <c r="P594" s="113"/>
      <c r="Q594" s="113"/>
      <c r="R594" s="113"/>
      <c r="S594" s="113"/>
      <c r="T594" s="113"/>
      <c r="U594" s="113"/>
      <c r="V594" s="113"/>
      <c r="W594" s="113"/>
      <c r="X594" s="113"/>
      <c r="Y594" s="113"/>
      <c r="Z594" s="113"/>
    </row>
    <row r="595" spans="1:26" ht="15.75" customHeight="1">
      <c r="A595" s="113"/>
      <c r="B595" s="113"/>
      <c r="C595" s="113"/>
      <c r="D595" s="113"/>
      <c r="E595" s="113"/>
      <c r="F595" s="113"/>
      <c r="G595" s="113"/>
      <c r="H595" s="113"/>
      <c r="I595" s="113"/>
      <c r="J595" s="113"/>
      <c r="K595" s="113"/>
      <c r="L595" s="113"/>
      <c r="M595" s="113"/>
      <c r="N595" s="113"/>
      <c r="O595" s="113"/>
      <c r="P595" s="113"/>
      <c r="Q595" s="113"/>
      <c r="R595" s="113"/>
      <c r="S595" s="113"/>
      <c r="T595" s="113"/>
      <c r="U595" s="113"/>
      <c r="V595" s="113"/>
      <c r="W595" s="113"/>
      <c r="X595" s="113"/>
      <c r="Y595" s="113"/>
      <c r="Z595" s="113"/>
    </row>
    <row r="596" spans="1:26" ht="15.75" customHeight="1">
      <c r="A596" s="113"/>
      <c r="B596" s="113"/>
      <c r="C596" s="113"/>
      <c r="D596" s="113"/>
      <c r="E596" s="113"/>
      <c r="F596" s="113"/>
      <c r="G596" s="113"/>
      <c r="H596" s="113"/>
      <c r="I596" s="113"/>
      <c r="J596" s="113"/>
      <c r="K596" s="113"/>
      <c r="L596" s="113"/>
      <c r="M596" s="113"/>
      <c r="N596" s="113"/>
      <c r="O596" s="113"/>
      <c r="P596" s="113"/>
      <c r="Q596" s="113"/>
      <c r="R596" s="113"/>
      <c r="S596" s="113"/>
      <c r="T596" s="113"/>
      <c r="U596" s="113"/>
      <c r="V596" s="113"/>
      <c r="W596" s="113"/>
      <c r="X596" s="113"/>
      <c r="Y596" s="113"/>
      <c r="Z596" s="113"/>
    </row>
    <row r="597" spans="1:26" ht="15.75" customHeight="1">
      <c r="A597" s="113"/>
      <c r="B597" s="113"/>
      <c r="C597" s="113"/>
      <c r="D597" s="113"/>
      <c r="E597" s="113"/>
      <c r="F597" s="113"/>
      <c r="G597" s="113"/>
      <c r="H597" s="113"/>
      <c r="I597" s="113"/>
      <c r="J597" s="113"/>
      <c r="K597" s="113"/>
      <c r="L597" s="113"/>
      <c r="M597" s="113"/>
      <c r="N597" s="113"/>
      <c r="O597" s="113"/>
      <c r="P597" s="113"/>
      <c r="Q597" s="113"/>
      <c r="R597" s="113"/>
      <c r="S597" s="113"/>
      <c r="T597" s="113"/>
      <c r="U597" s="113"/>
      <c r="V597" s="113"/>
      <c r="W597" s="113"/>
      <c r="X597" s="113"/>
      <c r="Y597" s="113"/>
      <c r="Z597" s="113"/>
    </row>
    <row r="598" spans="1:26" ht="15.75" customHeight="1">
      <c r="A598" s="113"/>
      <c r="B598" s="113"/>
      <c r="C598" s="113"/>
      <c r="D598" s="113"/>
      <c r="E598" s="113"/>
      <c r="F598" s="113"/>
      <c r="G598" s="113"/>
      <c r="H598" s="113"/>
      <c r="I598" s="113"/>
      <c r="J598" s="113"/>
      <c r="K598" s="113"/>
      <c r="L598" s="113"/>
      <c r="M598" s="113"/>
      <c r="N598" s="113"/>
      <c r="O598" s="113"/>
      <c r="P598" s="113"/>
      <c r="Q598" s="113"/>
      <c r="R598" s="113"/>
      <c r="S598" s="113"/>
      <c r="T598" s="113"/>
      <c r="U598" s="113"/>
      <c r="V598" s="113"/>
      <c r="W598" s="113"/>
      <c r="X598" s="113"/>
      <c r="Y598" s="113"/>
      <c r="Z598" s="113"/>
    </row>
    <row r="599" spans="1:26" ht="15.75" customHeight="1">
      <c r="A599" s="113"/>
      <c r="B599" s="113"/>
      <c r="C599" s="113"/>
      <c r="D599" s="113"/>
      <c r="E599" s="113"/>
      <c r="F599" s="113"/>
      <c r="G599" s="113"/>
      <c r="H599" s="113"/>
      <c r="I599" s="113"/>
      <c r="J599" s="113"/>
      <c r="K599" s="113"/>
      <c r="L599" s="113"/>
      <c r="M599" s="113"/>
      <c r="N599" s="113"/>
      <c r="O599" s="113"/>
      <c r="P599" s="113"/>
      <c r="Q599" s="113"/>
      <c r="R599" s="113"/>
      <c r="S599" s="113"/>
      <c r="T599" s="113"/>
      <c r="U599" s="113"/>
      <c r="V599" s="113"/>
      <c r="W599" s="113"/>
      <c r="X599" s="113"/>
      <c r="Y599" s="113"/>
      <c r="Z599" s="113"/>
    </row>
    <row r="600" spans="1:26" ht="15.75" customHeight="1">
      <c r="A600" s="113"/>
      <c r="B600" s="113"/>
      <c r="C600" s="113"/>
      <c r="D600" s="113"/>
      <c r="E600" s="113"/>
      <c r="F600" s="113"/>
      <c r="G600" s="113"/>
      <c r="H600" s="113"/>
      <c r="I600" s="113"/>
      <c r="J600" s="113"/>
      <c r="K600" s="113"/>
      <c r="L600" s="113"/>
      <c r="M600" s="113"/>
      <c r="N600" s="113"/>
      <c r="O600" s="113"/>
      <c r="P600" s="113"/>
      <c r="Q600" s="113"/>
      <c r="R600" s="113"/>
      <c r="S600" s="113"/>
      <c r="T600" s="113"/>
      <c r="U600" s="113"/>
      <c r="V600" s="113"/>
      <c r="W600" s="113"/>
      <c r="X600" s="113"/>
      <c r="Y600" s="113"/>
      <c r="Z600" s="113"/>
    </row>
    <row r="601" spans="1:26" ht="15.75" customHeight="1">
      <c r="A601" s="113"/>
      <c r="B601" s="113"/>
      <c r="C601" s="113"/>
      <c r="D601" s="113"/>
      <c r="E601" s="113"/>
      <c r="F601" s="113"/>
      <c r="G601" s="113"/>
      <c r="H601" s="113"/>
      <c r="I601" s="113"/>
      <c r="J601" s="113"/>
      <c r="K601" s="113"/>
      <c r="L601" s="113"/>
      <c r="M601" s="113"/>
      <c r="N601" s="113"/>
      <c r="O601" s="113"/>
      <c r="P601" s="113"/>
      <c r="Q601" s="113"/>
      <c r="R601" s="113"/>
      <c r="S601" s="113"/>
      <c r="T601" s="113"/>
      <c r="U601" s="113"/>
      <c r="V601" s="113"/>
      <c r="W601" s="113"/>
      <c r="X601" s="113"/>
      <c r="Y601" s="113"/>
      <c r="Z601" s="113"/>
    </row>
    <row r="602" spans="1:26" ht="15.75" customHeight="1">
      <c r="A602" s="113"/>
      <c r="B602" s="113"/>
      <c r="C602" s="113"/>
      <c r="D602" s="113"/>
      <c r="E602" s="113"/>
      <c r="F602" s="113"/>
      <c r="G602" s="113"/>
      <c r="H602" s="113"/>
      <c r="I602" s="113"/>
      <c r="J602" s="113"/>
      <c r="K602" s="113"/>
      <c r="L602" s="113"/>
      <c r="M602" s="113"/>
      <c r="N602" s="113"/>
      <c r="O602" s="113"/>
      <c r="P602" s="113"/>
      <c r="Q602" s="113"/>
      <c r="R602" s="113"/>
      <c r="S602" s="113"/>
      <c r="T602" s="113"/>
      <c r="U602" s="113"/>
      <c r="V602" s="113"/>
      <c r="W602" s="113"/>
      <c r="X602" s="113"/>
      <c r="Y602" s="113"/>
      <c r="Z602" s="113"/>
    </row>
    <row r="603" spans="1:26" ht="15.75" customHeight="1">
      <c r="A603" s="113"/>
      <c r="B603" s="113"/>
      <c r="C603" s="113"/>
      <c r="D603" s="113"/>
      <c r="E603" s="113"/>
      <c r="F603" s="113"/>
      <c r="G603" s="113"/>
      <c r="H603" s="113"/>
      <c r="I603" s="113"/>
      <c r="J603" s="113"/>
      <c r="K603" s="113"/>
      <c r="L603" s="113"/>
      <c r="M603" s="113"/>
      <c r="N603" s="113"/>
      <c r="O603" s="113"/>
      <c r="P603" s="113"/>
      <c r="Q603" s="113"/>
      <c r="R603" s="113"/>
      <c r="S603" s="113"/>
      <c r="T603" s="113"/>
      <c r="U603" s="113"/>
      <c r="V603" s="113"/>
      <c r="W603" s="113"/>
      <c r="X603" s="113"/>
      <c r="Y603" s="113"/>
      <c r="Z603" s="113"/>
    </row>
    <row r="604" spans="1:26" ht="15.75" customHeight="1">
      <c r="A604" s="113"/>
      <c r="B604" s="113"/>
      <c r="C604" s="113"/>
      <c r="D604" s="113"/>
      <c r="E604" s="113"/>
      <c r="F604" s="113"/>
      <c r="G604" s="113"/>
      <c r="H604" s="113"/>
      <c r="I604" s="113"/>
      <c r="J604" s="113"/>
      <c r="K604" s="113"/>
      <c r="L604" s="113"/>
      <c r="M604" s="113"/>
      <c r="N604" s="113"/>
      <c r="O604" s="113"/>
      <c r="P604" s="113"/>
      <c r="Q604" s="113"/>
      <c r="R604" s="113"/>
      <c r="S604" s="113"/>
      <c r="T604" s="113"/>
      <c r="U604" s="113"/>
      <c r="V604" s="113"/>
      <c r="W604" s="113"/>
      <c r="X604" s="113"/>
      <c r="Y604" s="113"/>
      <c r="Z604" s="113"/>
    </row>
    <row r="605" spans="1:26" ht="15.75" customHeight="1">
      <c r="A605" s="113"/>
      <c r="B605" s="113"/>
      <c r="C605" s="113"/>
      <c r="D605" s="113"/>
      <c r="E605" s="113"/>
      <c r="F605" s="113"/>
      <c r="G605" s="113"/>
      <c r="H605" s="113"/>
      <c r="I605" s="113"/>
      <c r="J605" s="113"/>
      <c r="K605" s="113"/>
      <c r="L605" s="113"/>
      <c r="M605" s="113"/>
      <c r="N605" s="113"/>
      <c r="O605" s="113"/>
      <c r="P605" s="113"/>
      <c r="Q605" s="113"/>
      <c r="R605" s="113"/>
      <c r="S605" s="113"/>
      <c r="T605" s="113"/>
      <c r="U605" s="113"/>
      <c r="V605" s="113"/>
      <c r="W605" s="113"/>
      <c r="X605" s="113"/>
      <c r="Y605" s="113"/>
      <c r="Z605" s="113"/>
    </row>
    <row r="606" spans="1:26" ht="15.75" customHeight="1">
      <c r="A606" s="113"/>
      <c r="B606" s="113"/>
      <c r="C606" s="113"/>
      <c r="D606" s="113"/>
      <c r="E606" s="113"/>
      <c r="F606" s="113"/>
      <c r="G606" s="113"/>
      <c r="H606" s="113"/>
      <c r="I606" s="113"/>
      <c r="J606" s="113"/>
      <c r="K606" s="113"/>
      <c r="L606" s="113"/>
      <c r="M606" s="113"/>
      <c r="N606" s="113"/>
      <c r="O606" s="113"/>
      <c r="P606" s="113"/>
      <c r="Q606" s="113"/>
      <c r="R606" s="113"/>
      <c r="S606" s="113"/>
      <c r="T606" s="113"/>
      <c r="U606" s="113"/>
      <c r="V606" s="113"/>
      <c r="W606" s="113"/>
      <c r="X606" s="113"/>
      <c r="Y606" s="113"/>
      <c r="Z606" s="113"/>
    </row>
    <row r="607" spans="1:26" ht="15.75" customHeight="1">
      <c r="A607" s="113"/>
      <c r="B607" s="113"/>
      <c r="C607" s="113"/>
      <c r="D607" s="113"/>
      <c r="E607" s="113"/>
      <c r="F607" s="113"/>
      <c r="G607" s="113"/>
      <c r="H607" s="113"/>
      <c r="I607" s="113"/>
      <c r="J607" s="113"/>
      <c r="K607" s="113"/>
      <c r="L607" s="113"/>
      <c r="M607" s="113"/>
      <c r="N607" s="113"/>
      <c r="O607" s="113"/>
      <c r="P607" s="113"/>
      <c r="Q607" s="113"/>
      <c r="R607" s="113"/>
      <c r="S607" s="113"/>
      <c r="T607" s="113"/>
      <c r="U607" s="113"/>
      <c r="V607" s="113"/>
      <c r="W607" s="113"/>
      <c r="X607" s="113"/>
      <c r="Y607" s="113"/>
      <c r="Z607" s="113"/>
    </row>
    <row r="608" spans="1:26" ht="15.75" customHeight="1">
      <c r="A608" s="113"/>
      <c r="B608" s="113"/>
      <c r="C608" s="113"/>
      <c r="D608" s="113"/>
      <c r="E608" s="113"/>
      <c r="F608" s="113"/>
      <c r="G608" s="113"/>
      <c r="H608" s="113"/>
      <c r="I608" s="113"/>
      <c r="J608" s="113"/>
      <c r="K608" s="113"/>
      <c r="L608" s="113"/>
      <c r="M608" s="113"/>
      <c r="N608" s="113"/>
      <c r="O608" s="113"/>
      <c r="P608" s="113"/>
      <c r="Q608" s="113"/>
      <c r="R608" s="113"/>
      <c r="S608" s="113"/>
      <c r="T608" s="113"/>
      <c r="U608" s="113"/>
      <c r="V608" s="113"/>
      <c r="W608" s="113"/>
      <c r="X608" s="113"/>
      <c r="Y608" s="113"/>
      <c r="Z608" s="113"/>
    </row>
    <row r="609" spans="1:26" ht="15.75" customHeight="1">
      <c r="A609" s="113"/>
      <c r="B609" s="113"/>
      <c r="C609" s="113"/>
      <c r="D609" s="113"/>
      <c r="E609" s="113"/>
      <c r="F609" s="113"/>
      <c r="G609" s="113"/>
      <c r="H609" s="113"/>
      <c r="I609" s="113"/>
      <c r="J609" s="113"/>
      <c r="K609" s="113"/>
      <c r="L609" s="113"/>
      <c r="M609" s="113"/>
      <c r="N609" s="113"/>
      <c r="O609" s="113"/>
      <c r="P609" s="113"/>
      <c r="Q609" s="113"/>
      <c r="R609" s="113"/>
      <c r="S609" s="113"/>
      <c r="T609" s="113"/>
      <c r="U609" s="113"/>
      <c r="V609" s="113"/>
      <c r="W609" s="113"/>
      <c r="X609" s="113"/>
      <c r="Y609" s="113"/>
      <c r="Z609" s="113"/>
    </row>
    <row r="610" spans="1:26" ht="15.75" customHeight="1">
      <c r="A610" s="113"/>
      <c r="B610" s="113"/>
      <c r="C610" s="113"/>
      <c r="D610" s="113"/>
      <c r="E610" s="113"/>
      <c r="F610" s="113"/>
      <c r="G610" s="113"/>
      <c r="H610" s="113"/>
      <c r="I610" s="113"/>
      <c r="J610" s="113"/>
      <c r="K610" s="113"/>
      <c r="L610" s="113"/>
      <c r="M610" s="113"/>
      <c r="N610" s="113"/>
      <c r="O610" s="113"/>
      <c r="P610" s="113"/>
      <c r="Q610" s="113"/>
      <c r="R610" s="113"/>
      <c r="S610" s="113"/>
      <c r="T610" s="113"/>
      <c r="U610" s="113"/>
      <c r="V610" s="113"/>
      <c r="W610" s="113"/>
      <c r="X610" s="113"/>
      <c r="Y610" s="113"/>
      <c r="Z610" s="113"/>
    </row>
    <row r="611" spans="1:26" ht="15.75" customHeight="1">
      <c r="A611" s="113"/>
      <c r="B611" s="113"/>
      <c r="C611" s="113"/>
      <c r="D611" s="113"/>
      <c r="E611" s="113"/>
      <c r="F611" s="113"/>
      <c r="G611" s="113"/>
      <c r="H611" s="113"/>
      <c r="I611" s="113"/>
      <c r="J611" s="113"/>
      <c r="K611" s="113"/>
      <c r="L611" s="113"/>
      <c r="M611" s="113"/>
      <c r="N611" s="113"/>
      <c r="O611" s="113"/>
      <c r="P611" s="113"/>
      <c r="Q611" s="113"/>
      <c r="R611" s="113"/>
      <c r="S611" s="113"/>
      <c r="T611" s="113"/>
      <c r="U611" s="113"/>
      <c r="V611" s="113"/>
      <c r="W611" s="113"/>
      <c r="X611" s="113"/>
      <c r="Y611" s="113"/>
      <c r="Z611" s="113"/>
    </row>
    <row r="612" spans="1:26" ht="15.75" customHeight="1">
      <c r="A612" s="113"/>
      <c r="B612" s="113"/>
      <c r="C612" s="113"/>
      <c r="D612" s="113"/>
      <c r="E612" s="113"/>
      <c r="F612" s="113"/>
      <c r="G612" s="113"/>
      <c r="H612" s="113"/>
      <c r="I612" s="113"/>
      <c r="J612" s="113"/>
      <c r="K612" s="113"/>
      <c r="L612" s="113"/>
      <c r="M612" s="113"/>
      <c r="N612" s="113"/>
      <c r="O612" s="113"/>
      <c r="P612" s="113"/>
      <c r="Q612" s="113"/>
      <c r="R612" s="113"/>
      <c r="S612" s="113"/>
      <c r="T612" s="113"/>
      <c r="U612" s="113"/>
      <c r="V612" s="113"/>
      <c r="W612" s="113"/>
      <c r="X612" s="113"/>
      <c r="Y612" s="113"/>
      <c r="Z612" s="113"/>
    </row>
    <row r="613" spans="1:26" ht="15.75" customHeight="1">
      <c r="A613" s="113"/>
      <c r="B613" s="113"/>
      <c r="C613" s="113"/>
      <c r="D613" s="113"/>
      <c r="E613" s="113"/>
      <c r="F613" s="113"/>
      <c r="G613" s="113"/>
      <c r="H613" s="113"/>
      <c r="I613" s="113"/>
      <c r="J613" s="113"/>
      <c r="K613" s="113"/>
      <c r="L613" s="113"/>
      <c r="M613" s="113"/>
      <c r="N613" s="113"/>
      <c r="O613" s="113"/>
      <c r="P613" s="113"/>
      <c r="Q613" s="113"/>
      <c r="R613" s="113"/>
      <c r="S613" s="113"/>
      <c r="T613" s="113"/>
      <c r="U613" s="113"/>
      <c r="V613" s="113"/>
      <c r="W613" s="113"/>
      <c r="X613" s="113"/>
      <c r="Y613" s="113"/>
      <c r="Z613" s="113"/>
    </row>
    <row r="614" spans="1:26" ht="15.75" customHeight="1">
      <c r="A614" s="113"/>
      <c r="B614" s="113"/>
      <c r="C614" s="113"/>
      <c r="D614" s="113"/>
      <c r="E614" s="113"/>
      <c r="F614" s="113"/>
      <c r="G614" s="113"/>
      <c r="H614" s="113"/>
      <c r="I614" s="113"/>
      <c r="J614" s="113"/>
      <c r="K614" s="113"/>
      <c r="L614" s="113"/>
      <c r="M614" s="113"/>
      <c r="N614" s="113"/>
      <c r="O614" s="113"/>
      <c r="P614" s="113"/>
      <c r="Q614" s="113"/>
      <c r="R614" s="113"/>
      <c r="S614" s="113"/>
      <c r="T614" s="113"/>
      <c r="U614" s="113"/>
      <c r="V614" s="113"/>
      <c r="W614" s="113"/>
      <c r="X614" s="113"/>
      <c r="Y614" s="113"/>
      <c r="Z614" s="113"/>
    </row>
    <row r="615" spans="1:26" ht="15.75" customHeight="1">
      <c r="A615" s="113"/>
      <c r="B615" s="113"/>
      <c r="C615" s="113"/>
      <c r="D615" s="113"/>
      <c r="E615" s="113"/>
      <c r="F615" s="113"/>
      <c r="G615" s="113"/>
      <c r="H615" s="113"/>
      <c r="I615" s="113"/>
      <c r="J615" s="113"/>
      <c r="K615" s="113"/>
      <c r="L615" s="113"/>
      <c r="M615" s="113"/>
      <c r="N615" s="113"/>
      <c r="O615" s="113"/>
      <c r="P615" s="113"/>
      <c r="Q615" s="113"/>
      <c r="R615" s="113"/>
      <c r="S615" s="113"/>
      <c r="T615" s="113"/>
      <c r="U615" s="113"/>
      <c r="V615" s="113"/>
      <c r="W615" s="113"/>
      <c r="X615" s="113"/>
      <c r="Y615" s="113"/>
      <c r="Z615" s="113"/>
    </row>
    <row r="616" spans="1:26" ht="15.75" customHeight="1">
      <c r="A616" s="113"/>
      <c r="B616" s="113"/>
      <c r="C616" s="113"/>
      <c r="D616" s="113"/>
      <c r="E616" s="113"/>
      <c r="F616" s="113"/>
      <c r="G616" s="113"/>
      <c r="H616" s="113"/>
      <c r="I616" s="113"/>
      <c r="J616" s="113"/>
      <c r="K616" s="113"/>
      <c r="L616" s="113"/>
      <c r="M616" s="113"/>
      <c r="N616" s="113"/>
      <c r="O616" s="113"/>
      <c r="P616" s="113"/>
      <c r="Q616" s="113"/>
      <c r="R616" s="113"/>
      <c r="S616" s="113"/>
      <c r="T616" s="113"/>
      <c r="U616" s="113"/>
      <c r="V616" s="113"/>
      <c r="W616" s="113"/>
      <c r="X616" s="113"/>
      <c r="Y616" s="113"/>
      <c r="Z616" s="113"/>
    </row>
    <row r="617" spans="1:26" ht="15.75" customHeight="1">
      <c r="A617" s="113"/>
      <c r="B617" s="113"/>
      <c r="C617" s="113"/>
      <c r="D617" s="113"/>
      <c r="E617" s="113"/>
      <c r="F617" s="113"/>
      <c r="G617" s="113"/>
      <c r="H617" s="113"/>
      <c r="I617" s="113"/>
      <c r="J617" s="113"/>
      <c r="K617" s="113"/>
      <c r="L617" s="113"/>
      <c r="M617" s="113"/>
      <c r="N617" s="113"/>
      <c r="O617" s="113"/>
      <c r="P617" s="113"/>
      <c r="Q617" s="113"/>
      <c r="R617" s="113"/>
      <c r="S617" s="113"/>
      <c r="T617" s="113"/>
      <c r="U617" s="113"/>
      <c r="V617" s="113"/>
      <c r="W617" s="113"/>
      <c r="X617" s="113"/>
      <c r="Y617" s="113"/>
      <c r="Z617" s="113"/>
    </row>
    <row r="618" spans="1:26" ht="15.75" customHeight="1">
      <c r="A618" s="113"/>
      <c r="B618" s="113"/>
      <c r="C618" s="113"/>
      <c r="D618" s="113"/>
      <c r="E618" s="113"/>
      <c r="F618" s="113"/>
      <c r="G618" s="113"/>
      <c r="H618" s="113"/>
      <c r="I618" s="113"/>
      <c r="J618" s="113"/>
      <c r="K618" s="113"/>
      <c r="L618" s="113"/>
      <c r="M618" s="113"/>
      <c r="N618" s="113"/>
      <c r="O618" s="113"/>
      <c r="P618" s="113"/>
      <c r="Q618" s="113"/>
      <c r="R618" s="113"/>
      <c r="S618" s="113"/>
      <c r="T618" s="113"/>
      <c r="U618" s="113"/>
      <c r="V618" s="113"/>
      <c r="W618" s="113"/>
      <c r="X618" s="113"/>
      <c r="Y618" s="113"/>
      <c r="Z618" s="113"/>
    </row>
    <row r="619" spans="1:26" ht="15.75" customHeight="1">
      <c r="A619" s="113"/>
      <c r="B619" s="113"/>
      <c r="C619" s="113"/>
      <c r="D619" s="113"/>
      <c r="E619" s="113"/>
      <c r="F619" s="113"/>
      <c r="G619" s="113"/>
      <c r="H619" s="113"/>
      <c r="I619" s="113"/>
      <c r="J619" s="113"/>
      <c r="K619" s="113"/>
      <c r="L619" s="113"/>
      <c r="M619" s="113"/>
      <c r="N619" s="113"/>
      <c r="O619" s="113"/>
      <c r="P619" s="113"/>
      <c r="Q619" s="113"/>
      <c r="R619" s="113"/>
      <c r="S619" s="113"/>
      <c r="T619" s="113"/>
      <c r="U619" s="113"/>
      <c r="V619" s="113"/>
      <c r="W619" s="113"/>
      <c r="X619" s="113"/>
      <c r="Y619" s="113"/>
      <c r="Z619" s="113"/>
    </row>
    <row r="620" spans="1:26" ht="15.75" customHeight="1">
      <c r="A620" s="113"/>
      <c r="B620" s="113"/>
      <c r="C620" s="113"/>
      <c r="D620" s="113"/>
      <c r="E620" s="113"/>
      <c r="F620" s="113"/>
      <c r="G620" s="113"/>
      <c r="H620" s="113"/>
      <c r="I620" s="113"/>
      <c r="J620" s="113"/>
      <c r="K620" s="113"/>
      <c r="L620" s="113"/>
      <c r="M620" s="113"/>
      <c r="N620" s="113"/>
      <c r="O620" s="113"/>
      <c r="P620" s="113"/>
      <c r="Q620" s="113"/>
      <c r="R620" s="113"/>
      <c r="S620" s="113"/>
      <c r="T620" s="113"/>
      <c r="U620" s="113"/>
      <c r="V620" s="113"/>
      <c r="W620" s="113"/>
      <c r="X620" s="113"/>
      <c r="Y620" s="113"/>
      <c r="Z620" s="113"/>
    </row>
    <row r="621" spans="1:26" ht="15.75" customHeight="1">
      <c r="A621" s="113"/>
      <c r="B621" s="113"/>
      <c r="C621" s="113"/>
      <c r="D621" s="113"/>
      <c r="E621" s="113"/>
      <c r="F621" s="113"/>
      <c r="G621" s="113"/>
      <c r="H621" s="113"/>
      <c r="I621" s="113"/>
      <c r="J621" s="113"/>
      <c r="K621" s="113"/>
      <c r="L621" s="113"/>
      <c r="M621" s="113"/>
      <c r="N621" s="113"/>
      <c r="O621" s="113"/>
      <c r="P621" s="113"/>
      <c r="Q621" s="113"/>
      <c r="R621" s="113"/>
      <c r="S621" s="113"/>
      <c r="T621" s="113"/>
      <c r="U621" s="113"/>
      <c r="V621" s="113"/>
      <c r="W621" s="113"/>
      <c r="X621" s="113"/>
      <c r="Y621" s="113"/>
      <c r="Z621" s="113"/>
    </row>
    <row r="622" spans="1:26" ht="15.75" customHeight="1">
      <c r="A622" s="113"/>
      <c r="B622" s="113"/>
      <c r="C622" s="113"/>
      <c r="D622" s="113"/>
      <c r="E622" s="113"/>
      <c r="F622" s="113"/>
      <c r="G622" s="113"/>
      <c r="H622" s="113"/>
      <c r="I622" s="113"/>
      <c r="J622" s="113"/>
      <c r="K622" s="113"/>
      <c r="L622" s="113"/>
      <c r="M622" s="113"/>
      <c r="N622" s="113"/>
      <c r="O622" s="113"/>
      <c r="P622" s="113"/>
      <c r="Q622" s="113"/>
      <c r="R622" s="113"/>
      <c r="S622" s="113"/>
      <c r="T622" s="113"/>
      <c r="U622" s="113"/>
      <c r="V622" s="113"/>
      <c r="W622" s="113"/>
      <c r="X622" s="113"/>
      <c r="Y622" s="113"/>
      <c r="Z622" s="113"/>
    </row>
    <row r="623" spans="1:26" ht="15.75" customHeight="1">
      <c r="A623" s="113"/>
      <c r="B623" s="113"/>
      <c r="C623" s="113"/>
      <c r="D623" s="113"/>
      <c r="E623" s="113"/>
      <c r="F623" s="113"/>
      <c r="G623" s="113"/>
      <c r="H623" s="113"/>
      <c r="I623" s="113"/>
      <c r="J623" s="113"/>
      <c r="K623" s="113"/>
      <c r="L623" s="113"/>
      <c r="M623" s="113"/>
      <c r="N623" s="113"/>
      <c r="O623" s="113"/>
      <c r="P623" s="113"/>
      <c r="Q623" s="113"/>
      <c r="R623" s="113"/>
      <c r="S623" s="113"/>
      <c r="T623" s="113"/>
      <c r="U623" s="113"/>
      <c r="V623" s="113"/>
      <c r="W623" s="113"/>
      <c r="X623" s="113"/>
      <c r="Y623" s="113"/>
      <c r="Z623" s="113"/>
    </row>
    <row r="624" spans="1:26" ht="15.75" customHeight="1">
      <c r="A624" s="113"/>
      <c r="B624" s="113"/>
      <c r="C624" s="113"/>
      <c r="D624" s="113"/>
      <c r="E624" s="113"/>
      <c r="F624" s="113"/>
      <c r="G624" s="113"/>
      <c r="H624" s="113"/>
      <c r="I624" s="113"/>
      <c r="J624" s="113"/>
      <c r="K624" s="113"/>
      <c r="L624" s="113"/>
      <c r="M624" s="113"/>
      <c r="N624" s="113"/>
      <c r="O624" s="113"/>
      <c r="P624" s="113"/>
      <c r="Q624" s="113"/>
      <c r="R624" s="113"/>
      <c r="S624" s="113"/>
      <c r="T624" s="113"/>
      <c r="U624" s="113"/>
      <c r="V624" s="113"/>
      <c r="W624" s="113"/>
      <c r="X624" s="113"/>
      <c r="Y624" s="113"/>
      <c r="Z624" s="113"/>
    </row>
    <row r="625" spans="1:26" ht="15.75" customHeight="1">
      <c r="A625" s="113"/>
      <c r="B625" s="113"/>
      <c r="C625" s="113"/>
      <c r="D625" s="113"/>
      <c r="E625" s="113"/>
      <c r="F625" s="113"/>
      <c r="G625" s="113"/>
      <c r="H625" s="113"/>
      <c r="I625" s="113"/>
      <c r="J625" s="113"/>
      <c r="K625" s="113"/>
      <c r="L625" s="113"/>
      <c r="M625" s="113"/>
      <c r="N625" s="113"/>
      <c r="O625" s="113"/>
      <c r="P625" s="113"/>
      <c r="Q625" s="113"/>
      <c r="R625" s="113"/>
      <c r="S625" s="113"/>
      <c r="T625" s="113"/>
      <c r="U625" s="113"/>
      <c r="V625" s="113"/>
      <c r="W625" s="113"/>
      <c r="X625" s="113"/>
      <c r="Y625" s="113"/>
      <c r="Z625" s="113"/>
    </row>
    <row r="626" spans="1:26" ht="15.75" customHeight="1">
      <c r="A626" s="113"/>
      <c r="B626" s="113"/>
      <c r="C626" s="113"/>
      <c r="D626" s="113"/>
      <c r="E626" s="113"/>
      <c r="F626" s="113"/>
      <c r="G626" s="113"/>
      <c r="H626" s="113"/>
      <c r="I626" s="113"/>
      <c r="J626" s="113"/>
      <c r="K626" s="113"/>
      <c r="L626" s="113"/>
      <c r="M626" s="113"/>
      <c r="N626" s="113"/>
      <c r="O626" s="113"/>
      <c r="P626" s="113"/>
      <c r="Q626" s="113"/>
      <c r="R626" s="113"/>
      <c r="S626" s="113"/>
      <c r="T626" s="113"/>
      <c r="U626" s="113"/>
      <c r="V626" s="113"/>
      <c r="W626" s="113"/>
      <c r="X626" s="113"/>
      <c r="Y626" s="113"/>
      <c r="Z626" s="113"/>
    </row>
    <row r="627" spans="1:26" ht="15.75" customHeight="1">
      <c r="A627" s="113"/>
      <c r="B627" s="113"/>
      <c r="C627" s="113"/>
      <c r="D627" s="113"/>
      <c r="E627" s="113"/>
      <c r="F627" s="113"/>
      <c r="G627" s="113"/>
      <c r="H627" s="113"/>
      <c r="I627" s="113"/>
      <c r="J627" s="113"/>
      <c r="K627" s="113"/>
      <c r="L627" s="113"/>
      <c r="M627" s="113"/>
      <c r="N627" s="113"/>
      <c r="O627" s="113"/>
      <c r="P627" s="113"/>
      <c r="Q627" s="113"/>
      <c r="R627" s="113"/>
      <c r="S627" s="113"/>
      <c r="T627" s="113"/>
      <c r="U627" s="113"/>
      <c r="V627" s="113"/>
      <c r="W627" s="113"/>
      <c r="X627" s="113"/>
      <c r="Y627" s="113"/>
      <c r="Z627" s="113"/>
    </row>
    <row r="628" spans="1:26" ht="15.75" customHeight="1">
      <c r="A628" s="113"/>
      <c r="B628" s="113"/>
      <c r="C628" s="113"/>
      <c r="D628" s="113"/>
      <c r="E628" s="113"/>
      <c r="F628" s="113"/>
      <c r="G628" s="113"/>
      <c r="H628" s="113"/>
      <c r="I628" s="113"/>
      <c r="J628" s="113"/>
      <c r="K628" s="113"/>
      <c r="L628" s="113"/>
      <c r="M628" s="113"/>
      <c r="N628" s="113"/>
      <c r="O628" s="113"/>
      <c r="P628" s="113"/>
      <c r="Q628" s="113"/>
      <c r="R628" s="113"/>
      <c r="S628" s="113"/>
      <c r="T628" s="113"/>
      <c r="U628" s="113"/>
      <c r="V628" s="113"/>
      <c r="W628" s="113"/>
      <c r="X628" s="113"/>
      <c r="Y628" s="113"/>
      <c r="Z628" s="113"/>
    </row>
    <row r="629" spans="1:26" ht="15.75" customHeight="1">
      <c r="A629" s="113"/>
      <c r="B629" s="113"/>
      <c r="C629" s="113"/>
      <c r="D629" s="113"/>
      <c r="E629" s="113"/>
      <c r="F629" s="113"/>
      <c r="G629" s="113"/>
      <c r="H629" s="113"/>
      <c r="I629" s="113"/>
      <c r="J629" s="113"/>
      <c r="K629" s="113"/>
      <c r="L629" s="113"/>
      <c r="M629" s="113"/>
      <c r="N629" s="113"/>
      <c r="O629" s="113"/>
      <c r="P629" s="113"/>
      <c r="Q629" s="113"/>
      <c r="R629" s="113"/>
      <c r="S629" s="113"/>
      <c r="T629" s="113"/>
      <c r="U629" s="113"/>
      <c r="V629" s="113"/>
      <c r="W629" s="113"/>
      <c r="X629" s="113"/>
      <c r="Y629" s="113"/>
      <c r="Z629" s="113"/>
    </row>
    <row r="630" spans="1:26" ht="15.75" customHeight="1">
      <c r="A630" s="113"/>
      <c r="B630" s="113"/>
      <c r="C630" s="113"/>
      <c r="D630" s="113"/>
      <c r="E630" s="113"/>
      <c r="F630" s="113"/>
      <c r="G630" s="113"/>
      <c r="H630" s="113"/>
      <c r="I630" s="113"/>
      <c r="J630" s="113"/>
      <c r="K630" s="113"/>
      <c r="L630" s="113"/>
      <c r="M630" s="113"/>
      <c r="N630" s="113"/>
      <c r="O630" s="113"/>
      <c r="P630" s="113"/>
      <c r="Q630" s="113"/>
      <c r="R630" s="113"/>
      <c r="S630" s="113"/>
      <c r="T630" s="113"/>
      <c r="U630" s="113"/>
      <c r="V630" s="113"/>
      <c r="W630" s="113"/>
      <c r="X630" s="113"/>
      <c r="Y630" s="113"/>
      <c r="Z630" s="113"/>
    </row>
    <row r="631" spans="1:26" ht="15.75" customHeight="1">
      <c r="A631" s="113"/>
      <c r="B631" s="113"/>
      <c r="C631" s="113"/>
      <c r="D631" s="113"/>
      <c r="E631" s="113"/>
      <c r="F631" s="113"/>
      <c r="G631" s="113"/>
      <c r="H631" s="113"/>
      <c r="I631" s="113"/>
      <c r="J631" s="113"/>
      <c r="K631" s="113"/>
      <c r="L631" s="113"/>
      <c r="M631" s="113"/>
      <c r="N631" s="113"/>
      <c r="O631" s="113"/>
      <c r="P631" s="113"/>
      <c r="Q631" s="113"/>
      <c r="R631" s="113"/>
      <c r="S631" s="113"/>
      <c r="T631" s="113"/>
      <c r="U631" s="113"/>
      <c r="V631" s="113"/>
      <c r="W631" s="113"/>
      <c r="X631" s="113"/>
      <c r="Y631" s="113"/>
      <c r="Z631" s="113"/>
    </row>
    <row r="632" spans="1:26" ht="15.75" customHeight="1">
      <c r="A632" s="113"/>
      <c r="B632" s="113"/>
      <c r="C632" s="113"/>
      <c r="D632" s="113"/>
      <c r="E632" s="113"/>
      <c r="F632" s="113"/>
      <c r="G632" s="113"/>
      <c r="H632" s="113"/>
      <c r="I632" s="113"/>
      <c r="J632" s="113"/>
      <c r="K632" s="113"/>
      <c r="L632" s="113"/>
      <c r="M632" s="113"/>
      <c r="N632" s="113"/>
      <c r="O632" s="113"/>
      <c r="P632" s="113"/>
      <c r="Q632" s="113"/>
      <c r="R632" s="113"/>
      <c r="S632" s="113"/>
      <c r="T632" s="113"/>
      <c r="U632" s="113"/>
      <c r="V632" s="113"/>
      <c r="W632" s="113"/>
      <c r="X632" s="113"/>
      <c r="Y632" s="113"/>
      <c r="Z632" s="113"/>
    </row>
    <row r="633" spans="1:26" ht="15.75" customHeight="1">
      <c r="A633" s="113"/>
      <c r="B633" s="113"/>
      <c r="C633" s="113"/>
      <c r="D633" s="113"/>
      <c r="E633" s="113"/>
      <c r="F633" s="113"/>
      <c r="G633" s="113"/>
      <c r="H633" s="113"/>
      <c r="I633" s="113"/>
      <c r="J633" s="113"/>
      <c r="K633" s="113"/>
      <c r="L633" s="113"/>
      <c r="M633" s="113"/>
      <c r="N633" s="113"/>
      <c r="O633" s="113"/>
      <c r="P633" s="113"/>
      <c r="Q633" s="113"/>
      <c r="R633" s="113"/>
      <c r="S633" s="113"/>
      <c r="T633" s="113"/>
      <c r="U633" s="113"/>
      <c r="V633" s="113"/>
      <c r="W633" s="113"/>
      <c r="X633" s="113"/>
      <c r="Y633" s="113"/>
      <c r="Z633" s="113"/>
    </row>
    <row r="634" spans="1:26" ht="15.75" customHeight="1">
      <c r="A634" s="113"/>
      <c r="B634" s="113"/>
      <c r="C634" s="113"/>
      <c r="D634" s="113"/>
      <c r="E634" s="113"/>
      <c r="F634" s="113"/>
      <c r="G634" s="113"/>
      <c r="H634" s="113"/>
      <c r="I634" s="113"/>
      <c r="J634" s="113"/>
      <c r="K634" s="113"/>
      <c r="L634" s="113"/>
      <c r="M634" s="113"/>
      <c r="N634" s="113"/>
      <c r="O634" s="113"/>
      <c r="P634" s="113"/>
      <c r="Q634" s="113"/>
      <c r="R634" s="113"/>
      <c r="S634" s="113"/>
      <c r="T634" s="113"/>
      <c r="U634" s="113"/>
      <c r="V634" s="113"/>
      <c r="W634" s="113"/>
      <c r="X634" s="113"/>
      <c r="Y634" s="113"/>
      <c r="Z634" s="113"/>
    </row>
    <row r="635" spans="1:26" ht="15.75" customHeight="1">
      <c r="A635" s="113"/>
      <c r="B635" s="113"/>
      <c r="C635" s="113"/>
      <c r="D635" s="113"/>
      <c r="E635" s="113"/>
      <c r="F635" s="113"/>
      <c r="G635" s="113"/>
      <c r="H635" s="113"/>
      <c r="I635" s="113"/>
      <c r="J635" s="113"/>
      <c r="K635" s="113"/>
      <c r="L635" s="113"/>
      <c r="M635" s="113"/>
      <c r="N635" s="113"/>
      <c r="O635" s="113"/>
      <c r="P635" s="113"/>
      <c r="Q635" s="113"/>
      <c r="R635" s="113"/>
      <c r="S635" s="113"/>
      <c r="T635" s="113"/>
      <c r="U635" s="113"/>
      <c r="V635" s="113"/>
      <c r="W635" s="113"/>
      <c r="X635" s="113"/>
      <c r="Y635" s="113"/>
      <c r="Z635" s="113"/>
    </row>
    <row r="636" spans="1:26" ht="15.75" customHeight="1">
      <c r="A636" s="113"/>
      <c r="B636" s="113"/>
      <c r="C636" s="113"/>
      <c r="D636" s="113"/>
      <c r="E636" s="113"/>
      <c r="F636" s="113"/>
      <c r="G636" s="113"/>
      <c r="H636" s="113"/>
      <c r="I636" s="113"/>
      <c r="J636" s="113"/>
      <c r="K636" s="113"/>
      <c r="L636" s="113"/>
      <c r="M636" s="113"/>
      <c r="N636" s="113"/>
      <c r="O636" s="113"/>
      <c r="P636" s="113"/>
      <c r="Q636" s="113"/>
      <c r="R636" s="113"/>
      <c r="S636" s="113"/>
      <c r="T636" s="113"/>
      <c r="U636" s="113"/>
      <c r="V636" s="113"/>
      <c r="W636" s="113"/>
      <c r="X636" s="113"/>
      <c r="Y636" s="113"/>
      <c r="Z636" s="113"/>
    </row>
    <row r="637" spans="1:26" ht="15.75" customHeight="1">
      <c r="A637" s="113"/>
      <c r="B637" s="113"/>
      <c r="C637" s="113"/>
      <c r="D637" s="113"/>
      <c r="E637" s="113"/>
      <c r="F637" s="113"/>
      <c r="G637" s="113"/>
      <c r="H637" s="113"/>
      <c r="I637" s="113"/>
      <c r="J637" s="113"/>
      <c r="K637" s="113"/>
      <c r="L637" s="113"/>
      <c r="M637" s="113"/>
      <c r="N637" s="113"/>
      <c r="O637" s="113"/>
      <c r="P637" s="113"/>
      <c r="Q637" s="113"/>
      <c r="R637" s="113"/>
      <c r="S637" s="113"/>
      <c r="T637" s="113"/>
      <c r="U637" s="113"/>
      <c r="V637" s="113"/>
      <c r="W637" s="113"/>
      <c r="X637" s="113"/>
      <c r="Y637" s="113"/>
      <c r="Z637" s="113"/>
    </row>
    <row r="638" spans="1:26" ht="15.75" customHeight="1">
      <c r="A638" s="113"/>
      <c r="B638" s="113"/>
      <c r="C638" s="113"/>
      <c r="D638" s="113"/>
      <c r="E638" s="113"/>
      <c r="F638" s="113"/>
      <c r="G638" s="113"/>
      <c r="H638" s="113"/>
      <c r="I638" s="113"/>
      <c r="J638" s="113"/>
      <c r="K638" s="113"/>
      <c r="L638" s="113"/>
      <c r="M638" s="113"/>
      <c r="N638" s="113"/>
      <c r="O638" s="113"/>
      <c r="P638" s="113"/>
      <c r="Q638" s="113"/>
      <c r="R638" s="113"/>
      <c r="S638" s="113"/>
      <c r="T638" s="113"/>
      <c r="U638" s="113"/>
      <c r="V638" s="113"/>
      <c r="W638" s="113"/>
      <c r="X638" s="113"/>
      <c r="Y638" s="113"/>
      <c r="Z638" s="113"/>
    </row>
    <row r="639" spans="1:26" ht="15.75" customHeight="1">
      <c r="A639" s="113"/>
      <c r="B639" s="113"/>
      <c r="C639" s="113"/>
      <c r="D639" s="113"/>
      <c r="E639" s="113"/>
      <c r="F639" s="113"/>
      <c r="G639" s="113"/>
      <c r="H639" s="113"/>
      <c r="I639" s="113"/>
      <c r="J639" s="113"/>
      <c r="K639" s="113"/>
      <c r="L639" s="113"/>
      <c r="M639" s="113"/>
      <c r="N639" s="113"/>
      <c r="O639" s="113"/>
      <c r="P639" s="113"/>
      <c r="Q639" s="113"/>
      <c r="R639" s="113"/>
      <c r="S639" s="113"/>
      <c r="T639" s="113"/>
      <c r="U639" s="113"/>
      <c r="V639" s="113"/>
      <c r="W639" s="113"/>
      <c r="X639" s="113"/>
      <c r="Y639" s="113"/>
      <c r="Z639" s="113"/>
    </row>
    <row r="640" spans="1:26" ht="15.75" customHeight="1">
      <c r="A640" s="113"/>
      <c r="B640" s="113"/>
      <c r="C640" s="113"/>
      <c r="D640" s="113"/>
      <c r="E640" s="113"/>
      <c r="F640" s="113"/>
      <c r="G640" s="113"/>
      <c r="H640" s="113"/>
      <c r="I640" s="113"/>
      <c r="J640" s="113"/>
      <c r="K640" s="113"/>
      <c r="L640" s="113"/>
      <c r="M640" s="113"/>
      <c r="N640" s="113"/>
      <c r="O640" s="113"/>
      <c r="P640" s="113"/>
      <c r="Q640" s="113"/>
      <c r="R640" s="113"/>
      <c r="S640" s="113"/>
      <c r="T640" s="113"/>
      <c r="U640" s="113"/>
      <c r="V640" s="113"/>
      <c r="W640" s="113"/>
      <c r="X640" s="113"/>
      <c r="Y640" s="113"/>
      <c r="Z640" s="113"/>
    </row>
    <row r="641" spans="1:26" ht="15.75" customHeight="1">
      <c r="A641" s="113"/>
      <c r="B641" s="113"/>
      <c r="C641" s="113"/>
      <c r="D641" s="113"/>
      <c r="E641" s="113"/>
      <c r="F641" s="113"/>
      <c r="G641" s="113"/>
      <c r="H641" s="113"/>
      <c r="I641" s="113"/>
      <c r="J641" s="113"/>
      <c r="K641" s="113"/>
      <c r="L641" s="113"/>
      <c r="M641" s="113"/>
      <c r="N641" s="113"/>
      <c r="O641" s="113"/>
      <c r="P641" s="113"/>
      <c r="Q641" s="113"/>
      <c r="R641" s="113"/>
      <c r="S641" s="113"/>
      <c r="T641" s="113"/>
      <c r="U641" s="113"/>
      <c r="V641" s="113"/>
      <c r="W641" s="113"/>
      <c r="X641" s="113"/>
      <c r="Y641" s="113"/>
      <c r="Z641" s="113"/>
    </row>
    <row r="642" spans="1:26" ht="15.75" customHeight="1">
      <c r="A642" s="113"/>
      <c r="B642" s="113"/>
      <c r="C642" s="113"/>
      <c r="D642" s="113"/>
      <c r="E642" s="113"/>
      <c r="F642" s="113"/>
      <c r="G642" s="113"/>
      <c r="H642" s="113"/>
      <c r="I642" s="113"/>
      <c r="J642" s="113"/>
      <c r="K642" s="113"/>
      <c r="L642" s="113"/>
      <c r="M642" s="113"/>
      <c r="N642" s="113"/>
      <c r="O642" s="113"/>
      <c r="P642" s="113"/>
      <c r="Q642" s="113"/>
      <c r="R642" s="113"/>
      <c r="S642" s="113"/>
      <c r="T642" s="113"/>
      <c r="U642" s="113"/>
      <c r="V642" s="113"/>
      <c r="W642" s="113"/>
      <c r="X642" s="113"/>
      <c r="Y642" s="113"/>
      <c r="Z642" s="113"/>
    </row>
    <row r="643" spans="1:26" ht="15.75" customHeight="1">
      <c r="A643" s="113"/>
      <c r="B643" s="113"/>
      <c r="C643" s="113"/>
      <c r="D643" s="113"/>
      <c r="E643" s="113"/>
      <c r="F643" s="113"/>
      <c r="G643" s="113"/>
      <c r="H643" s="113"/>
      <c r="I643" s="113"/>
      <c r="J643" s="113"/>
      <c r="K643" s="113"/>
      <c r="L643" s="113"/>
      <c r="M643" s="113"/>
      <c r="N643" s="113"/>
      <c r="O643" s="113"/>
      <c r="P643" s="113"/>
      <c r="Q643" s="113"/>
      <c r="R643" s="113"/>
      <c r="S643" s="113"/>
      <c r="T643" s="113"/>
      <c r="U643" s="113"/>
      <c r="V643" s="113"/>
      <c r="W643" s="113"/>
      <c r="X643" s="113"/>
      <c r="Y643" s="113"/>
      <c r="Z643" s="113"/>
    </row>
    <row r="644" spans="1:26" ht="15.75" customHeight="1">
      <c r="A644" s="113"/>
      <c r="B644" s="113"/>
      <c r="C644" s="113"/>
      <c r="D644" s="113"/>
      <c r="E644" s="113"/>
      <c r="F644" s="113"/>
      <c r="G644" s="113"/>
      <c r="H644" s="113"/>
      <c r="I644" s="113"/>
      <c r="J644" s="113"/>
      <c r="K644" s="113"/>
      <c r="L644" s="113"/>
      <c r="M644" s="113"/>
      <c r="N644" s="113"/>
      <c r="O644" s="113"/>
      <c r="P644" s="113"/>
      <c r="Q644" s="113"/>
      <c r="R644" s="113"/>
      <c r="S644" s="113"/>
      <c r="T644" s="113"/>
      <c r="U644" s="113"/>
      <c r="V644" s="113"/>
      <c r="W644" s="113"/>
      <c r="X644" s="113"/>
      <c r="Y644" s="113"/>
      <c r="Z644" s="113"/>
    </row>
    <row r="645" spans="1:26" ht="15.75" customHeight="1">
      <c r="A645" s="113"/>
      <c r="B645" s="113"/>
      <c r="C645" s="113"/>
      <c r="D645" s="113"/>
      <c r="E645" s="113"/>
      <c r="F645" s="113"/>
      <c r="G645" s="113"/>
      <c r="H645" s="113"/>
      <c r="I645" s="113"/>
      <c r="J645" s="113"/>
      <c r="K645" s="113"/>
      <c r="L645" s="113"/>
      <c r="M645" s="113"/>
      <c r="N645" s="113"/>
      <c r="O645" s="113"/>
      <c r="P645" s="113"/>
      <c r="Q645" s="113"/>
      <c r="R645" s="113"/>
      <c r="S645" s="113"/>
      <c r="T645" s="113"/>
      <c r="U645" s="113"/>
      <c r="V645" s="113"/>
      <c r="W645" s="113"/>
      <c r="X645" s="113"/>
      <c r="Y645" s="113"/>
      <c r="Z645" s="113"/>
    </row>
    <row r="646" spans="1:26" ht="15.75" customHeight="1">
      <c r="A646" s="113"/>
      <c r="B646" s="113"/>
      <c r="C646" s="113"/>
      <c r="D646" s="113"/>
      <c r="E646" s="113"/>
      <c r="F646" s="113"/>
      <c r="G646" s="113"/>
      <c r="H646" s="113"/>
      <c r="I646" s="113"/>
      <c r="J646" s="113"/>
      <c r="K646" s="113"/>
      <c r="L646" s="113"/>
      <c r="M646" s="113"/>
      <c r="N646" s="113"/>
      <c r="O646" s="113"/>
      <c r="P646" s="113"/>
      <c r="Q646" s="113"/>
      <c r="R646" s="113"/>
      <c r="S646" s="113"/>
      <c r="T646" s="113"/>
      <c r="U646" s="113"/>
      <c r="V646" s="113"/>
      <c r="W646" s="113"/>
      <c r="X646" s="113"/>
      <c r="Y646" s="113"/>
      <c r="Z646" s="113"/>
    </row>
    <row r="647" spans="1:26" ht="15.75" customHeight="1">
      <c r="A647" s="113"/>
      <c r="B647" s="113"/>
      <c r="C647" s="113"/>
      <c r="D647" s="113"/>
      <c r="E647" s="113"/>
      <c r="F647" s="113"/>
      <c r="G647" s="113"/>
      <c r="H647" s="113"/>
      <c r="I647" s="113"/>
      <c r="J647" s="113"/>
      <c r="K647" s="113"/>
      <c r="L647" s="113"/>
      <c r="M647" s="113"/>
      <c r="N647" s="113"/>
      <c r="O647" s="113"/>
      <c r="P647" s="113"/>
      <c r="Q647" s="113"/>
      <c r="R647" s="113"/>
      <c r="S647" s="113"/>
      <c r="T647" s="113"/>
      <c r="U647" s="113"/>
      <c r="V647" s="113"/>
      <c r="W647" s="113"/>
      <c r="X647" s="113"/>
      <c r="Y647" s="113"/>
      <c r="Z647" s="113"/>
    </row>
    <row r="648" spans="1:26" ht="15.75" customHeight="1">
      <c r="A648" s="113"/>
      <c r="B648" s="113"/>
      <c r="C648" s="113"/>
      <c r="D648" s="113"/>
      <c r="E648" s="113"/>
      <c r="F648" s="113"/>
      <c r="G648" s="113"/>
      <c r="H648" s="113"/>
      <c r="I648" s="113"/>
      <c r="J648" s="113"/>
      <c r="K648" s="113"/>
      <c r="L648" s="113"/>
      <c r="M648" s="113"/>
      <c r="N648" s="113"/>
      <c r="O648" s="113"/>
      <c r="P648" s="113"/>
      <c r="Q648" s="113"/>
      <c r="R648" s="113"/>
      <c r="S648" s="113"/>
      <c r="T648" s="113"/>
      <c r="U648" s="113"/>
      <c r="V648" s="113"/>
      <c r="W648" s="113"/>
      <c r="X648" s="113"/>
      <c r="Y648" s="113"/>
      <c r="Z648" s="113"/>
    </row>
    <row r="649" spans="1:26" ht="15.75" customHeight="1">
      <c r="A649" s="113"/>
      <c r="B649" s="113"/>
      <c r="C649" s="113"/>
      <c r="D649" s="113"/>
      <c r="E649" s="113"/>
      <c r="F649" s="113"/>
      <c r="G649" s="113"/>
      <c r="H649" s="113"/>
      <c r="I649" s="113"/>
      <c r="J649" s="113"/>
      <c r="K649" s="113"/>
      <c r="L649" s="113"/>
      <c r="M649" s="113"/>
      <c r="N649" s="113"/>
      <c r="O649" s="113"/>
      <c r="P649" s="113"/>
      <c r="Q649" s="113"/>
      <c r="R649" s="113"/>
      <c r="S649" s="113"/>
      <c r="T649" s="113"/>
      <c r="U649" s="113"/>
      <c r="V649" s="113"/>
      <c r="W649" s="113"/>
      <c r="X649" s="113"/>
      <c r="Y649" s="113"/>
      <c r="Z649" s="113"/>
    </row>
    <row r="650" spans="1:26" ht="15.75" customHeight="1">
      <c r="A650" s="113"/>
      <c r="B650" s="113"/>
      <c r="C650" s="113"/>
      <c r="D650" s="113"/>
      <c r="E650" s="113"/>
      <c r="F650" s="113"/>
      <c r="G650" s="113"/>
      <c r="H650" s="113"/>
      <c r="I650" s="113"/>
      <c r="J650" s="113"/>
      <c r="K650" s="113"/>
      <c r="L650" s="113"/>
      <c r="M650" s="113"/>
      <c r="N650" s="113"/>
      <c r="O650" s="113"/>
      <c r="P650" s="113"/>
      <c r="Q650" s="113"/>
      <c r="R650" s="113"/>
      <c r="S650" s="113"/>
      <c r="T650" s="113"/>
      <c r="U650" s="113"/>
      <c r="V650" s="113"/>
      <c r="W650" s="113"/>
      <c r="X650" s="113"/>
      <c r="Y650" s="113"/>
      <c r="Z650" s="113"/>
    </row>
    <row r="651" spans="1:26" ht="15.75" customHeight="1">
      <c r="A651" s="113"/>
      <c r="B651" s="113"/>
      <c r="C651" s="113"/>
      <c r="D651" s="113"/>
      <c r="E651" s="113"/>
      <c r="F651" s="113"/>
      <c r="G651" s="113"/>
      <c r="H651" s="113"/>
      <c r="I651" s="113"/>
      <c r="J651" s="113"/>
      <c r="K651" s="113"/>
      <c r="L651" s="113"/>
      <c r="M651" s="113"/>
      <c r="N651" s="113"/>
      <c r="O651" s="113"/>
      <c r="P651" s="113"/>
      <c r="Q651" s="113"/>
      <c r="R651" s="113"/>
      <c r="S651" s="113"/>
      <c r="T651" s="113"/>
      <c r="U651" s="113"/>
      <c r="V651" s="113"/>
      <c r="W651" s="113"/>
      <c r="X651" s="113"/>
      <c r="Y651" s="113"/>
      <c r="Z651" s="113"/>
    </row>
    <row r="652" spans="1:26" ht="15.75" customHeight="1">
      <c r="A652" s="113"/>
      <c r="B652" s="113"/>
      <c r="C652" s="113"/>
      <c r="D652" s="113"/>
      <c r="E652" s="113"/>
      <c r="F652" s="113"/>
      <c r="G652" s="113"/>
      <c r="H652" s="113"/>
      <c r="I652" s="113"/>
      <c r="J652" s="113"/>
      <c r="K652" s="113"/>
      <c r="L652" s="113"/>
      <c r="M652" s="113"/>
      <c r="N652" s="113"/>
      <c r="O652" s="113"/>
      <c r="P652" s="113"/>
      <c r="Q652" s="113"/>
      <c r="R652" s="113"/>
      <c r="S652" s="113"/>
      <c r="T652" s="113"/>
      <c r="U652" s="113"/>
      <c r="V652" s="113"/>
      <c r="W652" s="113"/>
      <c r="X652" s="113"/>
      <c r="Y652" s="113"/>
      <c r="Z652" s="113"/>
    </row>
    <row r="653" spans="1:26" ht="15.75" customHeight="1">
      <c r="A653" s="113"/>
      <c r="B653" s="113"/>
      <c r="C653" s="113"/>
      <c r="D653" s="113"/>
      <c r="E653" s="113"/>
      <c r="F653" s="113"/>
      <c r="G653" s="113"/>
      <c r="H653" s="113"/>
      <c r="I653" s="113"/>
      <c r="J653" s="113"/>
      <c r="K653" s="113"/>
      <c r="L653" s="113"/>
      <c r="M653" s="113"/>
      <c r="N653" s="113"/>
      <c r="O653" s="113"/>
      <c r="P653" s="113"/>
      <c r="Q653" s="113"/>
      <c r="R653" s="113"/>
      <c r="S653" s="113"/>
      <c r="T653" s="113"/>
      <c r="U653" s="113"/>
      <c r="V653" s="113"/>
      <c r="W653" s="113"/>
      <c r="X653" s="113"/>
      <c r="Y653" s="113"/>
      <c r="Z653" s="113"/>
    </row>
    <row r="654" spans="1:26" ht="15.75" customHeight="1">
      <c r="A654" s="113"/>
      <c r="B654" s="113"/>
      <c r="C654" s="113"/>
      <c r="D654" s="113"/>
      <c r="E654" s="113"/>
      <c r="F654" s="113"/>
      <c r="G654" s="113"/>
      <c r="H654" s="113"/>
      <c r="I654" s="113"/>
      <c r="J654" s="113"/>
      <c r="K654" s="113"/>
      <c r="L654" s="113"/>
      <c r="M654" s="113"/>
      <c r="N654" s="113"/>
      <c r="O654" s="113"/>
      <c r="P654" s="113"/>
      <c r="Q654" s="113"/>
      <c r="R654" s="113"/>
      <c r="S654" s="113"/>
      <c r="T654" s="113"/>
      <c r="U654" s="113"/>
      <c r="V654" s="113"/>
      <c r="W654" s="113"/>
      <c r="X654" s="113"/>
      <c r="Y654" s="113"/>
      <c r="Z654" s="113"/>
    </row>
    <row r="655" spans="1:26" ht="15.75" customHeight="1">
      <c r="A655" s="113"/>
      <c r="B655" s="113"/>
      <c r="C655" s="113"/>
      <c r="D655" s="113"/>
      <c r="E655" s="113"/>
      <c r="F655" s="113"/>
      <c r="G655" s="113"/>
      <c r="H655" s="113"/>
      <c r="I655" s="113"/>
      <c r="J655" s="113"/>
      <c r="K655" s="113"/>
      <c r="L655" s="113"/>
      <c r="M655" s="113"/>
      <c r="N655" s="113"/>
      <c r="O655" s="113"/>
      <c r="P655" s="113"/>
      <c r="Q655" s="113"/>
      <c r="R655" s="113"/>
      <c r="S655" s="113"/>
      <c r="T655" s="113"/>
      <c r="U655" s="113"/>
      <c r="V655" s="113"/>
      <c r="W655" s="113"/>
      <c r="X655" s="113"/>
      <c r="Y655" s="113"/>
      <c r="Z655" s="113"/>
    </row>
    <row r="656" spans="1:26" ht="15.75" customHeight="1">
      <c r="A656" s="113"/>
      <c r="B656" s="113"/>
      <c r="C656" s="113"/>
      <c r="D656" s="113"/>
      <c r="E656" s="113"/>
      <c r="F656" s="113"/>
      <c r="G656" s="113"/>
      <c r="H656" s="113"/>
      <c r="I656" s="113"/>
      <c r="J656" s="113"/>
      <c r="K656" s="113"/>
      <c r="L656" s="113"/>
      <c r="M656" s="113"/>
      <c r="N656" s="113"/>
      <c r="O656" s="113"/>
      <c r="P656" s="113"/>
      <c r="Q656" s="113"/>
      <c r="R656" s="113"/>
      <c r="S656" s="113"/>
      <c r="T656" s="113"/>
      <c r="U656" s="113"/>
      <c r="V656" s="113"/>
      <c r="W656" s="113"/>
      <c r="X656" s="113"/>
      <c r="Y656" s="113"/>
      <c r="Z656" s="113"/>
    </row>
    <row r="657" spans="1:26" ht="15.75" customHeight="1">
      <c r="A657" s="113"/>
      <c r="B657" s="113"/>
      <c r="C657" s="113"/>
      <c r="D657" s="113"/>
      <c r="E657" s="113"/>
      <c r="F657" s="113"/>
      <c r="G657" s="113"/>
      <c r="H657" s="113"/>
      <c r="I657" s="113"/>
      <c r="J657" s="113"/>
      <c r="K657" s="113"/>
      <c r="L657" s="113"/>
      <c r="M657" s="113"/>
      <c r="N657" s="113"/>
      <c r="O657" s="113"/>
      <c r="P657" s="113"/>
      <c r="Q657" s="113"/>
      <c r="R657" s="113"/>
      <c r="S657" s="113"/>
      <c r="T657" s="113"/>
      <c r="U657" s="113"/>
      <c r="V657" s="113"/>
      <c r="W657" s="113"/>
      <c r="X657" s="113"/>
      <c r="Y657" s="113"/>
      <c r="Z657" s="113"/>
    </row>
    <row r="658" spans="1:26" ht="15.75" customHeight="1">
      <c r="A658" s="113"/>
      <c r="B658" s="113"/>
      <c r="C658" s="113"/>
      <c r="D658" s="113"/>
      <c r="E658" s="113"/>
      <c r="F658" s="113"/>
      <c r="G658" s="113"/>
      <c r="H658" s="113"/>
      <c r="I658" s="113"/>
      <c r="J658" s="113"/>
      <c r="K658" s="113"/>
      <c r="L658" s="113"/>
      <c r="M658" s="113"/>
      <c r="N658" s="113"/>
      <c r="O658" s="113"/>
      <c r="P658" s="113"/>
      <c r="Q658" s="113"/>
      <c r="R658" s="113"/>
      <c r="S658" s="113"/>
      <c r="T658" s="113"/>
      <c r="U658" s="113"/>
      <c r="V658" s="113"/>
      <c r="W658" s="113"/>
      <c r="X658" s="113"/>
      <c r="Y658" s="113"/>
      <c r="Z658" s="113"/>
    </row>
    <row r="659" spans="1:26" ht="15.75" customHeight="1">
      <c r="A659" s="113"/>
      <c r="B659" s="113"/>
      <c r="C659" s="113"/>
      <c r="D659" s="113"/>
      <c r="E659" s="113"/>
      <c r="F659" s="113"/>
      <c r="G659" s="113"/>
      <c r="H659" s="113"/>
      <c r="I659" s="113"/>
      <c r="J659" s="113"/>
      <c r="K659" s="113"/>
      <c r="L659" s="113"/>
      <c r="M659" s="113"/>
      <c r="N659" s="113"/>
      <c r="O659" s="113"/>
      <c r="P659" s="113"/>
      <c r="Q659" s="113"/>
      <c r="R659" s="113"/>
      <c r="S659" s="113"/>
      <c r="T659" s="113"/>
      <c r="U659" s="113"/>
      <c r="V659" s="113"/>
      <c r="W659" s="113"/>
      <c r="X659" s="113"/>
      <c r="Y659" s="113"/>
      <c r="Z659" s="113"/>
    </row>
    <row r="660" spans="1:26" ht="15.75" customHeight="1">
      <c r="A660" s="113"/>
      <c r="B660" s="113"/>
      <c r="C660" s="113"/>
      <c r="D660" s="113"/>
      <c r="E660" s="113"/>
      <c r="F660" s="113"/>
      <c r="G660" s="113"/>
      <c r="H660" s="113"/>
      <c r="I660" s="113"/>
      <c r="J660" s="113"/>
      <c r="K660" s="113"/>
      <c r="L660" s="113"/>
      <c r="M660" s="113"/>
      <c r="N660" s="113"/>
      <c r="O660" s="113"/>
      <c r="P660" s="113"/>
      <c r="Q660" s="113"/>
      <c r="R660" s="113"/>
      <c r="S660" s="113"/>
      <c r="T660" s="113"/>
      <c r="U660" s="113"/>
      <c r="V660" s="113"/>
      <c r="W660" s="113"/>
      <c r="X660" s="113"/>
      <c r="Y660" s="113"/>
      <c r="Z660" s="113"/>
    </row>
    <row r="661" spans="1:26" ht="15.75" customHeight="1">
      <c r="A661" s="113"/>
      <c r="B661" s="113"/>
      <c r="C661" s="113"/>
      <c r="D661" s="113"/>
      <c r="E661" s="113"/>
      <c r="F661" s="113"/>
      <c r="G661" s="113"/>
      <c r="H661" s="113"/>
      <c r="I661" s="113"/>
      <c r="J661" s="113"/>
      <c r="K661" s="113"/>
      <c r="L661" s="113"/>
      <c r="M661" s="113"/>
      <c r="N661" s="113"/>
      <c r="O661" s="113"/>
      <c r="P661" s="113"/>
      <c r="Q661" s="113"/>
      <c r="R661" s="113"/>
      <c r="S661" s="113"/>
      <c r="T661" s="113"/>
      <c r="U661" s="113"/>
      <c r="V661" s="113"/>
      <c r="W661" s="113"/>
      <c r="X661" s="113"/>
      <c r="Y661" s="113"/>
      <c r="Z661" s="113"/>
    </row>
    <row r="662" spans="1:26" ht="15.75" customHeight="1">
      <c r="A662" s="113"/>
      <c r="B662" s="113"/>
      <c r="C662" s="113"/>
      <c r="D662" s="113"/>
      <c r="E662" s="113"/>
      <c r="F662" s="113"/>
      <c r="G662" s="113"/>
      <c r="H662" s="113"/>
      <c r="I662" s="113"/>
      <c r="J662" s="113"/>
      <c r="K662" s="113"/>
      <c r="L662" s="113"/>
      <c r="M662" s="113"/>
      <c r="N662" s="113"/>
      <c r="O662" s="113"/>
      <c r="P662" s="113"/>
      <c r="Q662" s="113"/>
      <c r="R662" s="113"/>
      <c r="S662" s="113"/>
      <c r="T662" s="113"/>
      <c r="U662" s="113"/>
      <c r="V662" s="113"/>
      <c r="W662" s="113"/>
      <c r="X662" s="113"/>
      <c r="Y662" s="113"/>
      <c r="Z662" s="113"/>
    </row>
    <row r="663" spans="1:26" ht="15.75" customHeight="1">
      <c r="A663" s="113"/>
      <c r="B663" s="113"/>
      <c r="C663" s="113"/>
      <c r="D663" s="113"/>
      <c r="E663" s="113"/>
      <c r="F663" s="113"/>
      <c r="G663" s="113"/>
      <c r="H663" s="113"/>
      <c r="I663" s="113"/>
      <c r="J663" s="113"/>
      <c r="K663" s="113"/>
      <c r="L663" s="113"/>
      <c r="M663" s="113"/>
      <c r="N663" s="113"/>
      <c r="O663" s="113"/>
      <c r="P663" s="113"/>
      <c r="Q663" s="113"/>
      <c r="R663" s="113"/>
      <c r="S663" s="113"/>
      <c r="T663" s="113"/>
      <c r="U663" s="113"/>
      <c r="V663" s="113"/>
      <c r="W663" s="113"/>
      <c r="X663" s="113"/>
      <c r="Y663" s="113"/>
      <c r="Z663" s="113"/>
    </row>
    <row r="664" spans="1:26" ht="15.75" customHeight="1">
      <c r="A664" s="113"/>
      <c r="B664" s="113"/>
      <c r="C664" s="113"/>
      <c r="D664" s="113"/>
      <c r="E664" s="113"/>
      <c r="F664" s="113"/>
      <c r="G664" s="113"/>
      <c r="H664" s="113"/>
      <c r="I664" s="113"/>
      <c r="J664" s="113"/>
      <c r="K664" s="113"/>
      <c r="L664" s="113"/>
      <c r="M664" s="113"/>
      <c r="N664" s="113"/>
      <c r="O664" s="113"/>
      <c r="P664" s="113"/>
      <c r="Q664" s="113"/>
      <c r="R664" s="113"/>
      <c r="S664" s="113"/>
      <c r="T664" s="113"/>
      <c r="U664" s="113"/>
      <c r="V664" s="113"/>
      <c r="W664" s="113"/>
      <c r="X664" s="113"/>
      <c r="Y664" s="113"/>
      <c r="Z664" s="113"/>
    </row>
    <row r="665" spans="1:26" ht="15.75" customHeight="1">
      <c r="A665" s="113"/>
      <c r="B665" s="113"/>
      <c r="C665" s="113"/>
      <c r="D665" s="113"/>
      <c r="E665" s="113"/>
      <c r="F665" s="113"/>
      <c r="G665" s="113"/>
      <c r="H665" s="113"/>
      <c r="I665" s="113"/>
      <c r="J665" s="113"/>
      <c r="K665" s="113"/>
      <c r="L665" s="113"/>
      <c r="M665" s="113"/>
      <c r="N665" s="113"/>
      <c r="O665" s="113"/>
      <c r="P665" s="113"/>
      <c r="Q665" s="113"/>
      <c r="R665" s="113"/>
      <c r="S665" s="113"/>
      <c r="T665" s="113"/>
      <c r="U665" s="113"/>
      <c r="V665" s="113"/>
      <c r="W665" s="113"/>
      <c r="X665" s="113"/>
      <c r="Y665" s="113"/>
      <c r="Z665" s="113"/>
    </row>
    <row r="666" spans="1:26" ht="15.75" customHeight="1">
      <c r="A666" s="113"/>
      <c r="B666" s="113"/>
      <c r="C666" s="113"/>
      <c r="D666" s="113"/>
      <c r="E666" s="113"/>
      <c r="F666" s="113"/>
      <c r="G666" s="113"/>
      <c r="H666" s="113"/>
      <c r="I666" s="113"/>
      <c r="J666" s="113"/>
      <c r="K666" s="113"/>
      <c r="L666" s="113"/>
      <c r="M666" s="113"/>
      <c r="N666" s="113"/>
      <c r="O666" s="113"/>
      <c r="P666" s="113"/>
      <c r="Q666" s="113"/>
      <c r="R666" s="113"/>
      <c r="S666" s="113"/>
      <c r="T666" s="113"/>
      <c r="U666" s="113"/>
      <c r="V666" s="113"/>
      <c r="W666" s="113"/>
      <c r="X666" s="113"/>
      <c r="Y666" s="113"/>
      <c r="Z666" s="113"/>
    </row>
    <row r="667" spans="1:26" ht="15.75" customHeight="1">
      <c r="A667" s="113"/>
      <c r="B667" s="113"/>
      <c r="C667" s="113"/>
      <c r="D667" s="113"/>
      <c r="E667" s="113"/>
      <c r="F667" s="113"/>
      <c r="G667" s="113"/>
      <c r="H667" s="113"/>
      <c r="I667" s="113"/>
      <c r="J667" s="113"/>
      <c r="K667" s="113"/>
      <c r="L667" s="113"/>
      <c r="M667" s="113"/>
      <c r="N667" s="113"/>
      <c r="O667" s="113"/>
      <c r="P667" s="113"/>
      <c r="Q667" s="113"/>
      <c r="R667" s="113"/>
      <c r="S667" s="113"/>
      <c r="T667" s="113"/>
      <c r="U667" s="113"/>
      <c r="V667" s="113"/>
      <c r="W667" s="113"/>
      <c r="X667" s="113"/>
      <c r="Y667" s="113"/>
      <c r="Z667" s="113"/>
    </row>
    <row r="668" spans="1:26" ht="15.75" customHeight="1">
      <c r="A668" s="113"/>
      <c r="B668" s="113"/>
      <c r="C668" s="113"/>
      <c r="D668" s="113"/>
      <c r="E668" s="113"/>
      <c r="F668" s="113"/>
      <c r="G668" s="113"/>
      <c r="H668" s="113"/>
      <c r="I668" s="113"/>
      <c r="J668" s="113"/>
      <c r="K668" s="113"/>
      <c r="L668" s="113"/>
      <c r="M668" s="113"/>
      <c r="N668" s="113"/>
      <c r="O668" s="113"/>
      <c r="P668" s="113"/>
      <c r="Q668" s="113"/>
      <c r="R668" s="113"/>
      <c r="S668" s="113"/>
      <c r="T668" s="113"/>
      <c r="U668" s="113"/>
      <c r="V668" s="113"/>
      <c r="W668" s="113"/>
      <c r="X668" s="113"/>
      <c r="Y668" s="113"/>
      <c r="Z668" s="113"/>
    </row>
    <row r="669" spans="1:26" ht="15.75" customHeight="1">
      <c r="A669" s="113"/>
      <c r="B669" s="113"/>
      <c r="C669" s="113"/>
      <c r="D669" s="113"/>
      <c r="E669" s="113"/>
      <c r="F669" s="113"/>
      <c r="G669" s="113"/>
      <c r="H669" s="113"/>
      <c r="I669" s="113"/>
      <c r="J669" s="113"/>
      <c r="K669" s="113"/>
      <c r="L669" s="113"/>
      <c r="M669" s="113"/>
      <c r="N669" s="113"/>
      <c r="O669" s="113"/>
      <c r="P669" s="113"/>
      <c r="Q669" s="113"/>
      <c r="R669" s="113"/>
      <c r="S669" s="113"/>
      <c r="T669" s="113"/>
      <c r="U669" s="113"/>
      <c r="V669" s="113"/>
      <c r="W669" s="113"/>
      <c r="X669" s="113"/>
      <c r="Y669" s="113"/>
      <c r="Z669" s="113"/>
    </row>
    <row r="670" spans="1:26" ht="15.75" customHeight="1">
      <c r="A670" s="113"/>
      <c r="B670" s="113"/>
      <c r="C670" s="113"/>
      <c r="D670" s="113"/>
      <c r="E670" s="113"/>
      <c r="F670" s="113"/>
      <c r="G670" s="113"/>
      <c r="H670" s="113"/>
      <c r="I670" s="113"/>
      <c r="J670" s="113"/>
      <c r="K670" s="113"/>
      <c r="L670" s="113"/>
      <c r="M670" s="113"/>
      <c r="N670" s="113"/>
      <c r="O670" s="113"/>
      <c r="P670" s="113"/>
      <c r="Q670" s="113"/>
      <c r="R670" s="113"/>
      <c r="S670" s="113"/>
      <c r="T670" s="113"/>
      <c r="U670" s="113"/>
      <c r="V670" s="113"/>
      <c r="W670" s="113"/>
      <c r="X670" s="113"/>
      <c r="Y670" s="113"/>
      <c r="Z670" s="113"/>
    </row>
    <row r="671" spans="1:26" ht="15.75" customHeight="1">
      <c r="A671" s="113"/>
      <c r="B671" s="113"/>
      <c r="C671" s="113"/>
      <c r="D671" s="113"/>
      <c r="E671" s="113"/>
      <c r="F671" s="113"/>
      <c r="G671" s="113"/>
      <c r="H671" s="113"/>
      <c r="I671" s="113"/>
      <c r="J671" s="113"/>
      <c r="K671" s="113"/>
      <c r="L671" s="113"/>
      <c r="M671" s="113"/>
      <c r="N671" s="113"/>
      <c r="O671" s="113"/>
      <c r="P671" s="113"/>
      <c r="Q671" s="113"/>
      <c r="R671" s="113"/>
      <c r="S671" s="113"/>
      <c r="T671" s="113"/>
      <c r="U671" s="113"/>
      <c r="V671" s="113"/>
      <c r="W671" s="113"/>
      <c r="X671" s="113"/>
      <c r="Y671" s="113"/>
      <c r="Z671" s="113"/>
    </row>
    <row r="672" spans="1:26" ht="15.75" customHeight="1">
      <c r="A672" s="113"/>
      <c r="B672" s="113"/>
      <c r="C672" s="113"/>
      <c r="D672" s="113"/>
      <c r="E672" s="113"/>
      <c r="F672" s="113"/>
      <c r="G672" s="113"/>
      <c r="H672" s="113"/>
      <c r="I672" s="113"/>
      <c r="J672" s="113"/>
      <c r="K672" s="113"/>
      <c r="L672" s="113"/>
      <c r="M672" s="113"/>
      <c r="N672" s="113"/>
      <c r="O672" s="113"/>
      <c r="P672" s="113"/>
      <c r="Q672" s="113"/>
      <c r="R672" s="113"/>
      <c r="S672" s="113"/>
      <c r="T672" s="113"/>
      <c r="U672" s="113"/>
      <c r="V672" s="113"/>
      <c r="W672" s="113"/>
      <c r="X672" s="113"/>
      <c r="Y672" s="113"/>
      <c r="Z672" s="113"/>
    </row>
    <row r="673" spans="1:26" ht="15.75" customHeight="1">
      <c r="A673" s="113"/>
      <c r="B673" s="113"/>
      <c r="C673" s="113"/>
      <c r="D673" s="113"/>
      <c r="E673" s="113"/>
      <c r="F673" s="113"/>
      <c r="G673" s="113"/>
      <c r="H673" s="113"/>
      <c r="I673" s="113"/>
      <c r="J673" s="113"/>
      <c r="K673" s="113"/>
      <c r="L673" s="113"/>
      <c r="M673" s="113"/>
      <c r="N673" s="113"/>
      <c r="O673" s="113"/>
      <c r="P673" s="113"/>
      <c r="Q673" s="113"/>
      <c r="R673" s="113"/>
      <c r="S673" s="113"/>
      <c r="T673" s="113"/>
      <c r="U673" s="113"/>
      <c r="V673" s="113"/>
      <c r="W673" s="113"/>
      <c r="X673" s="113"/>
      <c r="Y673" s="113"/>
      <c r="Z673" s="113"/>
    </row>
    <row r="674" spans="1:26" ht="15.75" customHeight="1">
      <c r="A674" s="113"/>
      <c r="B674" s="113"/>
      <c r="C674" s="113"/>
      <c r="D674" s="113"/>
      <c r="E674" s="113"/>
      <c r="F674" s="113"/>
      <c r="G674" s="113"/>
      <c r="H674" s="113"/>
      <c r="I674" s="113"/>
      <c r="J674" s="113"/>
      <c r="K674" s="113"/>
      <c r="L674" s="113"/>
      <c r="M674" s="113"/>
      <c r="N674" s="113"/>
      <c r="O674" s="113"/>
      <c r="P674" s="113"/>
      <c r="Q674" s="113"/>
      <c r="R674" s="113"/>
      <c r="S674" s="113"/>
      <c r="T674" s="113"/>
      <c r="U674" s="113"/>
      <c r="V674" s="113"/>
      <c r="W674" s="113"/>
      <c r="X674" s="113"/>
      <c r="Y674" s="113"/>
      <c r="Z674" s="113"/>
    </row>
    <row r="675" spans="1:26" ht="15.75" customHeight="1">
      <c r="A675" s="113"/>
      <c r="B675" s="113"/>
      <c r="C675" s="113"/>
      <c r="D675" s="113"/>
      <c r="E675" s="113"/>
      <c r="F675" s="113"/>
      <c r="G675" s="113"/>
      <c r="H675" s="113"/>
      <c r="I675" s="113"/>
      <c r="J675" s="113"/>
      <c r="K675" s="113"/>
      <c r="L675" s="113"/>
      <c r="M675" s="113"/>
      <c r="N675" s="113"/>
      <c r="O675" s="113"/>
      <c r="P675" s="113"/>
      <c r="Q675" s="113"/>
      <c r="R675" s="113"/>
      <c r="S675" s="113"/>
      <c r="T675" s="113"/>
      <c r="U675" s="113"/>
      <c r="V675" s="113"/>
      <c r="W675" s="113"/>
      <c r="X675" s="113"/>
      <c r="Y675" s="113"/>
      <c r="Z675" s="113"/>
    </row>
    <row r="676" spans="1:26" ht="15.75" customHeight="1">
      <c r="A676" s="113"/>
      <c r="B676" s="113"/>
      <c r="C676" s="113"/>
      <c r="D676" s="113"/>
      <c r="E676" s="113"/>
      <c r="F676" s="113"/>
      <c r="G676" s="113"/>
      <c r="H676" s="113"/>
      <c r="I676" s="113"/>
      <c r="J676" s="113"/>
      <c r="K676" s="113"/>
      <c r="L676" s="113"/>
      <c r="M676" s="113"/>
      <c r="N676" s="113"/>
      <c r="O676" s="113"/>
      <c r="P676" s="113"/>
      <c r="Q676" s="113"/>
      <c r="R676" s="113"/>
      <c r="S676" s="113"/>
      <c r="T676" s="113"/>
      <c r="U676" s="113"/>
      <c r="V676" s="113"/>
      <c r="W676" s="113"/>
      <c r="X676" s="113"/>
      <c r="Y676" s="113"/>
      <c r="Z676" s="113"/>
    </row>
    <row r="677" spans="1:26" ht="15.75" customHeight="1">
      <c r="A677" s="113"/>
      <c r="B677" s="113"/>
      <c r="C677" s="113"/>
      <c r="D677" s="113"/>
      <c r="E677" s="113"/>
      <c r="F677" s="113"/>
      <c r="G677" s="113"/>
      <c r="H677" s="113"/>
      <c r="I677" s="113"/>
      <c r="J677" s="113"/>
      <c r="K677" s="113"/>
      <c r="L677" s="113"/>
      <c r="M677" s="113"/>
      <c r="N677" s="113"/>
      <c r="O677" s="113"/>
      <c r="P677" s="113"/>
      <c r="Q677" s="113"/>
      <c r="R677" s="113"/>
      <c r="S677" s="113"/>
      <c r="T677" s="113"/>
      <c r="U677" s="113"/>
      <c r="V677" s="113"/>
      <c r="W677" s="113"/>
      <c r="X677" s="113"/>
      <c r="Y677" s="113"/>
      <c r="Z677" s="113"/>
    </row>
    <row r="678" spans="1:26" ht="15.75" customHeight="1">
      <c r="A678" s="113"/>
      <c r="B678" s="113"/>
      <c r="C678" s="113"/>
      <c r="D678" s="113"/>
      <c r="E678" s="113"/>
      <c r="F678" s="113"/>
      <c r="G678" s="113"/>
      <c r="H678" s="113"/>
      <c r="I678" s="113"/>
      <c r="J678" s="113"/>
      <c r="K678" s="113"/>
      <c r="L678" s="113"/>
      <c r="M678" s="113"/>
      <c r="N678" s="113"/>
      <c r="O678" s="113"/>
      <c r="P678" s="113"/>
      <c r="Q678" s="113"/>
      <c r="R678" s="113"/>
      <c r="S678" s="113"/>
      <c r="T678" s="113"/>
      <c r="U678" s="113"/>
      <c r="V678" s="113"/>
      <c r="W678" s="113"/>
      <c r="X678" s="113"/>
      <c r="Y678" s="113"/>
      <c r="Z678" s="113"/>
    </row>
    <row r="679" spans="1:26" ht="15.75" customHeight="1">
      <c r="A679" s="113"/>
      <c r="B679" s="113"/>
      <c r="C679" s="113"/>
      <c r="D679" s="113"/>
      <c r="E679" s="113"/>
      <c r="F679" s="113"/>
      <c r="G679" s="113"/>
      <c r="H679" s="113"/>
      <c r="I679" s="113"/>
      <c r="J679" s="113"/>
      <c r="K679" s="113"/>
      <c r="L679" s="113"/>
      <c r="M679" s="113"/>
      <c r="N679" s="113"/>
      <c r="O679" s="113"/>
      <c r="P679" s="113"/>
      <c r="Q679" s="113"/>
      <c r="R679" s="113"/>
      <c r="S679" s="113"/>
      <c r="T679" s="113"/>
      <c r="U679" s="113"/>
      <c r="V679" s="113"/>
      <c r="W679" s="113"/>
      <c r="X679" s="113"/>
      <c r="Y679" s="113"/>
      <c r="Z679" s="113"/>
    </row>
    <row r="680" spans="1:26" ht="15.75" customHeight="1">
      <c r="A680" s="113"/>
      <c r="B680" s="113"/>
      <c r="C680" s="113"/>
      <c r="D680" s="113"/>
      <c r="E680" s="113"/>
      <c r="F680" s="113"/>
      <c r="G680" s="113"/>
      <c r="H680" s="113"/>
      <c r="I680" s="113"/>
      <c r="J680" s="113"/>
      <c r="K680" s="113"/>
      <c r="L680" s="113"/>
      <c r="M680" s="113"/>
      <c r="N680" s="113"/>
      <c r="O680" s="113"/>
      <c r="P680" s="113"/>
      <c r="Q680" s="113"/>
      <c r="R680" s="113"/>
      <c r="S680" s="113"/>
      <c r="T680" s="113"/>
      <c r="U680" s="113"/>
      <c r="V680" s="113"/>
      <c r="W680" s="113"/>
      <c r="X680" s="113"/>
      <c r="Y680" s="113"/>
      <c r="Z680" s="113"/>
    </row>
    <row r="681" spans="1:26" ht="15.75" customHeight="1">
      <c r="A681" s="113"/>
      <c r="B681" s="113"/>
      <c r="C681" s="113"/>
      <c r="D681" s="113"/>
      <c r="E681" s="113"/>
      <c r="F681" s="113"/>
      <c r="G681" s="113"/>
      <c r="H681" s="113"/>
      <c r="I681" s="113"/>
      <c r="J681" s="113"/>
      <c r="K681" s="113"/>
      <c r="L681" s="113"/>
      <c r="M681" s="113"/>
      <c r="N681" s="113"/>
      <c r="O681" s="113"/>
      <c r="P681" s="113"/>
      <c r="Q681" s="113"/>
      <c r="R681" s="113"/>
      <c r="S681" s="113"/>
      <c r="T681" s="113"/>
      <c r="U681" s="113"/>
      <c r="V681" s="113"/>
      <c r="W681" s="113"/>
      <c r="X681" s="113"/>
      <c r="Y681" s="113"/>
      <c r="Z681" s="113"/>
    </row>
    <row r="682" spans="1:26" ht="15.75" customHeight="1">
      <c r="A682" s="113"/>
      <c r="B682" s="113"/>
      <c r="C682" s="113"/>
      <c r="D682" s="113"/>
      <c r="E682" s="113"/>
      <c r="F682" s="113"/>
      <c r="G682" s="113"/>
      <c r="H682" s="113"/>
      <c r="I682" s="113"/>
      <c r="J682" s="113"/>
      <c r="K682" s="113"/>
      <c r="L682" s="113"/>
      <c r="M682" s="113"/>
      <c r="N682" s="113"/>
      <c r="O682" s="113"/>
      <c r="P682" s="113"/>
      <c r="Q682" s="113"/>
      <c r="R682" s="113"/>
      <c r="S682" s="113"/>
      <c r="T682" s="113"/>
      <c r="U682" s="113"/>
      <c r="V682" s="113"/>
      <c r="W682" s="113"/>
      <c r="X682" s="113"/>
      <c r="Y682" s="113"/>
      <c r="Z682" s="113"/>
    </row>
    <row r="683" spans="1:26" ht="15.75" customHeight="1">
      <c r="A683" s="113"/>
      <c r="B683" s="113"/>
      <c r="C683" s="113"/>
      <c r="D683" s="113"/>
      <c r="E683" s="113"/>
      <c r="F683" s="113"/>
      <c r="G683" s="113"/>
      <c r="H683" s="113"/>
      <c r="I683" s="113"/>
      <c r="J683" s="113"/>
      <c r="K683" s="113"/>
      <c r="L683" s="113"/>
      <c r="M683" s="113"/>
      <c r="N683" s="113"/>
      <c r="O683" s="113"/>
      <c r="P683" s="113"/>
      <c r="Q683" s="113"/>
      <c r="R683" s="113"/>
      <c r="S683" s="113"/>
      <c r="T683" s="113"/>
      <c r="U683" s="113"/>
      <c r="V683" s="113"/>
      <c r="W683" s="113"/>
      <c r="X683" s="113"/>
      <c r="Y683" s="113"/>
      <c r="Z683" s="113"/>
    </row>
    <row r="684" spans="1:26" ht="15.75" customHeight="1">
      <c r="A684" s="113"/>
      <c r="B684" s="113"/>
      <c r="C684" s="113"/>
      <c r="D684" s="113"/>
      <c r="E684" s="113"/>
      <c r="F684" s="113"/>
      <c r="G684" s="113"/>
      <c r="H684" s="113"/>
      <c r="I684" s="113"/>
      <c r="J684" s="113"/>
      <c r="K684" s="113"/>
      <c r="L684" s="113"/>
      <c r="M684" s="113"/>
      <c r="N684" s="113"/>
      <c r="O684" s="113"/>
      <c r="P684" s="113"/>
      <c r="Q684" s="113"/>
      <c r="R684" s="113"/>
      <c r="S684" s="113"/>
      <c r="T684" s="113"/>
      <c r="U684" s="113"/>
      <c r="V684" s="113"/>
      <c r="W684" s="113"/>
      <c r="X684" s="113"/>
      <c r="Y684" s="113"/>
      <c r="Z684" s="113"/>
    </row>
    <row r="685" spans="1:26" ht="15.75" customHeight="1">
      <c r="A685" s="113"/>
      <c r="B685" s="113"/>
      <c r="C685" s="113"/>
      <c r="D685" s="113"/>
      <c r="E685" s="113"/>
      <c r="F685" s="113"/>
      <c r="G685" s="113"/>
      <c r="H685" s="113"/>
      <c r="I685" s="113"/>
      <c r="J685" s="113"/>
      <c r="K685" s="113"/>
      <c r="L685" s="113"/>
      <c r="M685" s="113"/>
      <c r="N685" s="113"/>
      <c r="O685" s="113"/>
      <c r="P685" s="113"/>
      <c r="Q685" s="113"/>
      <c r="R685" s="113"/>
      <c r="S685" s="113"/>
      <c r="T685" s="113"/>
      <c r="U685" s="113"/>
      <c r="V685" s="113"/>
      <c r="W685" s="113"/>
      <c r="X685" s="113"/>
      <c r="Y685" s="113"/>
      <c r="Z685" s="113"/>
    </row>
    <row r="686" spans="1:26" ht="15.75" customHeight="1">
      <c r="A686" s="113"/>
      <c r="B686" s="113"/>
      <c r="C686" s="113"/>
      <c r="D686" s="113"/>
      <c r="E686" s="113"/>
      <c r="F686" s="113"/>
      <c r="G686" s="113"/>
      <c r="H686" s="113"/>
      <c r="I686" s="113"/>
      <c r="J686" s="113"/>
      <c r="K686" s="113"/>
      <c r="L686" s="113"/>
      <c r="M686" s="113"/>
      <c r="N686" s="113"/>
      <c r="O686" s="113"/>
      <c r="P686" s="113"/>
      <c r="Q686" s="113"/>
      <c r="R686" s="113"/>
      <c r="S686" s="113"/>
      <c r="T686" s="113"/>
      <c r="U686" s="113"/>
      <c r="V686" s="113"/>
      <c r="W686" s="113"/>
      <c r="X686" s="113"/>
      <c r="Y686" s="113"/>
      <c r="Z686" s="113"/>
    </row>
    <row r="687" spans="1:26" ht="15.75" customHeight="1">
      <c r="A687" s="113"/>
      <c r="B687" s="113"/>
      <c r="C687" s="113"/>
      <c r="D687" s="113"/>
      <c r="E687" s="113"/>
      <c r="F687" s="113"/>
      <c r="G687" s="113"/>
      <c r="H687" s="113"/>
      <c r="I687" s="113"/>
      <c r="J687" s="113"/>
      <c r="K687" s="113"/>
      <c r="L687" s="113"/>
      <c r="M687" s="113"/>
      <c r="N687" s="113"/>
      <c r="O687" s="113"/>
      <c r="P687" s="113"/>
      <c r="Q687" s="113"/>
      <c r="R687" s="113"/>
      <c r="S687" s="113"/>
      <c r="T687" s="113"/>
      <c r="U687" s="113"/>
      <c r="V687" s="113"/>
      <c r="W687" s="113"/>
      <c r="X687" s="113"/>
      <c r="Y687" s="113"/>
      <c r="Z687" s="113"/>
    </row>
    <row r="688" spans="1:26" ht="15.75" customHeight="1">
      <c r="A688" s="113"/>
      <c r="B688" s="113"/>
      <c r="C688" s="113"/>
      <c r="D688" s="113"/>
      <c r="E688" s="113"/>
      <c r="F688" s="113"/>
      <c r="G688" s="113"/>
      <c r="H688" s="113"/>
      <c r="I688" s="113"/>
      <c r="J688" s="113"/>
      <c r="K688" s="113"/>
      <c r="L688" s="113"/>
      <c r="M688" s="113"/>
      <c r="N688" s="113"/>
      <c r="O688" s="113"/>
      <c r="P688" s="113"/>
      <c r="Q688" s="113"/>
      <c r="R688" s="113"/>
      <c r="S688" s="113"/>
      <c r="T688" s="113"/>
      <c r="U688" s="113"/>
      <c r="V688" s="113"/>
      <c r="W688" s="113"/>
      <c r="X688" s="113"/>
      <c r="Y688" s="113"/>
      <c r="Z688" s="113"/>
    </row>
    <row r="689" spans="1:26" ht="15.75" customHeight="1">
      <c r="A689" s="113"/>
      <c r="B689" s="113"/>
      <c r="C689" s="113"/>
      <c r="D689" s="113"/>
      <c r="E689" s="113"/>
      <c r="F689" s="113"/>
      <c r="G689" s="113"/>
      <c r="H689" s="113"/>
      <c r="I689" s="113"/>
      <c r="J689" s="113"/>
      <c r="K689" s="113"/>
      <c r="L689" s="113"/>
      <c r="M689" s="113"/>
      <c r="N689" s="113"/>
      <c r="O689" s="113"/>
      <c r="P689" s="113"/>
      <c r="Q689" s="113"/>
      <c r="R689" s="113"/>
      <c r="S689" s="113"/>
      <c r="T689" s="113"/>
      <c r="U689" s="113"/>
      <c r="V689" s="113"/>
      <c r="W689" s="113"/>
      <c r="X689" s="113"/>
      <c r="Y689" s="113"/>
      <c r="Z689" s="113"/>
    </row>
    <row r="690" spans="1:26" ht="15.75" customHeight="1">
      <c r="A690" s="113"/>
      <c r="B690" s="113"/>
      <c r="C690" s="113"/>
      <c r="D690" s="113"/>
      <c r="E690" s="113"/>
      <c r="F690" s="113"/>
      <c r="G690" s="113"/>
      <c r="H690" s="113"/>
      <c r="I690" s="113"/>
      <c r="J690" s="113"/>
      <c r="K690" s="113"/>
      <c r="L690" s="113"/>
      <c r="M690" s="113"/>
      <c r="N690" s="113"/>
      <c r="O690" s="113"/>
      <c r="P690" s="113"/>
      <c r="Q690" s="113"/>
      <c r="R690" s="113"/>
      <c r="S690" s="113"/>
      <c r="T690" s="113"/>
      <c r="U690" s="113"/>
      <c r="V690" s="113"/>
      <c r="W690" s="113"/>
      <c r="X690" s="113"/>
      <c r="Y690" s="113"/>
      <c r="Z690" s="113"/>
    </row>
    <row r="691" spans="1:26" ht="15.75" customHeight="1">
      <c r="A691" s="113"/>
      <c r="B691" s="113"/>
      <c r="C691" s="113"/>
      <c r="D691" s="113"/>
      <c r="E691" s="113"/>
      <c r="F691" s="113"/>
      <c r="G691" s="113"/>
      <c r="H691" s="113"/>
      <c r="I691" s="113"/>
      <c r="J691" s="113"/>
      <c r="K691" s="113"/>
      <c r="L691" s="113"/>
      <c r="M691" s="113"/>
      <c r="N691" s="113"/>
      <c r="O691" s="113"/>
      <c r="P691" s="113"/>
      <c r="Q691" s="113"/>
      <c r="R691" s="113"/>
      <c r="S691" s="113"/>
      <c r="T691" s="113"/>
      <c r="U691" s="113"/>
      <c r="V691" s="113"/>
      <c r="W691" s="113"/>
      <c r="X691" s="113"/>
      <c r="Y691" s="113"/>
      <c r="Z691" s="113"/>
    </row>
    <row r="692" spans="1:26" ht="15.75" customHeight="1">
      <c r="A692" s="113"/>
      <c r="B692" s="113"/>
      <c r="C692" s="113"/>
      <c r="D692" s="113"/>
      <c r="E692" s="113"/>
      <c r="F692" s="113"/>
      <c r="G692" s="113"/>
      <c r="H692" s="113"/>
      <c r="I692" s="113"/>
      <c r="J692" s="113"/>
      <c r="K692" s="113"/>
      <c r="L692" s="113"/>
      <c r="M692" s="113"/>
      <c r="N692" s="113"/>
      <c r="O692" s="113"/>
      <c r="P692" s="113"/>
      <c r="Q692" s="113"/>
      <c r="R692" s="113"/>
      <c r="S692" s="113"/>
      <c r="T692" s="113"/>
      <c r="U692" s="113"/>
      <c r="V692" s="113"/>
      <c r="W692" s="113"/>
      <c r="X692" s="113"/>
      <c r="Y692" s="113"/>
      <c r="Z692" s="113"/>
    </row>
    <row r="693" spans="1:26" ht="15.75" customHeight="1">
      <c r="A693" s="113"/>
      <c r="B693" s="113"/>
      <c r="C693" s="113"/>
      <c r="D693" s="113"/>
      <c r="E693" s="113"/>
      <c r="F693" s="113"/>
      <c r="G693" s="113"/>
      <c r="H693" s="113"/>
      <c r="I693" s="113"/>
      <c r="J693" s="113"/>
      <c r="K693" s="113"/>
      <c r="L693" s="113"/>
      <c r="M693" s="113"/>
      <c r="N693" s="113"/>
      <c r="O693" s="113"/>
      <c r="P693" s="113"/>
      <c r="Q693" s="113"/>
      <c r="R693" s="113"/>
      <c r="S693" s="113"/>
      <c r="T693" s="113"/>
      <c r="U693" s="113"/>
      <c r="V693" s="113"/>
      <c r="W693" s="113"/>
      <c r="X693" s="113"/>
      <c r="Y693" s="113"/>
      <c r="Z693" s="113"/>
    </row>
    <row r="694" spans="1:26" ht="15.75" customHeight="1">
      <c r="A694" s="113"/>
      <c r="B694" s="113"/>
      <c r="C694" s="113"/>
      <c r="D694" s="113"/>
      <c r="E694" s="113"/>
      <c r="F694" s="113"/>
      <c r="G694" s="113"/>
      <c r="H694" s="113"/>
      <c r="I694" s="113"/>
      <c r="J694" s="113"/>
      <c r="K694" s="113"/>
      <c r="L694" s="113"/>
      <c r="M694" s="113"/>
      <c r="N694" s="113"/>
      <c r="O694" s="113"/>
      <c r="P694" s="113"/>
      <c r="Q694" s="113"/>
      <c r="R694" s="113"/>
      <c r="S694" s="113"/>
      <c r="T694" s="113"/>
      <c r="U694" s="113"/>
      <c r="V694" s="113"/>
      <c r="W694" s="113"/>
      <c r="X694" s="113"/>
      <c r="Y694" s="113"/>
      <c r="Z694" s="113"/>
    </row>
    <row r="695" spans="1:26" ht="15.75" customHeight="1">
      <c r="A695" s="113"/>
      <c r="B695" s="113"/>
      <c r="C695" s="113"/>
      <c r="D695" s="113"/>
      <c r="E695" s="113"/>
      <c r="F695" s="113"/>
      <c r="G695" s="113"/>
      <c r="H695" s="113"/>
      <c r="I695" s="113"/>
      <c r="J695" s="113"/>
      <c r="K695" s="113"/>
      <c r="L695" s="113"/>
      <c r="M695" s="113"/>
      <c r="N695" s="113"/>
      <c r="O695" s="113"/>
      <c r="P695" s="113"/>
      <c r="Q695" s="113"/>
      <c r="R695" s="113"/>
      <c r="S695" s="113"/>
      <c r="T695" s="113"/>
      <c r="U695" s="113"/>
      <c r="V695" s="113"/>
      <c r="W695" s="113"/>
      <c r="X695" s="113"/>
      <c r="Y695" s="113"/>
      <c r="Z695" s="113"/>
    </row>
    <row r="696" spans="1:26" ht="15.75" customHeight="1">
      <c r="A696" s="113"/>
      <c r="B696" s="113"/>
      <c r="C696" s="113"/>
      <c r="D696" s="113"/>
      <c r="E696" s="113"/>
      <c r="F696" s="113"/>
      <c r="G696" s="113"/>
      <c r="H696" s="113"/>
      <c r="I696" s="113"/>
      <c r="J696" s="113"/>
      <c r="K696" s="113"/>
      <c r="L696" s="113"/>
      <c r="M696" s="113"/>
      <c r="N696" s="113"/>
      <c r="O696" s="113"/>
      <c r="P696" s="113"/>
      <c r="Q696" s="113"/>
      <c r="R696" s="113"/>
      <c r="S696" s="113"/>
      <c r="T696" s="113"/>
      <c r="U696" s="113"/>
      <c r="V696" s="113"/>
      <c r="W696" s="113"/>
      <c r="X696" s="113"/>
      <c r="Y696" s="113"/>
      <c r="Z696" s="113"/>
    </row>
    <row r="697" spans="1:26" ht="15.75" customHeight="1">
      <c r="A697" s="113"/>
      <c r="B697" s="113"/>
      <c r="C697" s="113"/>
      <c r="D697" s="113"/>
      <c r="E697" s="113"/>
      <c r="F697" s="113"/>
      <c r="G697" s="113"/>
      <c r="H697" s="113"/>
      <c r="I697" s="113"/>
      <c r="J697" s="113"/>
      <c r="K697" s="113"/>
      <c r="L697" s="113"/>
      <c r="M697" s="113"/>
      <c r="N697" s="113"/>
      <c r="O697" s="113"/>
      <c r="P697" s="113"/>
      <c r="Q697" s="113"/>
      <c r="R697" s="113"/>
      <c r="S697" s="113"/>
      <c r="T697" s="113"/>
      <c r="U697" s="113"/>
      <c r="V697" s="113"/>
      <c r="W697" s="113"/>
      <c r="X697" s="113"/>
      <c r="Y697" s="113"/>
      <c r="Z697" s="113"/>
    </row>
    <row r="698" spans="1:26" ht="15.75" customHeight="1">
      <c r="A698" s="113"/>
      <c r="B698" s="113"/>
      <c r="C698" s="113"/>
      <c r="D698" s="113"/>
      <c r="E698" s="113"/>
      <c r="F698" s="113"/>
      <c r="G698" s="113"/>
      <c r="H698" s="113"/>
      <c r="I698" s="113"/>
      <c r="J698" s="113"/>
      <c r="K698" s="113"/>
      <c r="L698" s="113"/>
      <c r="M698" s="113"/>
      <c r="N698" s="113"/>
      <c r="O698" s="113"/>
      <c r="P698" s="113"/>
      <c r="Q698" s="113"/>
      <c r="R698" s="113"/>
      <c r="S698" s="113"/>
      <c r="T698" s="113"/>
      <c r="U698" s="113"/>
      <c r="V698" s="113"/>
      <c r="W698" s="113"/>
      <c r="X698" s="113"/>
      <c r="Y698" s="113"/>
      <c r="Z698" s="113"/>
    </row>
    <row r="699" spans="1:26" ht="15.75" customHeight="1">
      <c r="A699" s="113"/>
      <c r="B699" s="113"/>
      <c r="C699" s="113"/>
      <c r="D699" s="113"/>
      <c r="E699" s="113"/>
      <c r="F699" s="113"/>
      <c r="G699" s="113"/>
      <c r="H699" s="113"/>
      <c r="I699" s="113"/>
      <c r="J699" s="113"/>
      <c r="K699" s="113"/>
      <c r="L699" s="113"/>
      <c r="M699" s="113"/>
      <c r="N699" s="113"/>
      <c r="O699" s="113"/>
      <c r="P699" s="113"/>
      <c r="Q699" s="113"/>
      <c r="R699" s="113"/>
      <c r="S699" s="113"/>
      <c r="T699" s="113"/>
      <c r="U699" s="113"/>
      <c r="V699" s="113"/>
      <c r="W699" s="113"/>
      <c r="X699" s="113"/>
      <c r="Y699" s="113"/>
      <c r="Z699" s="113"/>
    </row>
    <row r="700" spans="1:26" ht="15.75" customHeight="1">
      <c r="A700" s="113"/>
      <c r="B700" s="113"/>
      <c r="C700" s="113"/>
      <c r="D700" s="113"/>
      <c r="E700" s="113"/>
      <c r="F700" s="113"/>
      <c r="G700" s="113"/>
      <c r="H700" s="113"/>
      <c r="I700" s="113"/>
      <c r="J700" s="113"/>
      <c r="K700" s="113"/>
      <c r="L700" s="113"/>
      <c r="M700" s="113"/>
      <c r="N700" s="113"/>
      <c r="O700" s="113"/>
      <c r="P700" s="113"/>
      <c r="Q700" s="113"/>
      <c r="R700" s="113"/>
      <c r="S700" s="113"/>
      <c r="T700" s="113"/>
      <c r="U700" s="113"/>
      <c r="V700" s="113"/>
      <c r="W700" s="113"/>
      <c r="X700" s="113"/>
      <c r="Y700" s="113"/>
      <c r="Z700" s="113"/>
    </row>
    <row r="701" spans="1:26" ht="15.75" customHeight="1">
      <c r="A701" s="113"/>
      <c r="B701" s="113"/>
      <c r="C701" s="113"/>
      <c r="D701" s="113"/>
      <c r="E701" s="113"/>
      <c r="F701" s="113"/>
      <c r="G701" s="113"/>
      <c r="H701" s="113"/>
      <c r="I701" s="113"/>
      <c r="J701" s="113"/>
      <c r="K701" s="113"/>
      <c r="L701" s="113"/>
      <c r="M701" s="113"/>
      <c r="N701" s="113"/>
      <c r="O701" s="113"/>
      <c r="P701" s="113"/>
      <c r="Q701" s="113"/>
      <c r="R701" s="113"/>
      <c r="S701" s="113"/>
      <c r="T701" s="113"/>
      <c r="U701" s="113"/>
      <c r="V701" s="113"/>
      <c r="W701" s="113"/>
      <c r="X701" s="113"/>
      <c r="Y701" s="113"/>
      <c r="Z701" s="113"/>
    </row>
    <row r="702" spans="1:26" ht="15.75" customHeight="1">
      <c r="A702" s="113"/>
      <c r="B702" s="113"/>
      <c r="C702" s="113"/>
      <c r="D702" s="113"/>
      <c r="E702" s="113"/>
      <c r="F702" s="113"/>
      <c r="G702" s="113"/>
      <c r="H702" s="113"/>
      <c r="I702" s="113"/>
      <c r="J702" s="113"/>
      <c r="K702" s="113"/>
      <c r="L702" s="113"/>
      <c r="M702" s="113"/>
      <c r="N702" s="113"/>
      <c r="O702" s="113"/>
      <c r="P702" s="113"/>
      <c r="Q702" s="113"/>
      <c r="R702" s="113"/>
      <c r="S702" s="113"/>
      <c r="T702" s="113"/>
      <c r="U702" s="113"/>
      <c r="V702" s="113"/>
      <c r="W702" s="113"/>
      <c r="X702" s="113"/>
      <c r="Y702" s="113"/>
      <c r="Z702" s="113"/>
    </row>
    <row r="703" spans="1:26" ht="15.75" customHeight="1">
      <c r="A703" s="113"/>
      <c r="B703" s="113"/>
      <c r="C703" s="113"/>
      <c r="D703" s="113"/>
      <c r="E703" s="113"/>
      <c r="F703" s="113"/>
      <c r="G703" s="113"/>
      <c r="H703" s="113"/>
      <c r="I703" s="113"/>
      <c r="J703" s="113"/>
      <c r="K703" s="113"/>
      <c r="L703" s="113"/>
      <c r="M703" s="113"/>
      <c r="N703" s="113"/>
      <c r="O703" s="113"/>
      <c r="P703" s="113"/>
      <c r="Q703" s="113"/>
      <c r="R703" s="113"/>
      <c r="S703" s="113"/>
      <c r="T703" s="113"/>
      <c r="U703" s="113"/>
      <c r="V703" s="113"/>
      <c r="W703" s="113"/>
      <c r="X703" s="113"/>
      <c r="Y703" s="113"/>
      <c r="Z703" s="113"/>
    </row>
    <row r="704" spans="1:26" ht="15.75" customHeight="1">
      <c r="A704" s="113"/>
      <c r="B704" s="113"/>
      <c r="C704" s="113"/>
      <c r="D704" s="113"/>
      <c r="E704" s="113"/>
      <c r="F704" s="113"/>
      <c r="G704" s="113"/>
      <c r="H704" s="113"/>
      <c r="I704" s="113"/>
      <c r="J704" s="113"/>
      <c r="K704" s="113"/>
      <c r="L704" s="113"/>
      <c r="M704" s="113"/>
      <c r="N704" s="113"/>
      <c r="O704" s="113"/>
      <c r="P704" s="113"/>
      <c r="Q704" s="113"/>
      <c r="R704" s="113"/>
      <c r="S704" s="113"/>
      <c r="T704" s="113"/>
      <c r="U704" s="113"/>
      <c r="V704" s="113"/>
      <c r="W704" s="113"/>
      <c r="X704" s="113"/>
      <c r="Y704" s="113"/>
      <c r="Z704" s="113"/>
    </row>
    <row r="705" spans="1:26" ht="15.75" customHeight="1">
      <c r="A705" s="113"/>
      <c r="B705" s="113"/>
      <c r="C705" s="113"/>
      <c r="D705" s="113"/>
      <c r="E705" s="113"/>
      <c r="F705" s="113"/>
      <c r="G705" s="113"/>
      <c r="H705" s="113"/>
      <c r="I705" s="113"/>
      <c r="J705" s="113"/>
      <c r="K705" s="113"/>
      <c r="L705" s="113"/>
      <c r="M705" s="113"/>
      <c r="N705" s="113"/>
      <c r="O705" s="113"/>
      <c r="P705" s="113"/>
      <c r="Q705" s="113"/>
      <c r="R705" s="113"/>
      <c r="S705" s="113"/>
      <c r="T705" s="113"/>
      <c r="U705" s="113"/>
      <c r="V705" s="113"/>
      <c r="W705" s="113"/>
      <c r="X705" s="113"/>
      <c r="Y705" s="113"/>
      <c r="Z705" s="113"/>
    </row>
    <row r="706" spans="1:26" ht="15.75" customHeight="1">
      <c r="A706" s="113"/>
      <c r="B706" s="113"/>
      <c r="C706" s="113"/>
      <c r="D706" s="113"/>
      <c r="E706" s="113"/>
      <c r="F706" s="113"/>
      <c r="G706" s="113"/>
      <c r="H706" s="113"/>
      <c r="I706" s="113"/>
      <c r="J706" s="113"/>
      <c r="K706" s="113"/>
      <c r="L706" s="113"/>
      <c r="M706" s="113"/>
      <c r="N706" s="113"/>
      <c r="O706" s="113"/>
      <c r="P706" s="113"/>
      <c r="Q706" s="113"/>
      <c r="R706" s="113"/>
      <c r="S706" s="113"/>
      <c r="T706" s="113"/>
      <c r="U706" s="113"/>
      <c r="V706" s="113"/>
      <c r="W706" s="113"/>
      <c r="X706" s="113"/>
      <c r="Y706" s="113"/>
      <c r="Z706" s="113"/>
    </row>
    <row r="707" spans="1:26" ht="15.75" customHeight="1">
      <c r="A707" s="113"/>
      <c r="B707" s="113"/>
      <c r="C707" s="113"/>
      <c r="D707" s="113"/>
      <c r="E707" s="113"/>
      <c r="F707" s="113"/>
      <c r="G707" s="113"/>
      <c r="H707" s="113"/>
      <c r="I707" s="113"/>
      <c r="J707" s="113"/>
      <c r="K707" s="113"/>
      <c r="L707" s="113"/>
      <c r="M707" s="113"/>
      <c r="N707" s="113"/>
      <c r="O707" s="113"/>
      <c r="P707" s="113"/>
      <c r="Q707" s="113"/>
      <c r="R707" s="113"/>
      <c r="S707" s="113"/>
      <c r="T707" s="113"/>
      <c r="U707" s="113"/>
      <c r="V707" s="113"/>
      <c r="W707" s="113"/>
      <c r="X707" s="113"/>
      <c r="Y707" s="113"/>
      <c r="Z707" s="113"/>
    </row>
    <row r="708" spans="1:26" ht="15.75" customHeight="1">
      <c r="A708" s="113"/>
      <c r="B708" s="113"/>
      <c r="C708" s="113"/>
      <c r="D708" s="113"/>
      <c r="E708" s="113"/>
      <c r="F708" s="113"/>
      <c r="G708" s="113"/>
      <c r="H708" s="113"/>
      <c r="I708" s="113"/>
      <c r="J708" s="113"/>
      <c r="K708" s="113"/>
      <c r="L708" s="113"/>
      <c r="M708" s="113"/>
      <c r="N708" s="113"/>
      <c r="O708" s="113"/>
      <c r="P708" s="113"/>
      <c r="Q708" s="113"/>
      <c r="R708" s="113"/>
      <c r="S708" s="113"/>
      <c r="T708" s="113"/>
      <c r="U708" s="113"/>
      <c r="V708" s="113"/>
      <c r="W708" s="113"/>
      <c r="X708" s="113"/>
      <c r="Y708" s="113"/>
      <c r="Z708" s="113"/>
    </row>
    <row r="709" spans="1:26" ht="15.75" customHeight="1">
      <c r="A709" s="113"/>
      <c r="B709" s="113"/>
      <c r="C709" s="113"/>
      <c r="D709" s="113"/>
      <c r="E709" s="113"/>
      <c r="F709" s="113"/>
      <c r="G709" s="113"/>
      <c r="H709" s="113"/>
      <c r="I709" s="113"/>
      <c r="J709" s="113"/>
      <c r="K709" s="113"/>
      <c r="L709" s="113"/>
      <c r="M709" s="113"/>
      <c r="N709" s="113"/>
      <c r="O709" s="113"/>
      <c r="P709" s="113"/>
      <c r="Q709" s="113"/>
      <c r="R709" s="113"/>
      <c r="S709" s="113"/>
      <c r="T709" s="113"/>
      <c r="U709" s="113"/>
      <c r="V709" s="113"/>
      <c r="W709" s="113"/>
      <c r="X709" s="113"/>
      <c r="Y709" s="113"/>
      <c r="Z709" s="113"/>
    </row>
    <row r="710" spans="1:26" ht="15.75" customHeight="1">
      <c r="A710" s="113"/>
      <c r="B710" s="113"/>
      <c r="C710" s="113"/>
      <c r="D710" s="113"/>
      <c r="E710" s="113"/>
      <c r="F710" s="113"/>
      <c r="G710" s="113"/>
      <c r="H710" s="113"/>
      <c r="I710" s="113"/>
      <c r="J710" s="113"/>
      <c r="K710" s="113"/>
      <c r="L710" s="113"/>
      <c r="M710" s="113"/>
      <c r="N710" s="113"/>
      <c r="O710" s="113"/>
      <c r="P710" s="113"/>
      <c r="Q710" s="113"/>
      <c r="R710" s="113"/>
      <c r="S710" s="113"/>
      <c r="T710" s="113"/>
      <c r="U710" s="113"/>
      <c r="V710" s="113"/>
      <c r="W710" s="113"/>
      <c r="X710" s="113"/>
      <c r="Y710" s="113"/>
      <c r="Z710" s="113"/>
    </row>
    <row r="711" spans="1:26" ht="15.75" customHeight="1">
      <c r="A711" s="113"/>
      <c r="B711" s="113"/>
      <c r="C711" s="113"/>
      <c r="D711" s="113"/>
      <c r="E711" s="113"/>
      <c r="F711" s="113"/>
      <c r="G711" s="113"/>
      <c r="H711" s="113"/>
      <c r="I711" s="113"/>
      <c r="J711" s="113"/>
      <c r="K711" s="113"/>
      <c r="L711" s="113"/>
      <c r="M711" s="113"/>
      <c r="N711" s="113"/>
      <c r="O711" s="113"/>
      <c r="P711" s="113"/>
      <c r="Q711" s="113"/>
      <c r="R711" s="113"/>
      <c r="S711" s="113"/>
      <c r="T711" s="113"/>
      <c r="U711" s="113"/>
      <c r="V711" s="113"/>
      <c r="W711" s="113"/>
      <c r="X711" s="113"/>
      <c r="Y711" s="113"/>
      <c r="Z711" s="113"/>
    </row>
    <row r="712" spans="1:26" ht="15.75" customHeight="1">
      <c r="A712" s="113"/>
      <c r="B712" s="113"/>
      <c r="C712" s="113"/>
      <c r="D712" s="113"/>
      <c r="E712" s="113"/>
      <c r="F712" s="113"/>
      <c r="G712" s="113"/>
      <c r="H712" s="113"/>
      <c r="I712" s="113"/>
      <c r="J712" s="113"/>
      <c r="K712" s="113"/>
      <c r="L712" s="113"/>
      <c r="M712" s="113"/>
      <c r="N712" s="113"/>
      <c r="O712" s="113"/>
      <c r="P712" s="113"/>
      <c r="Q712" s="113"/>
      <c r="R712" s="113"/>
      <c r="S712" s="113"/>
      <c r="T712" s="113"/>
      <c r="U712" s="113"/>
      <c r="V712" s="113"/>
      <c r="W712" s="113"/>
      <c r="X712" s="113"/>
      <c r="Y712" s="113"/>
      <c r="Z712" s="113"/>
    </row>
    <row r="713" spans="1:26" ht="15.75" customHeight="1">
      <c r="A713" s="113"/>
      <c r="B713" s="113"/>
      <c r="C713" s="113"/>
      <c r="D713" s="113"/>
      <c r="E713" s="113"/>
      <c r="F713" s="113"/>
      <c r="G713" s="113"/>
      <c r="H713" s="113"/>
      <c r="I713" s="113"/>
      <c r="J713" s="113"/>
      <c r="K713" s="113"/>
      <c r="L713" s="113"/>
      <c r="M713" s="113"/>
      <c r="N713" s="113"/>
      <c r="O713" s="113"/>
      <c r="P713" s="113"/>
      <c r="Q713" s="113"/>
      <c r="R713" s="113"/>
      <c r="S713" s="113"/>
      <c r="T713" s="113"/>
      <c r="U713" s="113"/>
      <c r="V713" s="113"/>
      <c r="W713" s="113"/>
      <c r="X713" s="113"/>
      <c r="Y713" s="113"/>
      <c r="Z713" s="113"/>
    </row>
    <row r="714" spans="1:26" ht="15.75" customHeight="1">
      <c r="A714" s="113"/>
      <c r="B714" s="113"/>
      <c r="C714" s="113"/>
      <c r="D714" s="113"/>
      <c r="E714" s="113"/>
      <c r="F714" s="113"/>
      <c r="G714" s="113"/>
      <c r="H714" s="113"/>
      <c r="I714" s="113"/>
      <c r="J714" s="113"/>
      <c r="K714" s="113"/>
      <c r="L714" s="113"/>
      <c r="M714" s="113"/>
      <c r="N714" s="113"/>
      <c r="O714" s="113"/>
      <c r="P714" s="113"/>
      <c r="Q714" s="113"/>
      <c r="R714" s="113"/>
      <c r="S714" s="113"/>
      <c r="T714" s="113"/>
      <c r="U714" s="113"/>
      <c r="V714" s="113"/>
      <c r="W714" s="113"/>
      <c r="X714" s="113"/>
      <c r="Y714" s="113"/>
      <c r="Z714" s="113"/>
    </row>
    <row r="715" spans="1:26" ht="15.75" customHeight="1">
      <c r="A715" s="113"/>
      <c r="B715" s="113"/>
      <c r="C715" s="113"/>
      <c r="D715" s="113"/>
      <c r="E715" s="113"/>
      <c r="F715" s="113"/>
      <c r="G715" s="113"/>
      <c r="H715" s="113"/>
      <c r="I715" s="113"/>
      <c r="J715" s="113"/>
      <c r="K715" s="113"/>
      <c r="L715" s="113"/>
      <c r="M715" s="113"/>
      <c r="N715" s="113"/>
      <c r="O715" s="113"/>
      <c r="P715" s="113"/>
      <c r="Q715" s="113"/>
      <c r="R715" s="113"/>
      <c r="S715" s="113"/>
      <c r="T715" s="113"/>
      <c r="U715" s="113"/>
      <c r="V715" s="113"/>
      <c r="W715" s="113"/>
      <c r="X715" s="113"/>
      <c r="Y715" s="113"/>
      <c r="Z715" s="113"/>
    </row>
    <row r="716" spans="1:26" ht="15.75" customHeight="1">
      <c r="A716" s="113"/>
      <c r="B716" s="113"/>
      <c r="C716" s="113"/>
      <c r="D716" s="113"/>
      <c r="E716" s="113"/>
      <c r="F716" s="113"/>
      <c r="G716" s="113"/>
      <c r="H716" s="113"/>
      <c r="I716" s="113"/>
      <c r="J716" s="113"/>
      <c r="K716" s="113"/>
      <c r="L716" s="113"/>
      <c r="M716" s="113"/>
      <c r="N716" s="113"/>
      <c r="O716" s="113"/>
      <c r="P716" s="113"/>
      <c r="Q716" s="113"/>
      <c r="R716" s="113"/>
      <c r="S716" s="113"/>
      <c r="T716" s="113"/>
      <c r="U716" s="113"/>
      <c r="V716" s="113"/>
      <c r="W716" s="113"/>
      <c r="X716" s="113"/>
      <c r="Y716" s="113"/>
      <c r="Z716" s="113"/>
    </row>
    <row r="717" spans="1:26" ht="15.75" customHeight="1">
      <c r="A717" s="113"/>
      <c r="B717" s="113"/>
      <c r="C717" s="113"/>
      <c r="D717" s="113"/>
      <c r="E717" s="113"/>
      <c r="F717" s="113"/>
      <c r="G717" s="113"/>
      <c r="H717" s="113"/>
      <c r="I717" s="113"/>
      <c r="J717" s="113"/>
      <c r="K717" s="113"/>
      <c r="L717" s="113"/>
      <c r="M717" s="113"/>
      <c r="N717" s="113"/>
      <c r="O717" s="113"/>
      <c r="P717" s="113"/>
      <c r="Q717" s="113"/>
      <c r="R717" s="113"/>
      <c r="S717" s="113"/>
      <c r="T717" s="113"/>
      <c r="U717" s="113"/>
      <c r="V717" s="113"/>
      <c r="W717" s="113"/>
      <c r="X717" s="113"/>
      <c r="Y717" s="113"/>
      <c r="Z717" s="113"/>
    </row>
    <row r="718" spans="1:26" ht="15.75" customHeight="1">
      <c r="A718" s="113"/>
      <c r="B718" s="113"/>
      <c r="C718" s="113"/>
      <c r="D718" s="113"/>
      <c r="E718" s="113"/>
      <c r="F718" s="113"/>
      <c r="G718" s="113"/>
      <c r="H718" s="113"/>
      <c r="I718" s="113"/>
      <c r="J718" s="113"/>
      <c r="K718" s="113"/>
      <c r="L718" s="113"/>
      <c r="M718" s="113"/>
      <c r="N718" s="113"/>
      <c r="O718" s="113"/>
      <c r="P718" s="113"/>
      <c r="Q718" s="113"/>
      <c r="R718" s="113"/>
      <c r="S718" s="113"/>
      <c r="T718" s="113"/>
      <c r="U718" s="113"/>
      <c r="V718" s="113"/>
      <c r="W718" s="113"/>
      <c r="X718" s="113"/>
      <c r="Y718" s="113"/>
      <c r="Z718" s="113"/>
    </row>
    <row r="719" spans="1:26" ht="15.75" customHeight="1">
      <c r="A719" s="113"/>
      <c r="B719" s="113"/>
      <c r="C719" s="113"/>
      <c r="D719" s="113"/>
      <c r="E719" s="113"/>
      <c r="F719" s="113"/>
      <c r="G719" s="113"/>
      <c r="H719" s="113"/>
      <c r="I719" s="113"/>
      <c r="J719" s="113"/>
      <c r="K719" s="113"/>
      <c r="L719" s="113"/>
      <c r="M719" s="113"/>
      <c r="N719" s="113"/>
      <c r="O719" s="113"/>
      <c r="P719" s="113"/>
      <c r="Q719" s="113"/>
      <c r="R719" s="113"/>
      <c r="S719" s="113"/>
      <c r="T719" s="113"/>
      <c r="U719" s="113"/>
      <c r="V719" s="113"/>
      <c r="W719" s="113"/>
      <c r="X719" s="113"/>
      <c r="Y719" s="113"/>
      <c r="Z719" s="113"/>
    </row>
    <row r="720" spans="1:26" ht="15.75" customHeight="1">
      <c r="A720" s="113"/>
      <c r="B720" s="113"/>
      <c r="C720" s="113"/>
      <c r="D720" s="113"/>
      <c r="E720" s="113"/>
      <c r="F720" s="113"/>
      <c r="G720" s="113"/>
      <c r="H720" s="113"/>
      <c r="I720" s="113"/>
      <c r="J720" s="113"/>
      <c r="K720" s="113"/>
      <c r="L720" s="113"/>
      <c r="M720" s="113"/>
      <c r="N720" s="113"/>
      <c r="O720" s="113"/>
      <c r="P720" s="113"/>
      <c r="Q720" s="113"/>
      <c r="R720" s="113"/>
      <c r="S720" s="113"/>
      <c r="T720" s="113"/>
      <c r="U720" s="113"/>
      <c r="V720" s="113"/>
      <c r="W720" s="113"/>
      <c r="X720" s="113"/>
      <c r="Y720" s="113"/>
      <c r="Z720" s="113"/>
    </row>
    <row r="721" spans="1:26" ht="15.75" customHeight="1">
      <c r="A721" s="113"/>
      <c r="B721" s="113"/>
      <c r="C721" s="113"/>
      <c r="D721" s="113"/>
      <c r="E721" s="113"/>
      <c r="F721" s="113"/>
      <c r="G721" s="113"/>
      <c r="H721" s="113"/>
      <c r="I721" s="113"/>
      <c r="J721" s="113"/>
      <c r="K721" s="113"/>
      <c r="L721" s="113"/>
      <c r="M721" s="113"/>
      <c r="N721" s="113"/>
      <c r="O721" s="113"/>
      <c r="P721" s="113"/>
      <c r="Q721" s="113"/>
      <c r="R721" s="113"/>
      <c r="S721" s="113"/>
      <c r="T721" s="113"/>
      <c r="U721" s="113"/>
      <c r="V721" s="113"/>
      <c r="W721" s="113"/>
      <c r="X721" s="113"/>
      <c r="Y721" s="113"/>
      <c r="Z721" s="113"/>
    </row>
    <row r="722" spans="1:26" ht="15.75" customHeight="1">
      <c r="A722" s="113"/>
      <c r="B722" s="113"/>
      <c r="C722" s="113"/>
      <c r="D722" s="113"/>
      <c r="E722" s="113"/>
      <c r="F722" s="113"/>
      <c r="G722" s="113"/>
      <c r="H722" s="113"/>
      <c r="I722" s="113"/>
      <c r="J722" s="113"/>
      <c r="K722" s="113"/>
      <c r="L722" s="113"/>
      <c r="M722" s="113"/>
      <c r="N722" s="113"/>
      <c r="O722" s="113"/>
      <c r="P722" s="113"/>
      <c r="Q722" s="113"/>
      <c r="R722" s="113"/>
      <c r="S722" s="113"/>
      <c r="T722" s="113"/>
      <c r="U722" s="113"/>
      <c r="V722" s="113"/>
      <c r="W722" s="113"/>
      <c r="X722" s="113"/>
      <c r="Y722" s="113"/>
      <c r="Z722" s="113"/>
    </row>
    <row r="723" spans="1:26" ht="15.75" customHeight="1">
      <c r="A723" s="113"/>
      <c r="B723" s="113"/>
      <c r="C723" s="113"/>
      <c r="D723" s="113"/>
      <c r="E723" s="113"/>
      <c r="F723" s="113"/>
      <c r="G723" s="113"/>
      <c r="H723" s="113"/>
      <c r="I723" s="113"/>
      <c r="J723" s="113"/>
      <c r="K723" s="113"/>
      <c r="L723" s="113"/>
      <c r="M723" s="113"/>
      <c r="N723" s="113"/>
      <c r="O723" s="113"/>
      <c r="P723" s="113"/>
      <c r="Q723" s="113"/>
      <c r="R723" s="113"/>
      <c r="S723" s="113"/>
      <c r="T723" s="113"/>
      <c r="U723" s="113"/>
      <c r="V723" s="113"/>
      <c r="W723" s="113"/>
      <c r="X723" s="113"/>
      <c r="Y723" s="113"/>
      <c r="Z723" s="113"/>
    </row>
    <row r="724" spans="1:26" ht="15.75" customHeight="1">
      <c r="A724" s="113"/>
      <c r="B724" s="113"/>
      <c r="C724" s="113"/>
      <c r="D724" s="113"/>
      <c r="E724" s="113"/>
      <c r="F724" s="113"/>
      <c r="G724" s="113"/>
      <c r="H724" s="113"/>
      <c r="I724" s="113"/>
      <c r="J724" s="113"/>
      <c r="K724" s="113"/>
      <c r="L724" s="113"/>
      <c r="M724" s="113"/>
      <c r="N724" s="113"/>
      <c r="O724" s="113"/>
      <c r="P724" s="113"/>
      <c r="Q724" s="113"/>
      <c r="R724" s="113"/>
      <c r="S724" s="113"/>
      <c r="T724" s="113"/>
      <c r="U724" s="113"/>
      <c r="V724" s="113"/>
      <c r="W724" s="113"/>
      <c r="X724" s="113"/>
      <c r="Y724" s="113"/>
      <c r="Z724" s="113"/>
    </row>
    <row r="725" spans="1:26" ht="15.75" customHeight="1">
      <c r="A725" s="113"/>
      <c r="B725" s="113"/>
      <c r="C725" s="113"/>
      <c r="D725" s="113"/>
      <c r="E725" s="113"/>
      <c r="F725" s="113"/>
      <c r="G725" s="113"/>
      <c r="H725" s="113"/>
      <c r="I725" s="113"/>
      <c r="J725" s="113"/>
      <c r="K725" s="113"/>
      <c r="L725" s="113"/>
      <c r="M725" s="113"/>
      <c r="N725" s="113"/>
      <c r="O725" s="113"/>
      <c r="P725" s="113"/>
      <c r="Q725" s="113"/>
      <c r="R725" s="113"/>
      <c r="S725" s="113"/>
      <c r="T725" s="113"/>
      <c r="U725" s="113"/>
      <c r="V725" s="113"/>
      <c r="W725" s="113"/>
      <c r="X725" s="113"/>
      <c r="Y725" s="113"/>
      <c r="Z725" s="113"/>
    </row>
    <row r="726" spans="1:26" ht="15.75" customHeight="1">
      <c r="A726" s="113"/>
      <c r="B726" s="113"/>
      <c r="C726" s="113"/>
      <c r="D726" s="113"/>
      <c r="E726" s="113"/>
      <c r="F726" s="113"/>
      <c r="G726" s="113"/>
      <c r="H726" s="113"/>
      <c r="I726" s="113"/>
      <c r="J726" s="113"/>
      <c r="K726" s="113"/>
      <c r="L726" s="113"/>
      <c r="M726" s="113"/>
      <c r="N726" s="113"/>
      <c r="O726" s="113"/>
      <c r="P726" s="113"/>
      <c r="Q726" s="113"/>
      <c r="R726" s="113"/>
      <c r="S726" s="113"/>
      <c r="T726" s="113"/>
      <c r="U726" s="113"/>
      <c r="V726" s="113"/>
      <c r="W726" s="113"/>
      <c r="X726" s="113"/>
      <c r="Y726" s="113"/>
      <c r="Z726" s="113"/>
    </row>
    <row r="727" spans="1:26" ht="15.75" customHeight="1">
      <c r="A727" s="113"/>
      <c r="B727" s="113"/>
      <c r="C727" s="113"/>
      <c r="D727" s="113"/>
      <c r="E727" s="113"/>
      <c r="F727" s="113"/>
      <c r="G727" s="113"/>
      <c r="H727" s="113"/>
      <c r="I727" s="113"/>
      <c r="J727" s="113"/>
      <c r="K727" s="113"/>
      <c r="L727" s="113"/>
      <c r="M727" s="113"/>
      <c r="N727" s="113"/>
      <c r="O727" s="113"/>
      <c r="P727" s="113"/>
      <c r="Q727" s="113"/>
      <c r="R727" s="113"/>
      <c r="S727" s="113"/>
      <c r="T727" s="113"/>
      <c r="U727" s="113"/>
      <c r="V727" s="113"/>
      <c r="W727" s="113"/>
      <c r="X727" s="113"/>
      <c r="Y727" s="113"/>
      <c r="Z727" s="113"/>
    </row>
    <row r="728" spans="1:26" ht="15.75" customHeight="1">
      <c r="A728" s="113"/>
      <c r="B728" s="113"/>
      <c r="C728" s="113"/>
      <c r="D728" s="113"/>
      <c r="E728" s="113"/>
      <c r="F728" s="113"/>
      <c r="G728" s="113"/>
      <c r="H728" s="113"/>
      <c r="I728" s="113"/>
      <c r="J728" s="113"/>
      <c r="K728" s="113"/>
      <c r="L728" s="113"/>
      <c r="M728" s="113"/>
      <c r="N728" s="113"/>
      <c r="O728" s="113"/>
      <c r="P728" s="113"/>
      <c r="Q728" s="113"/>
      <c r="R728" s="113"/>
      <c r="S728" s="113"/>
      <c r="T728" s="113"/>
      <c r="U728" s="113"/>
      <c r="V728" s="113"/>
      <c r="W728" s="113"/>
      <c r="X728" s="113"/>
      <c r="Y728" s="113"/>
      <c r="Z728" s="113"/>
    </row>
    <row r="729" spans="1:26" ht="15.75" customHeight="1">
      <c r="A729" s="113"/>
      <c r="B729" s="113"/>
      <c r="C729" s="113"/>
      <c r="D729" s="113"/>
      <c r="E729" s="113"/>
      <c r="F729" s="113"/>
      <c r="G729" s="113"/>
      <c r="H729" s="113"/>
      <c r="I729" s="113"/>
      <c r="J729" s="113"/>
      <c r="K729" s="113"/>
      <c r="L729" s="113"/>
      <c r="M729" s="113"/>
      <c r="N729" s="113"/>
      <c r="O729" s="113"/>
      <c r="P729" s="113"/>
      <c r="Q729" s="113"/>
      <c r="R729" s="113"/>
      <c r="S729" s="113"/>
      <c r="T729" s="113"/>
      <c r="U729" s="113"/>
      <c r="V729" s="113"/>
      <c r="W729" s="113"/>
      <c r="X729" s="113"/>
      <c r="Y729" s="113"/>
      <c r="Z729" s="113"/>
    </row>
    <row r="730" spans="1:26" ht="15.75" customHeight="1">
      <c r="A730" s="113"/>
      <c r="B730" s="113"/>
      <c r="C730" s="113"/>
      <c r="D730" s="113"/>
      <c r="E730" s="113"/>
      <c r="F730" s="113"/>
      <c r="G730" s="113"/>
      <c r="H730" s="113"/>
      <c r="I730" s="113"/>
      <c r="J730" s="113"/>
      <c r="K730" s="113"/>
      <c r="L730" s="113"/>
      <c r="M730" s="113"/>
      <c r="N730" s="113"/>
      <c r="O730" s="113"/>
      <c r="P730" s="113"/>
      <c r="Q730" s="113"/>
      <c r="R730" s="113"/>
      <c r="S730" s="113"/>
      <c r="T730" s="113"/>
      <c r="U730" s="113"/>
      <c r="V730" s="113"/>
      <c r="W730" s="113"/>
      <c r="X730" s="113"/>
      <c r="Y730" s="113"/>
      <c r="Z730" s="113"/>
    </row>
    <row r="731" spans="1:26" ht="15.75" customHeight="1">
      <c r="A731" s="113"/>
      <c r="B731" s="113"/>
      <c r="C731" s="113"/>
      <c r="D731" s="113"/>
      <c r="E731" s="113"/>
      <c r="F731" s="113"/>
      <c r="G731" s="113"/>
      <c r="H731" s="113"/>
      <c r="I731" s="113"/>
      <c r="J731" s="113"/>
      <c r="K731" s="113"/>
      <c r="L731" s="113"/>
      <c r="M731" s="113"/>
      <c r="N731" s="113"/>
      <c r="O731" s="113"/>
      <c r="P731" s="113"/>
      <c r="Q731" s="113"/>
      <c r="R731" s="113"/>
      <c r="S731" s="113"/>
      <c r="T731" s="113"/>
      <c r="U731" s="113"/>
      <c r="V731" s="113"/>
      <c r="W731" s="113"/>
      <c r="X731" s="113"/>
      <c r="Y731" s="113"/>
      <c r="Z731" s="113"/>
    </row>
    <row r="732" spans="1:26" ht="15.75" customHeight="1">
      <c r="A732" s="113"/>
      <c r="B732" s="113"/>
      <c r="C732" s="113"/>
      <c r="D732" s="113"/>
      <c r="E732" s="113"/>
      <c r="F732" s="113"/>
      <c r="G732" s="113"/>
      <c r="H732" s="113"/>
      <c r="I732" s="113"/>
      <c r="J732" s="113"/>
      <c r="K732" s="113"/>
      <c r="L732" s="113"/>
      <c r="M732" s="113"/>
      <c r="N732" s="113"/>
      <c r="O732" s="113"/>
      <c r="P732" s="113"/>
      <c r="Q732" s="113"/>
      <c r="R732" s="113"/>
      <c r="S732" s="113"/>
      <c r="T732" s="113"/>
      <c r="U732" s="113"/>
      <c r="V732" s="113"/>
      <c r="W732" s="113"/>
      <c r="X732" s="113"/>
      <c r="Y732" s="113"/>
      <c r="Z732" s="113"/>
    </row>
    <row r="733" spans="1:26" ht="15.75" customHeight="1">
      <c r="A733" s="113"/>
      <c r="B733" s="113"/>
      <c r="C733" s="113"/>
      <c r="D733" s="113"/>
      <c r="E733" s="113"/>
      <c r="F733" s="113"/>
      <c r="G733" s="113"/>
      <c r="H733" s="113"/>
      <c r="I733" s="113"/>
      <c r="J733" s="113"/>
      <c r="K733" s="113"/>
      <c r="L733" s="113"/>
      <c r="M733" s="113"/>
      <c r="N733" s="113"/>
      <c r="O733" s="113"/>
      <c r="P733" s="113"/>
      <c r="Q733" s="113"/>
      <c r="R733" s="113"/>
      <c r="S733" s="113"/>
      <c r="T733" s="113"/>
      <c r="U733" s="113"/>
      <c r="V733" s="113"/>
      <c r="W733" s="113"/>
      <c r="X733" s="113"/>
      <c r="Y733" s="113"/>
      <c r="Z733" s="113"/>
    </row>
    <row r="734" spans="1:26" ht="15.75" customHeight="1">
      <c r="A734" s="113"/>
      <c r="B734" s="113"/>
      <c r="C734" s="113"/>
      <c r="D734" s="113"/>
      <c r="E734" s="113"/>
      <c r="F734" s="113"/>
      <c r="G734" s="113"/>
      <c r="H734" s="113"/>
      <c r="I734" s="113"/>
      <c r="J734" s="113"/>
      <c r="K734" s="113"/>
      <c r="L734" s="113"/>
      <c r="M734" s="113"/>
      <c r="N734" s="113"/>
      <c r="O734" s="113"/>
      <c r="P734" s="113"/>
      <c r="Q734" s="113"/>
      <c r="R734" s="113"/>
      <c r="S734" s="113"/>
      <c r="T734" s="113"/>
      <c r="U734" s="113"/>
      <c r="V734" s="113"/>
      <c r="W734" s="113"/>
      <c r="X734" s="113"/>
      <c r="Y734" s="113"/>
      <c r="Z734" s="113"/>
    </row>
    <row r="735" spans="1:26" ht="15.75" customHeight="1">
      <c r="A735" s="113"/>
      <c r="B735" s="113"/>
      <c r="C735" s="113"/>
      <c r="D735" s="113"/>
      <c r="E735" s="113"/>
      <c r="F735" s="113"/>
      <c r="G735" s="113"/>
      <c r="H735" s="113"/>
      <c r="I735" s="113"/>
      <c r="J735" s="113"/>
      <c r="K735" s="113"/>
      <c r="L735" s="113"/>
      <c r="M735" s="113"/>
      <c r="N735" s="113"/>
      <c r="O735" s="113"/>
      <c r="P735" s="113"/>
      <c r="Q735" s="113"/>
      <c r="R735" s="113"/>
      <c r="S735" s="113"/>
      <c r="T735" s="113"/>
      <c r="U735" s="113"/>
      <c r="V735" s="113"/>
      <c r="W735" s="113"/>
      <c r="X735" s="113"/>
      <c r="Y735" s="113"/>
      <c r="Z735" s="113"/>
    </row>
    <row r="736" spans="1:26" ht="15.75" customHeight="1">
      <c r="A736" s="113"/>
      <c r="B736" s="113"/>
      <c r="C736" s="113"/>
      <c r="D736" s="113"/>
      <c r="E736" s="113"/>
      <c r="F736" s="113"/>
      <c r="G736" s="113"/>
      <c r="H736" s="113"/>
      <c r="I736" s="113"/>
      <c r="J736" s="113"/>
      <c r="K736" s="113"/>
      <c r="L736" s="113"/>
      <c r="M736" s="113"/>
      <c r="N736" s="113"/>
      <c r="O736" s="113"/>
      <c r="P736" s="113"/>
      <c r="Q736" s="113"/>
      <c r="R736" s="113"/>
      <c r="S736" s="113"/>
      <c r="T736" s="113"/>
      <c r="U736" s="113"/>
      <c r="V736" s="113"/>
      <c r="W736" s="113"/>
      <c r="X736" s="113"/>
      <c r="Y736" s="113"/>
      <c r="Z736" s="113"/>
    </row>
    <row r="737" spans="1:26" ht="15.75" customHeight="1">
      <c r="A737" s="113"/>
      <c r="B737" s="113"/>
      <c r="C737" s="113"/>
      <c r="D737" s="113"/>
      <c r="E737" s="113"/>
      <c r="F737" s="113"/>
      <c r="G737" s="113"/>
      <c r="H737" s="113"/>
      <c r="I737" s="113"/>
      <c r="J737" s="113"/>
      <c r="K737" s="113"/>
      <c r="L737" s="113"/>
      <c r="M737" s="113"/>
      <c r="N737" s="113"/>
      <c r="O737" s="113"/>
      <c r="P737" s="113"/>
      <c r="Q737" s="113"/>
      <c r="R737" s="113"/>
      <c r="S737" s="113"/>
      <c r="T737" s="113"/>
      <c r="U737" s="113"/>
      <c r="V737" s="113"/>
      <c r="W737" s="113"/>
      <c r="X737" s="113"/>
      <c r="Y737" s="113"/>
      <c r="Z737" s="113"/>
    </row>
    <row r="738" spans="1:26" ht="15.75" customHeight="1">
      <c r="A738" s="113"/>
      <c r="B738" s="113"/>
      <c r="C738" s="113"/>
      <c r="D738" s="113"/>
      <c r="E738" s="113"/>
      <c r="F738" s="113"/>
      <c r="G738" s="113"/>
      <c r="H738" s="113"/>
      <c r="I738" s="113"/>
      <c r="J738" s="113"/>
      <c r="K738" s="113"/>
      <c r="L738" s="113"/>
      <c r="M738" s="113"/>
      <c r="N738" s="113"/>
      <c r="O738" s="113"/>
      <c r="P738" s="113"/>
      <c r="Q738" s="113"/>
      <c r="R738" s="113"/>
      <c r="S738" s="113"/>
      <c r="T738" s="113"/>
      <c r="U738" s="113"/>
      <c r="V738" s="113"/>
      <c r="W738" s="113"/>
      <c r="X738" s="113"/>
      <c r="Y738" s="113"/>
      <c r="Z738" s="113"/>
    </row>
    <row r="739" spans="1:26" ht="15.75" customHeight="1">
      <c r="A739" s="113"/>
      <c r="B739" s="113"/>
      <c r="C739" s="113"/>
      <c r="D739" s="113"/>
      <c r="E739" s="113"/>
      <c r="F739" s="113"/>
      <c r="G739" s="113"/>
      <c r="H739" s="113"/>
      <c r="I739" s="113"/>
      <c r="J739" s="113"/>
      <c r="K739" s="113"/>
      <c r="L739" s="113"/>
      <c r="M739" s="113"/>
      <c r="N739" s="113"/>
      <c r="O739" s="113"/>
      <c r="P739" s="113"/>
      <c r="Q739" s="113"/>
      <c r="R739" s="113"/>
      <c r="S739" s="113"/>
      <c r="T739" s="113"/>
      <c r="U739" s="113"/>
      <c r="V739" s="113"/>
      <c r="W739" s="113"/>
      <c r="X739" s="113"/>
      <c r="Y739" s="113"/>
      <c r="Z739" s="113"/>
    </row>
    <row r="740" spans="1:26" ht="15.75" customHeight="1">
      <c r="A740" s="113"/>
      <c r="B740" s="113"/>
      <c r="C740" s="113"/>
      <c r="D740" s="113"/>
      <c r="E740" s="113"/>
      <c r="F740" s="113"/>
      <c r="G740" s="113"/>
      <c r="H740" s="113"/>
      <c r="I740" s="113"/>
      <c r="J740" s="113"/>
      <c r="K740" s="113"/>
      <c r="L740" s="113"/>
      <c r="M740" s="113"/>
      <c r="N740" s="113"/>
      <c r="O740" s="113"/>
      <c r="P740" s="113"/>
      <c r="Q740" s="113"/>
      <c r="R740" s="113"/>
      <c r="S740" s="113"/>
      <c r="T740" s="113"/>
      <c r="U740" s="113"/>
      <c r="V740" s="113"/>
      <c r="W740" s="113"/>
      <c r="X740" s="113"/>
      <c r="Y740" s="113"/>
      <c r="Z740" s="113"/>
    </row>
    <row r="741" spans="1:26" ht="15.75" customHeight="1">
      <c r="A741" s="113"/>
      <c r="B741" s="113"/>
      <c r="C741" s="113"/>
      <c r="D741" s="113"/>
      <c r="E741" s="113"/>
      <c r="F741" s="113"/>
      <c r="G741" s="113"/>
      <c r="H741" s="113"/>
      <c r="I741" s="113"/>
      <c r="J741" s="113"/>
      <c r="K741" s="113"/>
      <c r="L741" s="113"/>
      <c r="M741" s="113"/>
      <c r="N741" s="113"/>
      <c r="O741" s="113"/>
      <c r="P741" s="113"/>
      <c r="Q741" s="113"/>
      <c r="R741" s="113"/>
      <c r="S741" s="113"/>
      <c r="T741" s="113"/>
      <c r="U741" s="113"/>
      <c r="V741" s="113"/>
      <c r="W741" s="113"/>
      <c r="X741" s="113"/>
      <c r="Y741" s="113"/>
      <c r="Z741" s="113"/>
    </row>
    <row r="742" spans="1:26" ht="15.75" customHeight="1">
      <c r="A742" s="113"/>
      <c r="B742" s="113"/>
      <c r="C742" s="113"/>
      <c r="D742" s="113"/>
      <c r="E742" s="113"/>
      <c r="F742" s="113"/>
      <c r="G742" s="113"/>
      <c r="H742" s="113"/>
      <c r="I742" s="113"/>
      <c r="J742" s="113"/>
      <c r="K742" s="113"/>
      <c r="L742" s="113"/>
      <c r="M742" s="113"/>
      <c r="N742" s="113"/>
      <c r="O742" s="113"/>
      <c r="P742" s="113"/>
      <c r="Q742" s="113"/>
      <c r="R742" s="113"/>
      <c r="S742" s="113"/>
      <c r="T742" s="113"/>
      <c r="U742" s="113"/>
      <c r="V742" s="113"/>
      <c r="W742" s="113"/>
      <c r="X742" s="113"/>
      <c r="Y742" s="113"/>
      <c r="Z742" s="113"/>
    </row>
    <row r="743" spans="1:26" ht="15.75" customHeight="1">
      <c r="A743" s="113"/>
      <c r="B743" s="113"/>
      <c r="C743" s="113"/>
      <c r="D743" s="113"/>
      <c r="E743" s="113"/>
      <c r="F743" s="113"/>
      <c r="G743" s="113"/>
      <c r="H743" s="113"/>
      <c r="I743" s="113"/>
      <c r="J743" s="113"/>
      <c r="K743" s="113"/>
      <c r="L743" s="113"/>
      <c r="M743" s="113"/>
      <c r="N743" s="113"/>
      <c r="O743" s="113"/>
      <c r="P743" s="113"/>
      <c r="Q743" s="113"/>
      <c r="R743" s="113"/>
      <c r="S743" s="113"/>
      <c r="T743" s="113"/>
      <c r="U743" s="113"/>
      <c r="V743" s="113"/>
      <c r="W743" s="113"/>
      <c r="X743" s="113"/>
      <c r="Y743" s="113"/>
      <c r="Z743" s="113"/>
    </row>
    <row r="744" spans="1:26" ht="15.75" customHeight="1">
      <c r="A744" s="113"/>
      <c r="B744" s="113"/>
      <c r="C744" s="113"/>
      <c r="D744" s="113"/>
      <c r="E744" s="113"/>
      <c r="F744" s="113"/>
      <c r="G744" s="113"/>
      <c r="H744" s="113"/>
      <c r="I744" s="113"/>
      <c r="J744" s="113"/>
      <c r="K744" s="113"/>
      <c r="L744" s="113"/>
      <c r="M744" s="113"/>
      <c r="N744" s="113"/>
      <c r="O744" s="113"/>
      <c r="P744" s="113"/>
      <c r="Q744" s="113"/>
      <c r="R744" s="113"/>
      <c r="S744" s="113"/>
      <c r="T744" s="113"/>
      <c r="U744" s="113"/>
      <c r="V744" s="113"/>
      <c r="W744" s="113"/>
      <c r="X744" s="113"/>
      <c r="Y744" s="113"/>
      <c r="Z744" s="113"/>
    </row>
    <row r="745" spans="1:26" ht="15.75" customHeight="1">
      <c r="A745" s="113"/>
      <c r="B745" s="113"/>
      <c r="C745" s="113"/>
      <c r="D745" s="113"/>
      <c r="E745" s="113"/>
      <c r="F745" s="113"/>
      <c r="G745" s="113"/>
      <c r="H745" s="113"/>
      <c r="I745" s="113"/>
      <c r="J745" s="113"/>
      <c r="K745" s="113"/>
      <c r="L745" s="113"/>
      <c r="M745" s="113"/>
      <c r="N745" s="113"/>
      <c r="O745" s="113"/>
      <c r="P745" s="113"/>
      <c r="Q745" s="113"/>
      <c r="R745" s="113"/>
      <c r="S745" s="113"/>
      <c r="T745" s="113"/>
      <c r="U745" s="113"/>
      <c r="V745" s="113"/>
      <c r="W745" s="113"/>
      <c r="X745" s="113"/>
      <c r="Y745" s="113"/>
      <c r="Z745" s="113"/>
    </row>
    <row r="746" spans="1:26" ht="15.75" customHeight="1">
      <c r="A746" s="113"/>
      <c r="B746" s="113"/>
      <c r="C746" s="113"/>
      <c r="D746" s="113"/>
      <c r="E746" s="113"/>
      <c r="F746" s="113"/>
      <c r="G746" s="113"/>
      <c r="H746" s="113"/>
      <c r="I746" s="113"/>
      <c r="J746" s="113"/>
      <c r="K746" s="113"/>
      <c r="L746" s="113"/>
      <c r="M746" s="113"/>
      <c r="N746" s="113"/>
      <c r="O746" s="113"/>
      <c r="P746" s="113"/>
      <c r="Q746" s="113"/>
      <c r="R746" s="113"/>
      <c r="S746" s="113"/>
      <c r="T746" s="113"/>
      <c r="U746" s="113"/>
      <c r="V746" s="113"/>
      <c r="W746" s="113"/>
      <c r="X746" s="113"/>
      <c r="Y746" s="113"/>
      <c r="Z746" s="113"/>
    </row>
    <row r="747" spans="1:26" ht="15.75" customHeight="1">
      <c r="A747" s="113"/>
      <c r="B747" s="113"/>
      <c r="C747" s="113"/>
      <c r="D747" s="113"/>
      <c r="E747" s="113"/>
      <c r="F747" s="113"/>
      <c r="G747" s="113"/>
      <c r="H747" s="113"/>
      <c r="I747" s="113"/>
      <c r="J747" s="113"/>
      <c r="K747" s="113"/>
      <c r="L747" s="113"/>
      <c r="M747" s="113"/>
      <c r="N747" s="113"/>
      <c r="O747" s="113"/>
      <c r="P747" s="113"/>
      <c r="Q747" s="113"/>
      <c r="R747" s="113"/>
      <c r="S747" s="113"/>
      <c r="T747" s="113"/>
      <c r="U747" s="113"/>
      <c r="V747" s="113"/>
      <c r="W747" s="113"/>
      <c r="X747" s="113"/>
      <c r="Y747" s="113"/>
      <c r="Z747" s="113"/>
    </row>
    <row r="748" spans="1:26" ht="15.75" customHeight="1">
      <c r="A748" s="113"/>
      <c r="B748" s="113"/>
      <c r="C748" s="113"/>
      <c r="D748" s="113"/>
      <c r="E748" s="113"/>
      <c r="F748" s="113"/>
      <c r="G748" s="113"/>
      <c r="H748" s="113"/>
      <c r="I748" s="113"/>
      <c r="J748" s="113"/>
      <c r="K748" s="113"/>
      <c r="L748" s="113"/>
      <c r="M748" s="113"/>
      <c r="N748" s="113"/>
      <c r="O748" s="113"/>
      <c r="P748" s="113"/>
      <c r="Q748" s="113"/>
      <c r="R748" s="113"/>
      <c r="S748" s="113"/>
      <c r="T748" s="113"/>
      <c r="U748" s="113"/>
      <c r="V748" s="113"/>
      <c r="W748" s="113"/>
      <c r="X748" s="113"/>
      <c r="Y748" s="113"/>
      <c r="Z748" s="113"/>
    </row>
    <row r="749" spans="1:26" ht="15.75" customHeight="1">
      <c r="A749" s="113"/>
      <c r="B749" s="113"/>
      <c r="C749" s="113"/>
      <c r="D749" s="113"/>
      <c r="E749" s="113"/>
      <c r="F749" s="113"/>
      <c r="G749" s="113"/>
      <c r="H749" s="113"/>
      <c r="I749" s="113"/>
      <c r="J749" s="113"/>
      <c r="K749" s="113"/>
      <c r="L749" s="113"/>
      <c r="M749" s="113"/>
      <c r="N749" s="113"/>
      <c r="O749" s="113"/>
      <c r="P749" s="113"/>
      <c r="Q749" s="113"/>
      <c r="R749" s="113"/>
      <c r="S749" s="113"/>
      <c r="T749" s="113"/>
      <c r="U749" s="113"/>
      <c r="V749" s="113"/>
      <c r="W749" s="113"/>
      <c r="X749" s="113"/>
      <c r="Y749" s="113"/>
      <c r="Z749" s="113"/>
    </row>
    <row r="750" spans="1:26" ht="15.75" customHeight="1">
      <c r="A750" s="113"/>
      <c r="B750" s="113"/>
      <c r="C750" s="113"/>
      <c r="D750" s="113"/>
      <c r="E750" s="113"/>
      <c r="F750" s="113"/>
      <c r="G750" s="113"/>
      <c r="H750" s="113"/>
      <c r="I750" s="113"/>
      <c r="J750" s="113"/>
      <c r="K750" s="113"/>
      <c r="L750" s="113"/>
      <c r="M750" s="113"/>
      <c r="N750" s="113"/>
      <c r="O750" s="113"/>
      <c r="P750" s="113"/>
      <c r="Q750" s="113"/>
      <c r="R750" s="113"/>
      <c r="S750" s="113"/>
      <c r="T750" s="113"/>
      <c r="U750" s="113"/>
      <c r="V750" s="113"/>
      <c r="W750" s="113"/>
      <c r="X750" s="113"/>
      <c r="Y750" s="113"/>
      <c r="Z750" s="113"/>
    </row>
    <row r="751" spans="1:26" ht="15.75" customHeight="1">
      <c r="A751" s="113"/>
      <c r="B751" s="113"/>
      <c r="C751" s="113"/>
      <c r="D751" s="113"/>
      <c r="E751" s="113"/>
      <c r="F751" s="113"/>
      <c r="G751" s="113"/>
      <c r="H751" s="113"/>
      <c r="I751" s="113"/>
      <c r="J751" s="113"/>
      <c r="K751" s="113"/>
      <c r="L751" s="113"/>
      <c r="M751" s="113"/>
      <c r="N751" s="113"/>
      <c r="O751" s="113"/>
      <c r="P751" s="113"/>
      <c r="Q751" s="113"/>
      <c r="R751" s="113"/>
      <c r="S751" s="113"/>
      <c r="T751" s="113"/>
      <c r="U751" s="113"/>
      <c r="V751" s="113"/>
      <c r="W751" s="113"/>
      <c r="X751" s="113"/>
      <c r="Y751" s="113"/>
      <c r="Z751" s="113"/>
    </row>
    <row r="752" spans="1:26" ht="15.75" customHeight="1">
      <c r="A752" s="113"/>
      <c r="B752" s="113"/>
      <c r="C752" s="113"/>
      <c r="D752" s="113"/>
      <c r="E752" s="113"/>
      <c r="F752" s="113"/>
      <c r="G752" s="113"/>
      <c r="H752" s="113"/>
      <c r="I752" s="113"/>
      <c r="J752" s="113"/>
      <c r="K752" s="113"/>
      <c r="L752" s="113"/>
      <c r="M752" s="113"/>
      <c r="N752" s="113"/>
      <c r="O752" s="113"/>
      <c r="P752" s="113"/>
      <c r="Q752" s="113"/>
      <c r="R752" s="113"/>
      <c r="S752" s="113"/>
      <c r="T752" s="113"/>
      <c r="U752" s="113"/>
      <c r="V752" s="113"/>
      <c r="W752" s="113"/>
      <c r="X752" s="113"/>
      <c r="Y752" s="113"/>
      <c r="Z752" s="113"/>
    </row>
    <row r="753" spans="1:26" ht="15.75" customHeight="1">
      <c r="A753" s="113"/>
      <c r="B753" s="113"/>
      <c r="C753" s="113"/>
      <c r="D753" s="113"/>
      <c r="E753" s="113"/>
      <c r="F753" s="113"/>
      <c r="G753" s="113"/>
      <c r="H753" s="113"/>
      <c r="I753" s="113"/>
      <c r="J753" s="113"/>
      <c r="K753" s="113"/>
      <c r="L753" s="113"/>
      <c r="M753" s="113"/>
      <c r="N753" s="113"/>
      <c r="O753" s="113"/>
      <c r="P753" s="113"/>
      <c r="Q753" s="113"/>
      <c r="R753" s="113"/>
      <c r="S753" s="113"/>
      <c r="T753" s="113"/>
      <c r="U753" s="113"/>
      <c r="V753" s="113"/>
      <c r="W753" s="113"/>
      <c r="X753" s="113"/>
      <c r="Y753" s="113"/>
      <c r="Z753" s="113"/>
    </row>
    <row r="754" spans="1:26" ht="15.75" customHeight="1">
      <c r="A754" s="113"/>
      <c r="B754" s="113"/>
      <c r="C754" s="113"/>
      <c r="D754" s="113"/>
      <c r="E754" s="113"/>
      <c r="F754" s="113"/>
      <c r="G754" s="113"/>
      <c r="H754" s="113"/>
      <c r="I754" s="113"/>
      <c r="J754" s="113"/>
      <c r="K754" s="113"/>
      <c r="L754" s="113"/>
      <c r="M754" s="113"/>
      <c r="N754" s="113"/>
      <c r="O754" s="113"/>
      <c r="P754" s="113"/>
      <c r="Q754" s="113"/>
      <c r="R754" s="113"/>
      <c r="S754" s="113"/>
      <c r="T754" s="113"/>
      <c r="U754" s="113"/>
      <c r="V754" s="113"/>
      <c r="W754" s="113"/>
      <c r="X754" s="113"/>
      <c r="Y754" s="113"/>
      <c r="Z754" s="113"/>
    </row>
    <row r="755" spans="1:26" ht="15.75" customHeight="1">
      <c r="A755" s="113"/>
      <c r="B755" s="113"/>
      <c r="C755" s="113"/>
      <c r="D755" s="113"/>
      <c r="E755" s="113"/>
      <c r="F755" s="113"/>
      <c r="G755" s="113"/>
      <c r="H755" s="113"/>
      <c r="I755" s="113"/>
      <c r="J755" s="113"/>
      <c r="K755" s="113"/>
      <c r="L755" s="113"/>
      <c r="M755" s="113"/>
      <c r="N755" s="113"/>
      <c r="O755" s="113"/>
      <c r="P755" s="113"/>
      <c r="Q755" s="113"/>
      <c r="R755" s="113"/>
      <c r="S755" s="113"/>
      <c r="T755" s="113"/>
      <c r="U755" s="113"/>
      <c r="V755" s="113"/>
      <c r="W755" s="113"/>
      <c r="X755" s="113"/>
      <c r="Y755" s="113"/>
      <c r="Z755" s="113"/>
    </row>
    <row r="756" spans="1:26" ht="15.75" customHeight="1">
      <c r="A756" s="113"/>
      <c r="B756" s="113"/>
      <c r="C756" s="113"/>
      <c r="D756" s="113"/>
      <c r="E756" s="113"/>
      <c r="F756" s="113"/>
      <c r="G756" s="113"/>
      <c r="H756" s="113"/>
      <c r="I756" s="113"/>
      <c r="J756" s="113"/>
      <c r="K756" s="113"/>
      <c r="L756" s="113"/>
      <c r="M756" s="113"/>
      <c r="N756" s="113"/>
      <c r="O756" s="113"/>
      <c r="P756" s="113"/>
      <c r="Q756" s="113"/>
      <c r="R756" s="113"/>
      <c r="S756" s="113"/>
      <c r="T756" s="113"/>
      <c r="U756" s="113"/>
      <c r="V756" s="113"/>
      <c r="W756" s="113"/>
      <c r="X756" s="113"/>
      <c r="Y756" s="113"/>
      <c r="Z756" s="113"/>
    </row>
    <row r="757" spans="1:26" ht="15.75" customHeight="1">
      <c r="A757" s="113"/>
      <c r="B757" s="113"/>
      <c r="C757" s="113"/>
      <c r="D757" s="113"/>
      <c r="E757" s="113"/>
      <c r="F757" s="113"/>
      <c r="G757" s="113"/>
      <c r="H757" s="113"/>
      <c r="I757" s="113"/>
      <c r="J757" s="113"/>
      <c r="K757" s="113"/>
      <c r="L757" s="113"/>
      <c r="M757" s="113"/>
      <c r="N757" s="113"/>
      <c r="O757" s="113"/>
      <c r="P757" s="113"/>
      <c r="Q757" s="113"/>
      <c r="R757" s="113"/>
      <c r="S757" s="113"/>
      <c r="T757" s="113"/>
      <c r="U757" s="113"/>
      <c r="V757" s="113"/>
      <c r="W757" s="113"/>
      <c r="X757" s="113"/>
      <c r="Y757" s="113"/>
      <c r="Z757" s="113"/>
    </row>
    <row r="758" spans="1:26" ht="15.75" customHeight="1">
      <c r="A758" s="113"/>
      <c r="B758" s="113"/>
      <c r="C758" s="113"/>
      <c r="D758" s="113"/>
      <c r="E758" s="113"/>
      <c r="F758" s="113"/>
      <c r="G758" s="113"/>
      <c r="H758" s="113"/>
      <c r="I758" s="113"/>
      <c r="J758" s="113"/>
      <c r="K758" s="113"/>
      <c r="L758" s="113"/>
      <c r="M758" s="113"/>
      <c r="N758" s="113"/>
      <c r="O758" s="113"/>
      <c r="P758" s="113"/>
      <c r="Q758" s="113"/>
      <c r="R758" s="113"/>
      <c r="S758" s="113"/>
      <c r="T758" s="113"/>
      <c r="U758" s="113"/>
      <c r="V758" s="113"/>
      <c r="W758" s="113"/>
      <c r="X758" s="113"/>
      <c r="Y758" s="113"/>
      <c r="Z758" s="113"/>
    </row>
    <row r="759" spans="1:26" ht="15.75" customHeight="1">
      <c r="A759" s="113"/>
      <c r="B759" s="113"/>
      <c r="C759" s="113"/>
      <c r="D759" s="113"/>
      <c r="E759" s="113"/>
      <c r="F759" s="113"/>
      <c r="G759" s="113"/>
      <c r="H759" s="113"/>
      <c r="I759" s="113"/>
      <c r="J759" s="113"/>
      <c r="K759" s="113"/>
      <c r="L759" s="113"/>
      <c r="M759" s="113"/>
      <c r="N759" s="113"/>
      <c r="O759" s="113"/>
      <c r="P759" s="113"/>
      <c r="Q759" s="113"/>
      <c r="R759" s="113"/>
      <c r="S759" s="113"/>
      <c r="T759" s="113"/>
      <c r="U759" s="113"/>
      <c r="V759" s="113"/>
      <c r="W759" s="113"/>
      <c r="X759" s="113"/>
      <c r="Y759" s="113"/>
      <c r="Z759" s="113"/>
    </row>
    <row r="760" spans="1:26" ht="15.75" customHeight="1">
      <c r="A760" s="113"/>
      <c r="B760" s="113"/>
      <c r="C760" s="113"/>
      <c r="D760" s="113"/>
      <c r="E760" s="113"/>
      <c r="F760" s="113"/>
      <c r="G760" s="113"/>
      <c r="H760" s="113"/>
      <c r="I760" s="113"/>
      <c r="J760" s="113"/>
      <c r="K760" s="113"/>
      <c r="L760" s="113"/>
      <c r="M760" s="113"/>
      <c r="N760" s="113"/>
      <c r="O760" s="113"/>
      <c r="P760" s="113"/>
      <c r="Q760" s="113"/>
      <c r="R760" s="113"/>
      <c r="S760" s="113"/>
      <c r="T760" s="113"/>
      <c r="U760" s="113"/>
      <c r="V760" s="113"/>
      <c r="W760" s="113"/>
      <c r="X760" s="113"/>
      <c r="Y760" s="113"/>
      <c r="Z760" s="113"/>
    </row>
    <row r="761" spans="1:26" ht="15.75" customHeight="1">
      <c r="A761" s="113"/>
      <c r="B761" s="113"/>
      <c r="C761" s="113"/>
      <c r="D761" s="113"/>
      <c r="E761" s="113"/>
      <c r="F761" s="113"/>
      <c r="G761" s="113"/>
      <c r="H761" s="113"/>
      <c r="I761" s="113"/>
      <c r="J761" s="113"/>
      <c r="K761" s="113"/>
      <c r="L761" s="113"/>
      <c r="M761" s="113"/>
      <c r="N761" s="113"/>
      <c r="O761" s="113"/>
      <c r="P761" s="113"/>
      <c r="Q761" s="113"/>
      <c r="R761" s="113"/>
      <c r="S761" s="113"/>
      <c r="T761" s="113"/>
      <c r="U761" s="113"/>
      <c r="V761" s="113"/>
      <c r="W761" s="113"/>
      <c r="X761" s="113"/>
      <c r="Y761" s="113"/>
      <c r="Z761" s="113"/>
    </row>
    <row r="762" spans="1:26" ht="15.75" customHeight="1">
      <c r="A762" s="113"/>
      <c r="B762" s="113"/>
      <c r="C762" s="113"/>
      <c r="D762" s="113"/>
      <c r="E762" s="113"/>
      <c r="F762" s="113"/>
      <c r="G762" s="113"/>
      <c r="H762" s="113"/>
      <c r="I762" s="113"/>
      <c r="J762" s="113"/>
      <c r="K762" s="113"/>
      <c r="L762" s="113"/>
      <c r="M762" s="113"/>
      <c r="N762" s="113"/>
      <c r="O762" s="113"/>
      <c r="P762" s="113"/>
      <c r="Q762" s="113"/>
      <c r="R762" s="113"/>
      <c r="S762" s="113"/>
      <c r="T762" s="113"/>
      <c r="U762" s="113"/>
      <c r="V762" s="113"/>
      <c r="W762" s="113"/>
      <c r="X762" s="113"/>
      <c r="Y762" s="113"/>
      <c r="Z762" s="113"/>
    </row>
    <row r="763" spans="1:26" ht="15.75" customHeight="1">
      <c r="A763" s="113"/>
      <c r="B763" s="113"/>
      <c r="C763" s="113"/>
      <c r="D763" s="113"/>
      <c r="E763" s="113"/>
      <c r="F763" s="113"/>
      <c r="G763" s="113"/>
      <c r="H763" s="113"/>
      <c r="I763" s="113"/>
      <c r="J763" s="113"/>
      <c r="K763" s="113"/>
      <c r="L763" s="113"/>
      <c r="M763" s="113"/>
      <c r="N763" s="113"/>
      <c r="O763" s="113"/>
      <c r="P763" s="113"/>
      <c r="Q763" s="113"/>
      <c r="R763" s="113"/>
      <c r="S763" s="113"/>
      <c r="T763" s="113"/>
      <c r="U763" s="113"/>
      <c r="V763" s="113"/>
      <c r="W763" s="113"/>
      <c r="X763" s="113"/>
      <c r="Y763" s="113"/>
      <c r="Z763" s="113"/>
    </row>
    <row r="764" spans="1:26" ht="15.75" customHeight="1">
      <c r="A764" s="113"/>
      <c r="B764" s="113"/>
      <c r="C764" s="113"/>
      <c r="D764" s="113"/>
      <c r="E764" s="113"/>
      <c r="F764" s="113"/>
      <c r="G764" s="113"/>
      <c r="H764" s="113"/>
      <c r="I764" s="113"/>
      <c r="J764" s="113"/>
      <c r="K764" s="113"/>
      <c r="L764" s="113"/>
      <c r="M764" s="113"/>
      <c r="N764" s="113"/>
      <c r="O764" s="113"/>
      <c r="P764" s="113"/>
      <c r="Q764" s="113"/>
      <c r="R764" s="113"/>
      <c r="S764" s="113"/>
      <c r="T764" s="113"/>
      <c r="U764" s="113"/>
      <c r="V764" s="113"/>
      <c r="W764" s="113"/>
      <c r="X764" s="113"/>
      <c r="Y764" s="113"/>
      <c r="Z764" s="113"/>
    </row>
    <row r="765" spans="1:26" ht="15.75" customHeight="1">
      <c r="A765" s="113"/>
      <c r="B765" s="113"/>
      <c r="C765" s="113"/>
      <c r="D765" s="113"/>
      <c r="E765" s="113"/>
      <c r="F765" s="113"/>
      <c r="G765" s="113"/>
      <c r="H765" s="113"/>
      <c r="I765" s="113"/>
      <c r="J765" s="113"/>
      <c r="K765" s="113"/>
      <c r="L765" s="113"/>
      <c r="M765" s="113"/>
      <c r="N765" s="113"/>
      <c r="O765" s="113"/>
      <c r="P765" s="113"/>
      <c r="Q765" s="113"/>
      <c r="R765" s="113"/>
      <c r="S765" s="113"/>
      <c r="T765" s="113"/>
      <c r="U765" s="113"/>
      <c r="V765" s="113"/>
      <c r="W765" s="113"/>
      <c r="X765" s="113"/>
      <c r="Y765" s="113"/>
      <c r="Z765" s="113"/>
    </row>
    <row r="766" spans="1:26" ht="15.75" customHeight="1">
      <c r="A766" s="113"/>
      <c r="B766" s="113"/>
      <c r="C766" s="113"/>
      <c r="D766" s="113"/>
      <c r="E766" s="113"/>
      <c r="F766" s="113"/>
      <c r="G766" s="113"/>
      <c r="H766" s="113"/>
      <c r="I766" s="113"/>
      <c r="J766" s="113"/>
      <c r="K766" s="113"/>
      <c r="L766" s="113"/>
      <c r="M766" s="113"/>
      <c r="N766" s="113"/>
      <c r="O766" s="113"/>
      <c r="P766" s="113"/>
      <c r="Q766" s="113"/>
      <c r="R766" s="113"/>
      <c r="S766" s="113"/>
      <c r="T766" s="113"/>
      <c r="U766" s="113"/>
      <c r="V766" s="113"/>
      <c r="W766" s="113"/>
      <c r="X766" s="113"/>
      <c r="Y766" s="113"/>
      <c r="Z766" s="113"/>
    </row>
    <row r="767" spans="1:26" ht="15.75" customHeight="1">
      <c r="A767" s="113"/>
      <c r="B767" s="113"/>
      <c r="C767" s="113"/>
      <c r="D767" s="113"/>
      <c r="E767" s="113"/>
      <c r="F767" s="113"/>
      <c r="G767" s="113"/>
      <c r="H767" s="113"/>
      <c r="I767" s="113"/>
      <c r="J767" s="113"/>
      <c r="K767" s="113"/>
      <c r="L767" s="113"/>
      <c r="M767" s="113"/>
      <c r="N767" s="113"/>
      <c r="O767" s="113"/>
      <c r="P767" s="113"/>
      <c r="Q767" s="113"/>
      <c r="R767" s="113"/>
      <c r="S767" s="113"/>
      <c r="T767" s="113"/>
      <c r="U767" s="113"/>
      <c r="V767" s="113"/>
      <c r="W767" s="113"/>
      <c r="X767" s="113"/>
      <c r="Y767" s="113"/>
      <c r="Z767" s="113"/>
    </row>
    <row r="768" spans="1:26" ht="15.75" customHeight="1">
      <c r="A768" s="113"/>
      <c r="B768" s="113"/>
      <c r="C768" s="113"/>
      <c r="D768" s="113"/>
      <c r="E768" s="113"/>
      <c r="F768" s="113"/>
      <c r="G768" s="113"/>
      <c r="H768" s="113"/>
      <c r="I768" s="113"/>
      <c r="J768" s="113"/>
      <c r="K768" s="113"/>
      <c r="L768" s="113"/>
      <c r="M768" s="113"/>
      <c r="N768" s="113"/>
      <c r="O768" s="113"/>
      <c r="P768" s="113"/>
      <c r="Q768" s="113"/>
      <c r="R768" s="113"/>
      <c r="S768" s="113"/>
      <c r="T768" s="113"/>
      <c r="U768" s="113"/>
      <c r="V768" s="113"/>
      <c r="W768" s="113"/>
      <c r="X768" s="113"/>
      <c r="Y768" s="113"/>
      <c r="Z768" s="113"/>
    </row>
    <row r="769" spans="1:26" ht="15.75" customHeight="1">
      <c r="A769" s="113"/>
      <c r="B769" s="113"/>
      <c r="C769" s="113"/>
      <c r="D769" s="113"/>
      <c r="E769" s="113"/>
      <c r="F769" s="113"/>
      <c r="G769" s="113"/>
      <c r="H769" s="113"/>
      <c r="I769" s="113"/>
      <c r="J769" s="113"/>
      <c r="K769" s="113"/>
      <c r="L769" s="113"/>
      <c r="M769" s="113"/>
      <c r="N769" s="113"/>
      <c r="O769" s="113"/>
      <c r="P769" s="113"/>
      <c r="Q769" s="113"/>
      <c r="R769" s="113"/>
      <c r="S769" s="113"/>
      <c r="T769" s="113"/>
      <c r="U769" s="113"/>
      <c r="V769" s="113"/>
      <c r="W769" s="113"/>
      <c r="X769" s="113"/>
      <c r="Y769" s="113"/>
      <c r="Z769" s="113"/>
    </row>
    <row r="770" spans="1:26" ht="15.75" customHeight="1">
      <c r="A770" s="113"/>
      <c r="B770" s="113"/>
      <c r="C770" s="113"/>
      <c r="D770" s="113"/>
      <c r="E770" s="113"/>
      <c r="F770" s="113"/>
      <c r="G770" s="113"/>
      <c r="H770" s="113"/>
      <c r="I770" s="113"/>
      <c r="J770" s="113"/>
      <c r="K770" s="113"/>
      <c r="L770" s="113"/>
      <c r="M770" s="113"/>
      <c r="N770" s="113"/>
      <c r="O770" s="113"/>
      <c r="P770" s="113"/>
      <c r="Q770" s="113"/>
      <c r="R770" s="113"/>
      <c r="S770" s="113"/>
      <c r="T770" s="113"/>
      <c r="U770" s="113"/>
      <c r="V770" s="113"/>
      <c r="W770" s="113"/>
      <c r="X770" s="113"/>
      <c r="Y770" s="113"/>
      <c r="Z770" s="113"/>
    </row>
    <row r="771" spans="1:26" ht="15.75" customHeight="1">
      <c r="A771" s="113"/>
      <c r="B771" s="113"/>
      <c r="C771" s="113"/>
      <c r="D771" s="113"/>
      <c r="E771" s="113"/>
      <c r="F771" s="113"/>
      <c r="G771" s="113"/>
      <c r="H771" s="113"/>
      <c r="I771" s="113"/>
      <c r="J771" s="113"/>
      <c r="K771" s="113"/>
      <c r="L771" s="113"/>
      <c r="M771" s="113"/>
      <c r="N771" s="113"/>
      <c r="O771" s="113"/>
      <c r="P771" s="113"/>
      <c r="Q771" s="113"/>
      <c r="R771" s="113"/>
      <c r="S771" s="113"/>
      <c r="T771" s="113"/>
      <c r="U771" s="113"/>
      <c r="V771" s="113"/>
      <c r="W771" s="113"/>
      <c r="X771" s="113"/>
      <c r="Y771" s="113"/>
      <c r="Z771" s="113"/>
    </row>
    <row r="772" spans="1:26" ht="15.75" customHeight="1">
      <c r="A772" s="113"/>
      <c r="B772" s="113"/>
      <c r="C772" s="113"/>
      <c r="D772" s="113"/>
      <c r="E772" s="113"/>
      <c r="F772" s="113"/>
      <c r="G772" s="113"/>
      <c r="H772" s="113"/>
      <c r="I772" s="113"/>
      <c r="J772" s="113"/>
      <c r="K772" s="113"/>
      <c r="L772" s="113"/>
      <c r="M772" s="113"/>
      <c r="N772" s="113"/>
      <c r="O772" s="113"/>
      <c r="P772" s="113"/>
      <c r="Q772" s="113"/>
      <c r="R772" s="113"/>
      <c r="S772" s="113"/>
      <c r="T772" s="113"/>
      <c r="U772" s="113"/>
      <c r="V772" s="113"/>
      <c r="W772" s="113"/>
      <c r="X772" s="113"/>
      <c r="Y772" s="113"/>
      <c r="Z772" s="113"/>
    </row>
    <row r="773" spans="1:26" ht="15.75" customHeight="1">
      <c r="A773" s="113"/>
      <c r="B773" s="113"/>
      <c r="C773" s="113"/>
      <c r="D773" s="113"/>
      <c r="E773" s="113"/>
      <c r="F773" s="113"/>
      <c r="G773" s="113"/>
      <c r="H773" s="113"/>
      <c r="I773" s="113"/>
      <c r="J773" s="113"/>
      <c r="K773" s="113"/>
      <c r="L773" s="113"/>
      <c r="M773" s="113"/>
      <c r="N773" s="113"/>
      <c r="O773" s="113"/>
      <c r="P773" s="113"/>
      <c r="Q773" s="113"/>
      <c r="R773" s="113"/>
      <c r="S773" s="113"/>
      <c r="T773" s="113"/>
      <c r="U773" s="113"/>
      <c r="V773" s="113"/>
      <c r="W773" s="113"/>
      <c r="X773" s="113"/>
      <c r="Y773" s="113"/>
      <c r="Z773" s="113"/>
    </row>
    <row r="774" spans="1:26" ht="15.75" customHeight="1">
      <c r="A774" s="113"/>
      <c r="B774" s="113"/>
      <c r="C774" s="113"/>
      <c r="D774" s="113"/>
      <c r="E774" s="113"/>
      <c r="F774" s="113"/>
      <c r="G774" s="113"/>
      <c r="H774" s="113"/>
      <c r="I774" s="113"/>
      <c r="J774" s="113"/>
      <c r="K774" s="113"/>
      <c r="L774" s="113"/>
      <c r="M774" s="113"/>
      <c r="N774" s="113"/>
      <c r="O774" s="113"/>
      <c r="P774" s="113"/>
      <c r="Q774" s="113"/>
      <c r="R774" s="113"/>
      <c r="S774" s="113"/>
      <c r="T774" s="113"/>
      <c r="U774" s="113"/>
      <c r="V774" s="113"/>
      <c r="W774" s="113"/>
      <c r="X774" s="113"/>
      <c r="Y774" s="113"/>
      <c r="Z774" s="113"/>
    </row>
    <row r="775" spans="1:26" ht="15.75" customHeight="1">
      <c r="A775" s="113"/>
      <c r="B775" s="113"/>
      <c r="C775" s="113"/>
      <c r="D775" s="113"/>
      <c r="E775" s="113"/>
      <c r="F775" s="113"/>
      <c r="G775" s="113"/>
      <c r="H775" s="113"/>
      <c r="I775" s="113"/>
      <c r="J775" s="113"/>
      <c r="K775" s="113"/>
      <c r="L775" s="113"/>
      <c r="M775" s="113"/>
      <c r="N775" s="113"/>
      <c r="O775" s="113"/>
      <c r="P775" s="113"/>
      <c r="Q775" s="113"/>
      <c r="R775" s="113"/>
      <c r="S775" s="113"/>
      <c r="T775" s="113"/>
      <c r="U775" s="113"/>
      <c r="V775" s="113"/>
      <c r="W775" s="113"/>
      <c r="X775" s="113"/>
      <c r="Y775" s="113"/>
      <c r="Z775" s="113"/>
    </row>
    <row r="776" spans="1:26" ht="15.75" customHeight="1">
      <c r="A776" s="113"/>
      <c r="B776" s="113"/>
      <c r="C776" s="113"/>
      <c r="D776" s="113"/>
      <c r="E776" s="113"/>
      <c r="F776" s="113"/>
      <c r="G776" s="113"/>
      <c r="H776" s="113"/>
      <c r="I776" s="113"/>
      <c r="J776" s="113"/>
      <c r="K776" s="113"/>
      <c r="L776" s="113"/>
      <c r="M776" s="113"/>
      <c r="N776" s="113"/>
      <c r="O776" s="113"/>
      <c r="P776" s="113"/>
      <c r="Q776" s="113"/>
      <c r="R776" s="113"/>
      <c r="S776" s="113"/>
      <c r="T776" s="113"/>
      <c r="U776" s="113"/>
      <c r="V776" s="113"/>
      <c r="W776" s="113"/>
      <c r="X776" s="113"/>
      <c r="Y776" s="113"/>
      <c r="Z776" s="113"/>
    </row>
    <row r="777" spans="1:26" ht="15.75" customHeight="1">
      <c r="A777" s="113"/>
      <c r="B777" s="113"/>
      <c r="C777" s="113"/>
      <c r="D777" s="113"/>
      <c r="E777" s="113"/>
      <c r="F777" s="113"/>
      <c r="G777" s="113"/>
      <c r="H777" s="113"/>
      <c r="I777" s="113"/>
      <c r="J777" s="113"/>
      <c r="K777" s="113"/>
      <c r="L777" s="113"/>
      <c r="M777" s="113"/>
      <c r="N777" s="113"/>
      <c r="O777" s="113"/>
      <c r="P777" s="113"/>
      <c r="Q777" s="113"/>
      <c r="R777" s="113"/>
      <c r="S777" s="113"/>
      <c r="T777" s="113"/>
      <c r="U777" s="113"/>
      <c r="V777" s="113"/>
      <c r="W777" s="113"/>
      <c r="X777" s="113"/>
      <c r="Y777" s="113"/>
      <c r="Z777" s="113"/>
    </row>
    <row r="778" spans="1:26" ht="15.75" customHeight="1">
      <c r="A778" s="113"/>
      <c r="B778" s="113"/>
      <c r="C778" s="113"/>
      <c r="D778" s="113"/>
      <c r="E778" s="113"/>
      <c r="F778" s="113"/>
      <c r="G778" s="113"/>
      <c r="H778" s="113"/>
      <c r="I778" s="113"/>
      <c r="J778" s="113"/>
      <c r="K778" s="113"/>
      <c r="L778" s="113"/>
      <c r="M778" s="113"/>
      <c r="N778" s="113"/>
      <c r="O778" s="113"/>
      <c r="P778" s="113"/>
      <c r="Q778" s="113"/>
      <c r="R778" s="113"/>
      <c r="S778" s="113"/>
      <c r="T778" s="113"/>
      <c r="U778" s="113"/>
      <c r="V778" s="113"/>
      <c r="W778" s="113"/>
      <c r="X778" s="113"/>
      <c r="Y778" s="113"/>
      <c r="Z778" s="113"/>
    </row>
    <row r="779" spans="1:26" ht="15.75" customHeight="1">
      <c r="A779" s="113"/>
      <c r="B779" s="113"/>
      <c r="C779" s="113"/>
      <c r="D779" s="113"/>
      <c r="E779" s="113"/>
      <c r="F779" s="113"/>
      <c r="G779" s="113"/>
      <c r="H779" s="113"/>
      <c r="I779" s="113"/>
      <c r="J779" s="113"/>
      <c r="K779" s="113"/>
      <c r="L779" s="113"/>
      <c r="M779" s="113"/>
      <c r="N779" s="113"/>
      <c r="O779" s="113"/>
      <c r="P779" s="113"/>
      <c r="Q779" s="113"/>
      <c r="R779" s="113"/>
      <c r="S779" s="113"/>
      <c r="T779" s="113"/>
      <c r="U779" s="113"/>
      <c r="V779" s="113"/>
      <c r="W779" s="113"/>
      <c r="X779" s="113"/>
      <c r="Y779" s="113"/>
      <c r="Z779" s="113"/>
    </row>
    <row r="780" spans="1:26" ht="15.75" customHeight="1">
      <c r="A780" s="113"/>
      <c r="B780" s="113"/>
      <c r="C780" s="113"/>
      <c r="D780" s="113"/>
      <c r="E780" s="113"/>
      <c r="F780" s="113"/>
      <c r="G780" s="113"/>
      <c r="H780" s="113"/>
      <c r="I780" s="113"/>
      <c r="J780" s="113"/>
      <c r="K780" s="113"/>
      <c r="L780" s="113"/>
      <c r="M780" s="113"/>
      <c r="N780" s="113"/>
      <c r="O780" s="113"/>
      <c r="P780" s="113"/>
      <c r="Q780" s="113"/>
      <c r="R780" s="113"/>
      <c r="S780" s="113"/>
      <c r="T780" s="113"/>
      <c r="U780" s="113"/>
      <c r="V780" s="113"/>
      <c r="W780" s="113"/>
      <c r="X780" s="113"/>
      <c r="Y780" s="113"/>
      <c r="Z780" s="113"/>
    </row>
    <row r="781" spans="1:26" ht="15.75" customHeight="1">
      <c r="A781" s="113"/>
      <c r="B781" s="113"/>
      <c r="C781" s="113"/>
      <c r="D781" s="113"/>
      <c r="E781" s="113"/>
      <c r="F781" s="113"/>
      <c r="G781" s="113"/>
      <c r="H781" s="113"/>
      <c r="I781" s="113"/>
      <c r="J781" s="113"/>
      <c r="K781" s="113"/>
      <c r="L781" s="113"/>
      <c r="M781" s="113"/>
      <c r="N781" s="113"/>
      <c r="O781" s="113"/>
      <c r="P781" s="113"/>
      <c r="Q781" s="113"/>
      <c r="R781" s="113"/>
      <c r="S781" s="113"/>
      <c r="T781" s="113"/>
      <c r="U781" s="113"/>
      <c r="V781" s="113"/>
      <c r="W781" s="113"/>
      <c r="X781" s="113"/>
      <c r="Y781" s="113"/>
      <c r="Z781" s="113"/>
    </row>
    <row r="782" spans="1:26" ht="15.75" customHeight="1">
      <c r="A782" s="113"/>
      <c r="B782" s="113"/>
      <c r="C782" s="113"/>
      <c r="D782" s="113"/>
      <c r="E782" s="113"/>
      <c r="F782" s="113"/>
      <c r="G782" s="113"/>
      <c r="H782" s="113"/>
      <c r="I782" s="113"/>
      <c r="J782" s="113"/>
      <c r="K782" s="113"/>
      <c r="L782" s="113"/>
      <c r="M782" s="113"/>
      <c r="N782" s="113"/>
      <c r="O782" s="113"/>
      <c r="P782" s="113"/>
      <c r="Q782" s="113"/>
      <c r="R782" s="113"/>
      <c r="S782" s="113"/>
      <c r="T782" s="113"/>
      <c r="U782" s="113"/>
      <c r="V782" s="113"/>
      <c r="W782" s="113"/>
      <c r="X782" s="113"/>
      <c r="Y782" s="113"/>
      <c r="Z782" s="113"/>
    </row>
    <row r="783" spans="1:26" ht="15.75" customHeight="1">
      <c r="A783" s="113"/>
      <c r="B783" s="113"/>
      <c r="C783" s="113"/>
      <c r="D783" s="113"/>
      <c r="E783" s="113"/>
      <c r="F783" s="113"/>
      <c r="G783" s="113"/>
      <c r="H783" s="113"/>
      <c r="I783" s="113"/>
      <c r="J783" s="113"/>
      <c r="K783" s="113"/>
      <c r="L783" s="113"/>
      <c r="M783" s="113"/>
      <c r="N783" s="113"/>
      <c r="O783" s="113"/>
      <c r="P783" s="113"/>
      <c r="Q783" s="113"/>
      <c r="R783" s="113"/>
      <c r="S783" s="113"/>
      <c r="T783" s="113"/>
      <c r="U783" s="113"/>
      <c r="V783" s="113"/>
      <c r="W783" s="113"/>
      <c r="X783" s="113"/>
      <c r="Y783" s="113"/>
      <c r="Z783" s="113"/>
    </row>
    <row r="784" spans="1:26" ht="15.75" customHeight="1">
      <c r="A784" s="113"/>
      <c r="B784" s="113"/>
      <c r="C784" s="113"/>
      <c r="D784" s="113"/>
      <c r="E784" s="113"/>
      <c r="F784" s="113"/>
      <c r="G784" s="113"/>
      <c r="H784" s="113"/>
      <c r="I784" s="113"/>
      <c r="J784" s="113"/>
      <c r="K784" s="113"/>
      <c r="L784" s="113"/>
      <c r="M784" s="113"/>
      <c r="N784" s="113"/>
      <c r="O784" s="113"/>
      <c r="P784" s="113"/>
      <c r="Q784" s="113"/>
      <c r="R784" s="113"/>
      <c r="S784" s="113"/>
      <c r="T784" s="113"/>
      <c r="U784" s="113"/>
      <c r="V784" s="113"/>
      <c r="W784" s="113"/>
      <c r="X784" s="113"/>
      <c r="Y784" s="113"/>
      <c r="Z784" s="113"/>
    </row>
    <row r="785" spans="1:26" ht="15.75" customHeight="1">
      <c r="A785" s="113"/>
      <c r="B785" s="113"/>
      <c r="C785" s="113"/>
      <c r="D785" s="113"/>
      <c r="E785" s="113"/>
      <c r="F785" s="113"/>
      <c r="G785" s="113"/>
      <c r="H785" s="113"/>
      <c r="I785" s="113"/>
      <c r="J785" s="113"/>
      <c r="K785" s="113"/>
      <c r="L785" s="113"/>
      <c r="M785" s="113"/>
      <c r="N785" s="113"/>
      <c r="O785" s="113"/>
      <c r="P785" s="113"/>
      <c r="Q785" s="113"/>
      <c r="R785" s="113"/>
      <c r="S785" s="113"/>
      <c r="T785" s="113"/>
      <c r="U785" s="113"/>
      <c r="V785" s="113"/>
      <c r="W785" s="113"/>
      <c r="X785" s="113"/>
      <c r="Y785" s="113"/>
      <c r="Z785" s="113"/>
    </row>
    <row r="786" spans="1:26" ht="15.75" customHeight="1">
      <c r="A786" s="113"/>
      <c r="B786" s="113"/>
      <c r="C786" s="113"/>
      <c r="D786" s="113"/>
      <c r="E786" s="113"/>
      <c r="F786" s="113"/>
      <c r="G786" s="113"/>
      <c r="H786" s="113"/>
      <c r="I786" s="113"/>
      <c r="J786" s="113"/>
      <c r="K786" s="113"/>
      <c r="L786" s="113"/>
      <c r="M786" s="113"/>
      <c r="N786" s="113"/>
      <c r="O786" s="113"/>
      <c r="P786" s="113"/>
      <c r="Q786" s="113"/>
      <c r="R786" s="113"/>
      <c r="S786" s="113"/>
      <c r="T786" s="113"/>
      <c r="U786" s="113"/>
      <c r="V786" s="113"/>
      <c r="W786" s="113"/>
      <c r="X786" s="113"/>
      <c r="Y786" s="113"/>
      <c r="Z786" s="113"/>
    </row>
    <row r="787" spans="1:26" ht="15.75" customHeight="1">
      <c r="A787" s="113"/>
      <c r="B787" s="113"/>
      <c r="C787" s="113"/>
      <c r="D787" s="113"/>
      <c r="E787" s="113"/>
      <c r="F787" s="113"/>
      <c r="G787" s="113"/>
      <c r="H787" s="113"/>
      <c r="I787" s="113"/>
      <c r="J787" s="113"/>
      <c r="K787" s="113"/>
      <c r="L787" s="113"/>
      <c r="M787" s="113"/>
      <c r="N787" s="113"/>
      <c r="O787" s="113"/>
      <c r="P787" s="113"/>
      <c r="Q787" s="113"/>
      <c r="R787" s="113"/>
      <c r="S787" s="113"/>
      <c r="T787" s="113"/>
      <c r="U787" s="113"/>
      <c r="V787" s="113"/>
      <c r="W787" s="113"/>
      <c r="X787" s="113"/>
      <c r="Y787" s="113"/>
      <c r="Z787" s="113"/>
    </row>
    <row r="788" spans="1:26" ht="15.75" customHeight="1">
      <c r="A788" s="113"/>
      <c r="B788" s="113"/>
      <c r="C788" s="113"/>
      <c r="D788" s="113"/>
      <c r="E788" s="113"/>
      <c r="F788" s="113"/>
      <c r="G788" s="113"/>
      <c r="H788" s="113"/>
      <c r="I788" s="113"/>
      <c r="J788" s="113"/>
      <c r="K788" s="113"/>
      <c r="L788" s="113"/>
      <c r="M788" s="113"/>
      <c r="N788" s="113"/>
      <c r="O788" s="113"/>
      <c r="P788" s="113"/>
      <c r="Q788" s="113"/>
      <c r="R788" s="113"/>
      <c r="S788" s="113"/>
      <c r="T788" s="113"/>
      <c r="U788" s="113"/>
      <c r="V788" s="113"/>
      <c r="W788" s="113"/>
      <c r="X788" s="113"/>
      <c r="Y788" s="113"/>
      <c r="Z788" s="113"/>
    </row>
    <row r="789" spans="1:26" ht="15.75" customHeight="1">
      <c r="A789" s="113"/>
      <c r="B789" s="113"/>
      <c r="C789" s="113"/>
      <c r="D789" s="113"/>
      <c r="E789" s="113"/>
      <c r="F789" s="113"/>
      <c r="G789" s="113"/>
      <c r="H789" s="113"/>
      <c r="I789" s="113"/>
      <c r="J789" s="113"/>
      <c r="K789" s="113"/>
      <c r="L789" s="113"/>
      <c r="M789" s="113"/>
      <c r="N789" s="113"/>
      <c r="O789" s="113"/>
      <c r="P789" s="113"/>
      <c r="Q789" s="113"/>
      <c r="R789" s="113"/>
      <c r="S789" s="113"/>
      <c r="T789" s="113"/>
      <c r="U789" s="113"/>
      <c r="V789" s="113"/>
      <c r="W789" s="113"/>
      <c r="X789" s="113"/>
      <c r="Y789" s="113"/>
      <c r="Z789" s="113"/>
    </row>
    <row r="790" spans="1:26" ht="15.75" customHeight="1">
      <c r="A790" s="113"/>
      <c r="B790" s="113"/>
      <c r="C790" s="113"/>
      <c r="D790" s="113"/>
      <c r="E790" s="113"/>
      <c r="F790" s="113"/>
      <c r="G790" s="113"/>
      <c r="H790" s="113"/>
      <c r="I790" s="113"/>
      <c r="J790" s="113"/>
      <c r="K790" s="113"/>
      <c r="L790" s="113"/>
      <c r="M790" s="113"/>
      <c r="N790" s="113"/>
      <c r="O790" s="113"/>
      <c r="P790" s="113"/>
      <c r="Q790" s="113"/>
      <c r="R790" s="113"/>
      <c r="S790" s="113"/>
      <c r="T790" s="113"/>
      <c r="U790" s="113"/>
      <c r="V790" s="113"/>
      <c r="W790" s="113"/>
      <c r="X790" s="113"/>
      <c r="Y790" s="113"/>
      <c r="Z790" s="113"/>
    </row>
    <row r="791" spans="1:26" ht="15.75" customHeight="1">
      <c r="A791" s="113"/>
      <c r="B791" s="113"/>
      <c r="C791" s="113"/>
      <c r="D791" s="113"/>
      <c r="E791" s="113"/>
      <c r="F791" s="113"/>
      <c r="G791" s="113"/>
      <c r="H791" s="113"/>
      <c r="I791" s="113"/>
      <c r="J791" s="113"/>
      <c r="K791" s="113"/>
      <c r="L791" s="113"/>
      <c r="M791" s="113"/>
      <c r="N791" s="113"/>
      <c r="O791" s="113"/>
      <c r="P791" s="113"/>
      <c r="Q791" s="113"/>
      <c r="R791" s="113"/>
      <c r="S791" s="113"/>
      <c r="T791" s="113"/>
      <c r="U791" s="113"/>
      <c r="V791" s="113"/>
      <c r="W791" s="113"/>
      <c r="X791" s="113"/>
      <c r="Y791" s="113"/>
      <c r="Z791" s="113"/>
    </row>
    <row r="792" spans="1:26" ht="15.75" customHeight="1">
      <c r="A792" s="113"/>
      <c r="B792" s="113"/>
      <c r="C792" s="113"/>
      <c r="D792" s="113"/>
      <c r="E792" s="113"/>
      <c r="F792" s="113"/>
      <c r="G792" s="113"/>
      <c r="H792" s="113"/>
      <c r="I792" s="113"/>
      <c r="J792" s="113"/>
      <c r="K792" s="113"/>
      <c r="L792" s="113"/>
      <c r="M792" s="113"/>
      <c r="N792" s="113"/>
      <c r="O792" s="113"/>
      <c r="P792" s="113"/>
      <c r="Q792" s="113"/>
      <c r="R792" s="113"/>
      <c r="S792" s="113"/>
      <c r="T792" s="113"/>
      <c r="U792" s="113"/>
      <c r="V792" s="113"/>
      <c r="W792" s="113"/>
      <c r="X792" s="113"/>
      <c r="Y792" s="113"/>
      <c r="Z792" s="113"/>
    </row>
    <row r="793" spans="1:26" ht="15.75" customHeight="1">
      <c r="A793" s="113"/>
      <c r="B793" s="113"/>
      <c r="C793" s="113"/>
      <c r="D793" s="113"/>
      <c r="E793" s="113"/>
      <c r="F793" s="113"/>
      <c r="G793" s="113"/>
      <c r="H793" s="113"/>
      <c r="I793" s="113"/>
      <c r="J793" s="113"/>
      <c r="K793" s="113"/>
      <c r="L793" s="113"/>
      <c r="M793" s="113"/>
      <c r="N793" s="113"/>
      <c r="O793" s="113"/>
      <c r="P793" s="113"/>
      <c r="Q793" s="113"/>
      <c r="R793" s="113"/>
      <c r="S793" s="113"/>
      <c r="T793" s="113"/>
      <c r="U793" s="113"/>
      <c r="V793" s="113"/>
      <c r="W793" s="113"/>
      <c r="X793" s="113"/>
      <c r="Y793" s="113"/>
      <c r="Z793" s="113"/>
    </row>
    <row r="794" spans="1:26" ht="15.75" customHeight="1">
      <c r="A794" s="113"/>
      <c r="B794" s="113"/>
      <c r="C794" s="113"/>
      <c r="D794" s="113"/>
      <c r="E794" s="113"/>
      <c r="F794" s="113"/>
      <c r="G794" s="113"/>
      <c r="H794" s="113"/>
      <c r="I794" s="113"/>
      <c r="J794" s="113"/>
      <c r="K794" s="113"/>
      <c r="L794" s="113"/>
      <c r="M794" s="113"/>
      <c r="N794" s="113"/>
      <c r="O794" s="113"/>
      <c r="P794" s="113"/>
      <c r="Q794" s="113"/>
      <c r="R794" s="113"/>
      <c r="S794" s="113"/>
      <c r="T794" s="113"/>
      <c r="U794" s="113"/>
      <c r="V794" s="113"/>
      <c r="W794" s="113"/>
      <c r="X794" s="113"/>
      <c r="Y794" s="113"/>
      <c r="Z794" s="113"/>
    </row>
    <row r="795" spans="1:26" ht="15.75" customHeight="1">
      <c r="A795" s="113"/>
      <c r="B795" s="113"/>
      <c r="C795" s="113"/>
      <c r="D795" s="113"/>
      <c r="E795" s="113"/>
      <c r="F795" s="113"/>
      <c r="G795" s="113"/>
      <c r="H795" s="113"/>
      <c r="I795" s="113"/>
      <c r="J795" s="113"/>
      <c r="K795" s="113"/>
      <c r="L795" s="113"/>
      <c r="M795" s="113"/>
      <c r="N795" s="113"/>
      <c r="O795" s="113"/>
      <c r="P795" s="113"/>
      <c r="Q795" s="113"/>
      <c r="R795" s="113"/>
      <c r="S795" s="113"/>
      <c r="T795" s="113"/>
      <c r="U795" s="113"/>
      <c r="V795" s="113"/>
      <c r="W795" s="113"/>
      <c r="X795" s="113"/>
      <c r="Y795" s="113"/>
      <c r="Z795" s="113"/>
    </row>
    <row r="796" spans="1:26" ht="15.75" customHeight="1">
      <c r="A796" s="113"/>
      <c r="B796" s="113"/>
      <c r="C796" s="113"/>
      <c r="D796" s="113"/>
      <c r="E796" s="113"/>
      <c r="F796" s="113"/>
      <c r="G796" s="113"/>
      <c r="H796" s="113"/>
      <c r="I796" s="113"/>
      <c r="J796" s="113"/>
      <c r="K796" s="113"/>
      <c r="L796" s="113"/>
      <c r="M796" s="113"/>
      <c r="N796" s="113"/>
      <c r="O796" s="113"/>
      <c r="P796" s="113"/>
      <c r="Q796" s="113"/>
      <c r="R796" s="113"/>
      <c r="S796" s="113"/>
      <c r="T796" s="113"/>
      <c r="U796" s="113"/>
      <c r="V796" s="113"/>
      <c r="W796" s="113"/>
      <c r="X796" s="113"/>
      <c r="Y796" s="113"/>
      <c r="Z796" s="113"/>
    </row>
    <row r="797" spans="1:26" ht="15.75" customHeight="1">
      <c r="A797" s="113"/>
      <c r="B797" s="113"/>
      <c r="C797" s="113"/>
      <c r="D797" s="113"/>
      <c r="E797" s="113"/>
      <c r="F797" s="113"/>
      <c r="G797" s="113"/>
      <c r="H797" s="113"/>
      <c r="I797" s="113"/>
      <c r="J797" s="113"/>
      <c r="K797" s="113"/>
      <c r="L797" s="113"/>
      <c r="M797" s="113"/>
      <c r="N797" s="113"/>
      <c r="O797" s="113"/>
      <c r="P797" s="113"/>
      <c r="Q797" s="113"/>
      <c r="R797" s="113"/>
      <c r="S797" s="113"/>
      <c r="T797" s="113"/>
      <c r="U797" s="113"/>
      <c r="V797" s="113"/>
      <c r="W797" s="113"/>
      <c r="X797" s="113"/>
      <c r="Y797" s="113"/>
      <c r="Z797" s="113"/>
    </row>
    <row r="798" spans="1:26" ht="15.75" customHeight="1">
      <c r="A798" s="113"/>
      <c r="B798" s="113"/>
      <c r="C798" s="113"/>
      <c r="D798" s="113"/>
      <c r="E798" s="113"/>
      <c r="F798" s="113"/>
      <c r="G798" s="113"/>
      <c r="H798" s="113"/>
      <c r="I798" s="113"/>
      <c r="J798" s="113"/>
      <c r="K798" s="113"/>
      <c r="L798" s="113"/>
      <c r="M798" s="113"/>
      <c r="N798" s="113"/>
      <c r="O798" s="113"/>
      <c r="P798" s="113"/>
      <c r="Q798" s="113"/>
      <c r="R798" s="113"/>
      <c r="S798" s="113"/>
      <c r="T798" s="113"/>
      <c r="U798" s="113"/>
      <c r="V798" s="113"/>
      <c r="W798" s="113"/>
      <c r="X798" s="113"/>
      <c r="Y798" s="113"/>
      <c r="Z798" s="113"/>
    </row>
    <row r="799" spans="1:26" ht="15.75" customHeight="1">
      <c r="A799" s="113"/>
      <c r="B799" s="113"/>
      <c r="C799" s="113"/>
      <c r="D799" s="113"/>
      <c r="E799" s="113"/>
      <c r="F799" s="113"/>
      <c r="G799" s="113"/>
      <c r="H799" s="113"/>
      <c r="I799" s="113"/>
      <c r="J799" s="113"/>
      <c r="K799" s="113"/>
      <c r="L799" s="113"/>
      <c r="M799" s="113"/>
      <c r="N799" s="113"/>
      <c r="O799" s="113"/>
      <c r="P799" s="113"/>
      <c r="Q799" s="113"/>
      <c r="R799" s="113"/>
      <c r="S799" s="113"/>
      <c r="T799" s="113"/>
      <c r="U799" s="113"/>
      <c r="V799" s="113"/>
      <c r="W799" s="113"/>
      <c r="X799" s="113"/>
      <c r="Y799" s="113"/>
      <c r="Z799" s="113"/>
    </row>
    <row r="800" spans="1:26" ht="15.75" customHeight="1">
      <c r="A800" s="113"/>
      <c r="B800" s="113"/>
      <c r="C800" s="113"/>
      <c r="D800" s="113"/>
      <c r="E800" s="113"/>
      <c r="F800" s="113"/>
      <c r="G800" s="113"/>
      <c r="H800" s="113"/>
      <c r="I800" s="113"/>
      <c r="J800" s="113"/>
      <c r="K800" s="113"/>
      <c r="L800" s="113"/>
      <c r="M800" s="113"/>
      <c r="N800" s="113"/>
      <c r="O800" s="113"/>
      <c r="P800" s="113"/>
      <c r="Q800" s="113"/>
      <c r="R800" s="113"/>
      <c r="S800" s="113"/>
      <c r="T800" s="113"/>
      <c r="U800" s="113"/>
      <c r="V800" s="113"/>
      <c r="W800" s="113"/>
      <c r="X800" s="113"/>
      <c r="Y800" s="113"/>
      <c r="Z800" s="113"/>
    </row>
    <row r="801" spans="1:26" ht="15.75" customHeight="1">
      <c r="A801" s="113"/>
      <c r="B801" s="113"/>
      <c r="C801" s="113"/>
      <c r="D801" s="113"/>
      <c r="E801" s="113"/>
      <c r="F801" s="113"/>
      <c r="G801" s="113"/>
      <c r="H801" s="113"/>
      <c r="I801" s="113"/>
      <c r="J801" s="113"/>
      <c r="K801" s="113"/>
      <c r="L801" s="113"/>
      <c r="M801" s="113"/>
      <c r="N801" s="113"/>
      <c r="O801" s="113"/>
      <c r="P801" s="113"/>
      <c r="Q801" s="113"/>
      <c r="R801" s="113"/>
      <c r="S801" s="113"/>
      <c r="T801" s="113"/>
      <c r="U801" s="113"/>
      <c r="V801" s="113"/>
      <c r="W801" s="113"/>
      <c r="X801" s="113"/>
      <c r="Y801" s="113"/>
      <c r="Z801" s="113"/>
    </row>
    <row r="802" spans="1:26" ht="15.75" customHeight="1">
      <c r="A802" s="113"/>
      <c r="B802" s="113"/>
      <c r="C802" s="113"/>
      <c r="D802" s="113"/>
      <c r="E802" s="113"/>
      <c r="F802" s="113"/>
      <c r="G802" s="113"/>
      <c r="H802" s="113"/>
      <c r="I802" s="113"/>
      <c r="J802" s="113"/>
      <c r="K802" s="113"/>
      <c r="L802" s="113"/>
      <c r="M802" s="113"/>
      <c r="N802" s="113"/>
      <c r="O802" s="113"/>
      <c r="P802" s="113"/>
      <c r="Q802" s="113"/>
      <c r="R802" s="113"/>
      <c r="S802" s="113"/>
      <c r="T802" s="113"/>
      <c r="U802" s="113"/>
      <c r="V802" s="113"/>
      <c r="W802" s="113"/>
      <c r="X802" s="113"/>
      <c r="Y802" s="113"/>
      <c r="Z802" s="113"/>
    </row>
    <row r="803" spans="1:26" ht="15.75" customHeight="1">
      <c r="A803" s="113"/>
      <c r="B803" s="113"/>
      <c r="C803" s="113"/>
      <c r="D803" s="113"/>
      <c r="E803" s="113"/>
      <c r="F803" s="113"/>
      <c r="G803" s="113"/>
      <c r="H803" s="113"/>
      <c r="I803" s="113"/>
      <c r="J803" s="113"/>
      <c r="K803" s="113"/>
      <c r="L803" s="113"/>
      <c r="M803" s="113"/>
      <c r="N803" s="113"/>
      <c r="O803" s="113"/>
      <c r="P803" s="113"/>
      <c r="Q803" s="113"/>
      <c r="R803" s="113"/>
      <c r="S803" s="113"/>
      <c r="T803" s="113"/>
      <c r="U803" s="113"/>
      <c r="V803" s="113"/>
      <c r="W803" s="113"/>
      <c r="X803" s="113"/>
      <c r="Y803" s="113"/>
      <c r="Z803" s="113"/>
    </row>
    <row r="804" spans="1:26" ht="15.75" customHeight="1">
      <c r="A804" s="113"/>
      <c r="B804" s="113"/>
      <c r="C804" s="113"/>
      <c r="D804" s="113"/>
      <c r="E804" s="113"/>
      <c r="F804" s="113"/>
      <c r="G804" s="113"/>
      <c r="H804" s="113"/>
      <c r="I804" s="113"/>
      <c r="J804" s="113"/>
      <c r="K804" s="113"/>
      <c r="L804" s="113"/>
      <c r="M804" s="113"/>
      <c r="N804" s="113"/>
      <c r="O804" s="113"/>
      <c r="P804" s="113"/>
      <c r="Q804" s="113"/>
      <c r="R804" s="113"/>
      <c r="S804" s="113"/>
      <c r="T804" s="113"/>
      <c r="U804" s="113"/>
      <c r="V804" s="113"/>
      <c r="W804" s="113"/>
      <c r="X804" s="113"/>
      <c r="Y804" s="113"/>
      <c r="Z804" s="113"/>
    </row>
    <row r="805" spans="1:26" ht="15.75" customHeight="1">
      <c r="A805" s="113"/>
      <c r="B805" s="113"/>
      <c r="C805" s="113"/>
      <c r="D805" s="113"/>
      <c r="E805" s="113"/>
      <c r="F805" s="113"/>
      <c r="G805" s="113"/>
      <c r="H805" s="113"/>
      <c r="I805" s="113"/>
      <c r="J805" s="113"/>
      <c r="K805" s="113"/>
      <c r="L805" s="113"/>
      <c r="M805" s="113"/>
      <c r="N805" s="113"/>
      <c r="O805" s="113"/>
      <c r="P805" s="113"/>
      <c r="Q805" s="113"/>
      <c r="R805" s="113"/>
      <c r="S805" s="113"/>
      <c r="T805" s="113"/>
      <c r="U805" s="113"/>
      <c r="V805" s="113"/>
      <c r="W805" s="113"/>
      <c r="X805" s="113"/>
      <c r="Y805" s="113"/>
      <c r="Z805" s="113"/>
    </row>
    <row r="806" spans="1:26" ht="15.75" customHeight="1">
      <c r="A806" s="113"/>
      <c r="B806" s="113"/>
      <c r="C806" s="113"/>
      <c r="D806" s="113"/>
      <c r="E806" s="113"/>
      <c r="F806" s="113"/>
      <c r="G806" s="113"/>
      <c r="H806" s="113"/>
      <c r="I806" s="113"/>
      <c r="J806" s="113"/>
      <c r="K806" s="113"/>
      <c r="L806" s="113"/>
      <c r="M806" s="113"/>
      <c r="N806" s="113"/>
      <c r="O806" s="113"/>
      <c r="P806" s="113"/>
      <c r="Q806" s="113"/>
      <c r="R806" s="113"/>
      <c r="S806" s="113"/>
      <c r="T806" s="113"/>
      <c r="U806" s="113"/>
      <c r="V806" s="113"/>
      <c r="W806" s="113"/>
      <c r="X806" s="113"/>
      <c r="Y806" s="113"/>
      <c r="Z806" s="113"/>
    </row>
    <row r="807" spans="1:26" ht="15.75" customHeight="1">
      <c r="A807" s="113"/>
      <c r="B807" s="113"/>
      <c r="C807" s="113"/>
      <c r="D807" s="113"/>
      <c r="E807" s="113"/>
      <c r="F807" s="113"/>
      <c r="G807" s="113"/>
      <c r="H807" s="113"/>
      <c r="I807" s="113"/>
      <c r="J807" s="113"/>
      <c r="K807" s="113"/>
      <c r="L807" s="113"/>
      <c r="M807" s="113"/>
      <c r="N807" s="113"/>
      <c r="O807" s="113"/>
      <c r="P807" s="113"/>
      <c r="Q807" s="113"/>
      <c r="R807" s="113"/>
      <c r="S807" s="113"/>
      <c r="T807" s="113"/>
      <c r="U807" s="113"/>
      <c r="V807" s="113"/>
      <c r="W807" s="113"/>
      <c r="X807" s="113"/>
      <c r="Y807" s="113"/>
      <c r="Z807" s="113"/>
    </row>
    <row r="808" spans="1:26" ht="15.75" customHeight="1">
      <c r="A808" s="113"/>
      <c r="B808" s="113"/>
      <c r="C808" s="113"/>
      <c r="D808" s="113"/>
      <c r="E808" s="113"/>
      <c r="F808" s="113"/>
      <c r="G808" s="113"/>
      <c r="H808" s="113"/>
      <c r="I808" s="113"/>
      <c r="J808" s="113"/>
      <c r="K808" s="113"/>
      <c r="L808" s="113"/>
      <c r="M808" s="113"/>
      <c r="N808" s="113"/>
      <c r="O808" s="113"/>
      <c r="P808" s="113"/>
      <c r="Q808" s="113"/>
      <c r="R808" s="113"/>
      <c r="S808" s="113"/>
      <c r="T808" s="113"/>
      <c r="U808" s="113"/>
      <c r="V808" s="113"/>
      <c r="W808" s="113"/>
      <c r="X808" s="113"/>
      <c r="Y808" s="113"/>
      <c r="Z808" s="113"/>
    </row>
    <row r="809" spans="1:26" ht="15.75" customHeight="1">
      <c r="A809" s="113"/>
      <c r="B809" s="113"/>
      <c r="C809" s="113"/>
      <c r="D809" s="113"/>
      <c r="E809" s="113"/>
      <c r="F809" s="113"/>
      <c r="G809" s="113"/>
      <c r="H809" s="113"/>
      <c r="I809" s="113"/>
      <c r="J809" s="113"/>
      <c r="K809" s="113"/>
      <c r="L809" s="113"/>
      <c r="M809" s="113"/>
      <c r="N809" s="113"/>
      <c r="O809" s="113"/>
      <c r="P809" s="113"/>
      <c r="Q809" s="113"/>
      <c r="R809" s="113"/>
      <c r="S809" s="113"/>
      <c r="T809" s="113"/>
      <c r="U809" s="113"/>
      <c r="V809" s="113"/>
      <c r="W809" s="113"/>
      <c r="X809" s="113"/>
      <c r="Y809" s="113"/>
      <c r="Z809" s="113"/>
    </row>
    <row r="810" spans="1:26" ht="15.75" customHeight="1">
      <c r="A810" s="113"/>
      <c r="B810" s="113"/>
      <c r="C810" s="113"/>
      <c r="D810" s="113"/>
      <c r="E810" s="113"/>
      <c r="F810" s="113"/>
      <c r="G810" s="113"/>
      <c r="H810" s="113"/>
      <c r="I810" s="113"/>
      <c r="J810" s="113"/>
      <c r="K810" s="113"/>
      <c r="L810" s="113"/>
      <c r="M810" s="113"/>
      <c r="N810" s="113"/>
      <c r="O810" s="113"/>
      <c r="P810" s="113"/>
      <c r="Q810" s="113"/>
      <c r="R810" s="113"/>
      <c r="S810" s="113"/>
      <c r="T810" s="113"/>
      <c r="U810" s="113"/>
      <c r="V810" s="113"/>
      <c r="W810" s="113"/>
      <c r="X810" s="113"/>
      <c r="Y810" s="113"/>
      <c r="Z810" s="113"/>
    </row>
    <row r="811" spans="1:26" ht="15.75" customHeight="1">
      <c r="A811" s="113"/>
      <c r="B811" s="113"/>
      <c r="C811" s="113"/>
      <c r="D811" s="113"/>
      <c r="E811" s="113"/>
      <c r="F811" s="113"/>
      <c r="G811" s="113"/>
      <c r="H811" s="113"/>
      <c r="I811" s="113"/>
      <c r="J811" s="113"/>
      <c r="K811" s="113"/>
      <c r="L811" s="113"/>
      <c r="M811" s="113"/>
      <c r="N811" s="113"/>
      <c r="O811" s="113"/>
      <c r="P811" s="113"/>
      <c r="Q811" s="113"/>
      <c r="R811" s="113"/>
      <c r="S811" s="113"/>
      <c r="T811" s="113"/>
      <c r="U811" s="113"/>
      <c r="V811" s="113"/>
      <c r="W811" s="113"/>
      <c r="X811" s="113"/>
      <c r="Y811" s="113"/>
      <c r="Z811" s="113"/>
    </row>
    <row r="812" spans="1:26" ht="15.75" customHeight="1">
      <c r="A812" s="113"/>
      <c r="B812" s="113"/>
      <c r="C812" s="113"/>
      <c r="D812" s="113"/>
      <c r="E812" s="113"/>
      <c r="F812" s="113"/>
      <c r="G812" s="113"/>
      <c r="H812" s="113"/>
      <c r="I812" s="113"/>
      <c r="J812" s="113"/>
      <c r="K812" s="113"/>
      <c r="L812" s="113"/>
      <c r="M812" s="113"/>
      <c r="N812" s="113"/>
      <c r="O812" s="113"/>
      <c r="P812" s="113"/>
      <c r="Q812" s="113"/>
      <c r="R812" s="113"/>
      <c r="S812" s="113"/>
      <c r="T812" s="113"/>
      <c r="U812" s="113"/>
      <c r="V812" s="113"/>
      <c r="W812" s="113"/>
      <c r="X812" s="113"/>
      <c r="Y812" s="113"/>
      <c r="Z812" s="113"/>
    </row>
    <row r="813" spans="1:26" ht="15.75" customHeight="1">
      <c r="A813" s="113"/>
      <c r="B813" s="113"/>
      <c r="C813" s="113"/>
      <c r="D813" s="113"/>
      <c r="E813" s="113"/>
      <c r="F813" s="113"/>
      <c r="G813" s="113"/>
      <c r="H813" s="113"/>
      <c r="I813" s="113"/>
      <c r="J813" s="113"/>
      <c r="K813" s="113"/>
      <c r="L813" s="113"/>
      <c r="M813" s="113"/>
      <c r="N813" s="113"/>
      <c r="O813" s="113"/>
      <c r="P813" s="113"/>
      <c r="Q813" s="113"/>
      <c r="R813" s="113"/>
      <c r="S813" s="113"/>
      <c r="T813" s="113"/>
      <c r="U813" s="113"/>
      <c r="V813" s="113"/>
      <c r="W813" s="113"/>
      <c r="X813" s="113"/>
      <c r="Y813" s="113"/>
      <c r="Z813" s="113"/>
    </row>
    <row r="814" spans="1:26" ht="15.75" customHeight="1">
      <c r="A814" s="113"/>
      <c r="B814" s="113"/>
      <c r="C814" s="113"/>
      <c r="D814" s="113"/>
      <c r="E814" s="113"/>
      <c r="F814" s="113"/>
      <c r="G814" s="113"/>
      <c r="H814" s="113"/>
      <c r="I814" s="113"/>
      <c r="J814" s="113"/>
      <c r="K814" s="113"/>
      <c r="L814" s="113"/>
      <c r="M814" s="113"/>
      <c r="N814" s="113"/>
      <c r="O814" s="113"/>
      <c r="P814" s="113"/>
      <c r="Q814" s="113"/>
      <c r="R814" s="113"/>
      <c r="S814" s="113"/>
      <c r="T814" s="113"/>
      <c r="U814" s="113"/>
      <c r="V814" s="113"/>
      <c r="W814" s="113"/>
      <c r="X814" s="113"/>
      <c r="Y814" s="113"/>
      <c r="Z814" s="113"/>
    </row>
    <row r="815" spans="1:26" ht="15.75" customHeight="1">
      <c r="A815" s="113"/>
      <c r="B815" s="113"/>
      <c r="C815" s="113"/>
      <c r="D815" s="113"/>
      <c r="E815" s="113"/>
      <c r="F815" s="113"/>
      <c r="G815" s="113"/>
      <c r="H815" s="113"/>
      <c r="I815" s="113"/>
      <c r="J815" s="113"/>
      <c r="K815" s="113"/>
      <c r="L815" s="113"/>
      <c r="M815" s="113"/>
      <c r="N815" s="113"/>
      <c r="O815" s="113"/>
      <c r="P815" s="113"/>
      <c r="Q815" s="113"/>
      <c r="R815" s="113"/>
      <c r="S815" s="113"/>
      <c r="T815" s="113"/>
      <c r="U815" s="113"/>
      <c r="V815" s="113"/>
      <c r="W815" s="113"/>
      <c r="X815" s="113"/>
      <c r="Y815" s="113"/>
      <c r="Z815" s="113"/>
    </row>
    <row r="816" spans="1:26" ht="15.75" customHeight="1">
      <c r="A816" s="113"/>
      <c r="B816" s="113"/>
      <c r="C816" s="113"/>
      <c r="D816" s="113"/>
      <c r="E816" s="113"/>
      <c r="F816" s="113"/>
      <c r="G816" s="113"/>
      <c r="H816" s="113"/>
      <c r="I816" s="113"/>
      <c r="J816" s="113"/>
      <c r="K816" s="113"/>
      <c r="L816" s="113"/>
      <c r="M816" s="113"/>
      <c r="N816" s="113"/>
      <c r="O816" s="113"/>
      <c r="P816" s="113"/>
      <c r="Q816" s="113"/>
      <c r="R816" s="113"/>
      <c r="S816" s="113"/>
      <c r="T816" s="113"/>
      <c r="U816" s="113"/>
      <c r="V816" s="113"/>
      <c r="W816" s="113"/>
      <c r="X816" s="113"/>
      <c r="Y816" s="113"/>
      <c r="Z816" s="113"/>
    </row>
    <row r="817" spans="1:26" ht="15.75" customHeight="1">
      <c r="A817" s="113"/>
      <c r="B817" s="113"/>
      <c r="C817" s="113"/>
      <c r="D817" s="113"/>
      <c r="E817" s="113"/>
      <c r="F817" s="113"/>
      <c r="G817" s="113"/>
      <c r="H817" s="113"/>
      <c r="I817" s="113"/>
      <c r="J817" s="113"/>
      <c r="K817" s="113"/>
      <c r="L817" s="113"/>
      <c r="M817" s="113"/>
      <c r="N817" s="113"/>
      <c r="O817" s="113"/>
      <c r="P817" s="113"/>
      <c r="Q817" s="113"/>
      <c r="R817" s="113"/>
      <c r="S817" s="113"/>
      <c r="T817" s="113"/>
      <c r="U817" s="113"/>
      <c r="V817" s="113"/>
      <c r="W817" s="113"/>
      <c r="X817" s="113"/>
      <c r="Y817" s="113"/>
      <c r="Z817" s="113"/>
    </row>
    <row r="818" spans="1:26" ht="15.75" customHeight="1">
      <c r="A818" s="113"/>
      <c r="B818" s="113"/>
      <c r="C818" s="113"/>
      <c r="D818" s="113"/>
      <c r="E818" s="113"/>
      <c r="F818" s="113"/>
      <c r="G818" s="113"/>
      <c r="H818" s="113"/>
      <c r="I818" s="113"/>
      <c r="J818" s="113"/>
      <c r="K818" s="113"/>
      <c r="L818" s="113"/>
      <c r="M818" s="113"/>
      <c r="N818" s="113"/>
      <c r="O818" s="113"/>
      <c r="P818" s="113"/>
      <c r="Q818" s="113"/>
      <c r="R818" s="113"/>
      <c r="S818" s="113"/>
      <c r="T818" s="113"/>
      <c r="U818" s="113"/>
      <c r="V818" s="113"/>
      <c r="W818" s="113"/>
      <c r="X818" s="113"/>
      <c r="Y818" s="113"/>
      <c r="Z818" s="113"/>
    </row>
    <row r="819" spans="1:26" ht="15.75" customHeight="1">
      <c r="A819" s="113"/>
      <c r="B819" s="113"/>
      <c r="C819" s="113"/>
      <c r="D819" s="113"/>
      <c r="E819" s="113"/>
      <c r="F819" s="113"/>
      <c r="G819" s="113"/>
      <c r="H819" s="113"/>
      <c r="I819" s="113"/>
      <c r="J819" s="113"/>
      <c r="K819" s="113"/>
      <c r="L819" s="113"/>
      <c r="M819" s="113"/>
      <c r="N819" s="113"/>
      <c r="O819" s="113"/>
      <c r="P819" s="113"/>
      <c r="Q819" s="113"/>
      <c r="R819" s="113"/>
      <c r="S819" s="113"/>
      <c r="T819" s="113"/>
      <c r="U819" s="113"/>
      <c r="V819" s="113"/>
      <c r="W819" s="113"/>
      <c r="X819" s="113"/>
      <c r="Y819" s="113"/>
      <c r="Z819" s="113"/>
    </row>
    <row r="820" spans="1:26" ht="15.75" customHeight="1">
      <c r="A820" s="113"/>
      <c r="B820" s="113"/>
      <c r="C820" s="113"/>
      <c r="D820" s="113"/>
      <c r="E820" s="113"/>
      <c r="F820" s="113"/>
      <c r="G820" s="113"/>
      <c r="H820" s="113"/>
      <c r="I820" s="113"/>
      <c r="J820" s="113"/>
      <c r="K820" s="113"/>
      <c r="L820" s="113"/>
      <c r="M820" s="113"/>
      <c r="N820" s="113"/>
      <c r="O820" s="113"/>
      <c r="P820" s="113"/>
      <c r="Q820" s="113"/>
      <c r="R820" s="113"/>
      <c r="S820" s="113"/>
      <c r="T820" s="113"/>
      <c r="U820" s="113"/>
      <c r="V820" s="113"/>
      <c r="W820" s="113"/>
      <c r="X820" s="113"/>
      <c r="Y820" s="113"/>
      <c r="Z820" s="113"/>
    </row>
    <row r="821" spans="1:26" ht="15.75" customHeight="1">
      <c r="A821" s="113"/>
      <c r="B821" s="113"/>
      <c r="C821" s="113"/>
      <c r="D821" s="113"/>
      <c r="E821" s="113"/>
      <c r="F821" s="113"/>
      <c r="G821" s="113"/>
      <c r="H821" s="113"/>
      <c r="I821" s="113"/>
      <c r="J821" s="113"/>
      <c r="K821" s="113"/>
      <c r="L821" s="113"/>
      <c r="M821" s="113"/>
      <c r="N821" s="113"/>
      <c r="O821" s="113"/>
      <c r="P821" s="113"/>
      <c r="Q821" s="113"/>
      <c r="R821" s="113"/>
      <c r="S821" s="113"/>
      <c r="T821" s="113"/>
      <c r="U821" s="113"/>
      <c r="V821" s="113"/>
      <c r="W821" s="113"/>
      <c r="X821" s="113"/>
      <c r="Y821" s="113"/>
      <c r="Z821" s="113"/>
    </row>
    <row r="822" spans="1:26" ht="15.75" customHeight="1">
      <c r="A822" s="113"/>
      <c r="B822" s="113"/>
      <c r="C822" s="113"/>
      <c r="D822" s="113"/>
      <c r="E822" s="113"/>
      <c r="F822" s="113"/>
      <c r="G822" s="113"/>
      <c r="H822" s="113"/>
      <c r="I822" s="113"/>
      <c r="J822" s="113"/>
      <c r="K822" s="113"/>
      <c r="L822" s="113"/>
      <c r="M822" s="113"/>
      <c r="N822" s="113"/>
      <c r="O822" s="113"/>
      <c r="P822" s="113"/>
      <c r="Q822" s="113"/>
      <c r="R822" s="113"/>
      <c r="S822" s="113"/>
      <c r="T822" s="113"/>
      <c r="U822" s="113"/>
      <c r="V822" s="113"/>
      <c r="W822" s="113"/>
      <c r="X822" s="113"/>
      <c r="Y822" s="113"/>
      <c r="Z822" s="113"/>
    </row>
    <row r="823" spans="1:26" ht="15.75" customHeight="1">
      <c r="A823" s="113"/>
      <c r="B823" s="113"/>
      <c r="C823" s="113"/>
      <c r="D823" s="113"/>
      <c r="E823" s="113"/>
      <c r="F823" s="113"/>
      <c r="G823" s="113"/>
      <c r="H823" s="113"/>
      <c r="I823" s="113"/>
      <c r="J823" s="113"/>
      <c r="K823" s="113"/>
      <c r="L823" s="113"/>
      <c r="M823" s="113"/>
      <c r="N823" s="113"/>
      <c r="O823" s="113"/>
      <c r="P823" s="113"/>
      <c r="Q823" s="113"/>
      <c r="R823" s="113"/>
      <c r="S823" s="113"/>
      <c r="T823" s="113"/>
      <c r="U823" s="113"/>
      <c r="V823" s="113"/>
      <c r="W823" s="113"/>
      <c r="X823" s="113"/>
      <c r="Y823" s="113"/>
      <c r="Z823" s="113"/>
    </row>
    <row r="824" spans="1:26" ht="15.75" customHeight="1">
      <c r="A824" s="113"/>
      <c r="B824" s="113"/>
      <c r="C824" s="113"/>
      <c r="D824" s="113"/>
      <c r="E824" s="113"/>
      <c r="F824" s="113"/>
      <c r="G824" s="113"/>
      <c r="H824" s="113"/>
      <c r="I824" s="113"/>
      <c r="J824" s="113"/>
      <c r="K824" s="113"/>
      <c r="L824" s="113"/>
      <c r="M824" s="113"/>
      <c r="N824" s="113"/>
      <c r="O824" s="113"/>
      <c r="P824" s="113"/>
      <c r="Q824" s="113"/>
      <c r="R824" s="113"/>
      <c r="S824" s="113"/>
      <c r="T824" s="113"/>
      <c r="U824" s="113"/>
      <c r="V824" s="113"/>
      <c r="W824" s="113"/>
      <c r="X824" s="113"/>
      <c r="Y824" s="113"/>
      <c r="Z824" s="113"/>
    </row>
    <row r="825" spans="1:26" ht="15.75" customHeight="1">
      <c r="A825" s="113"/>
      <c r="B825" s="113"/>
      <c r="C825" s="113"/>
      <c r="D825" s="113"/>
      <c r="E825" s="113"/>
      <c r="F825" s="113"/>
      <c r="G825" s="113"/>
      <c r="H825" s="113"/>
      <c r="I825" s="113"/>
      <c r="J825" s="113"/>
      <c r="K825" s="113"/>
      <c r="L825" s="113"/>
      <c r="M825" s="113"/>
      <c r="N825" s="113"/>
      <c r="O825" s="113"/>
      <c r="P825" s="113"/>
      <c r="Q825" s="113"/>
      <c r="R825" s="113"/>
      <c r="S825" s="113"/>
      <c r="T825" s="113"/>
      <c r="U825" s="113"/>
      <c r="V825" s="113"/>
      <c r="W825" s="113"/>
      <c r="X825" s="113"/>
      <c r="Y825" s="113"/>
      <c r="Z825" s="113"/>
    </row>
    <row r="826" spans="1:26" ht="15.75" customHeight="1">
      <c r="A826" s="113"/>
      <c r="B826" s="113"/>
      <c r="C826" s="113"/>
      <c r="D826" s="113"/>
      <c r="E826" s="113"/>
      <c r="F826" s="113"/>
      <c r="G826" s="113"/>
      <c r="H826" s="113"/>
      <c r="I826" s="113"/>
      <c r="J826" s="113"/>
      <c r="K826" s="113"/>
      <c r="L826" s="113"/>
      <c r="M826" s="113"/>
      <c r="N826" s="113"/>
      <c r="O826" s="113"/>
      <c r="P826" s="113"/>
      <c r="Q826" s="113"/>
      <c r="R826" s="113"/>
      <c r="S826" s="113"/>
      <c r="T826" s="113"/>
      <c r="U826" s="113"/>
      <c r="V826" s="113"/>
      <c r="W826" s="113"/>
      <c r="X826" s="113"/>
      <c r="Y826" s="113"/>
      <c r="Z826" s="113"/>
    </row>
    <row r="827" spans="1:26" ht="15.75" customHeight="1">
      <c r="A827" s="113"/>
      <c r="B827" s="113"/>
      <c r="C827" s="113"/>
      <c r="D827" s="113"/>
      <c r="E827" s="113"/>
      <c r="F827" s="113"/>
      <c r="G827" s="113"/>
      <c r="H827" s="113"/>
      <c r="I827" s="113"/>
      <c r="J827" s="113"/>
      <c r="K827" s="113"/>
      <c r="L827" s="113"/>
      <c r="M827" s="113"/>
      <c r="N827" s="113"/>
      <c r="O827" s="113"/>
      <c r="P827" s="113"/>
      <c r="Q827" s="113"/>
      <c r="R827" s="113"/>
      <c r="S827" s="113"/>
      <c r="T827" s="113"/>
      <c r="U827" s="113"/>
      <c r="V827" s="113"/>
      <c r="W827" s="113"/>
      <c r="X827" s="113"/>
      <c r="Y827" s="113"/>
      <c r="Z827" s="113"/>
    </row>
    <row r="828" spans="1:26" ht="15.75" customHeight="1">
      <c r="A828" s="113"/>
      <c r="B828" s="113"/>
      <c r="C828" s="113"/>
      <c r="D828" s="113"/>
      <c r="E828" s="113"/>
      <c r="F828" s="113"/>
      <c r="G828" s="113"/>
      <c r="H828" s="113"/>
      <c r="I828" s="113"/>
      <c r="J828" s="113"/>
      <c r="K828" s="113"/>
      <c r="L828" s="113"/>
      <c r="M828" s="113"/>
      <c r="N828" s="113"/>
      <c r="O828" s="113"/>
      <c r="P828" s="113"/>
      <c r="Q828" s="113"/>
      <c r="R828" s="113"/>
      <c r="S828" s="113"/>
      <c r="T828" s="113"/>
      <c r="U828" s="113"/>
      <c r="V828" s="113"/>
      <c r="W828" s="113"/>
      <c r="X828" s="113"/>
      <c r="Y828" s="113"/>
      <c r="Z828" s="113"/>
    </row>
    <row r="829" spans="1:26" ht="15.75" customHeight="1">
      <c r="A829" s="113"/>
      <c r="B829" s="113"/>
      <c r="C829" s="113"/>
      <c r="D829" s="113"/>
      <c r="E829" s="113"/>
      <c r="F829" s="113"/>
      <c r="G829" s="113"/>
      <c r="H829" s="113"/>
      <c r="I829" s="113"/>
      <c r="J829" s="113"/>
      <c r="K829" s="113"/>
      <c r="L829" s="113"/>
      <c r="M829" s="113"/>
      <c r="N829" s="113"/>
      <c r="O829" s="113"/>
      <c r="P829" s="113"/>
      <c r="Q829" s="113"/>
      <c r="R829" s="113"/>
      <c r="S829" s="113"/>
      <c r="T829" s="113"/>
      <c r="U829" s="113"/>
      <c r="V829" s="113"/>
      <c r="W829" s="113"/>
      <c r="X829" s="113"/>
      <c r="Y829" s="113"/>
      <c r="Z829" s="113"/>
    </row>
    <row r="830" spans="1:26" ht="15.75" customHeight="1">
      <c r="A830" s="113"/>
      <c r="B830" s="113"/>
      <c r="C830" s="113"/>
      <c r="D830" s="113"/>
      <c r="E830" s="113"/>
      <c r="F830" s="113"/>
      <c r="G830" s="113"/>
      <c r="H830" s="113"/>
      <c r="I830" s="113"/>
      <c r="J830" s="113"/>
      <c r="K830" s="113"/>
      <c r="L830" s="113"/>
      <c r="M830" s="113"/>
      <c r="N830" s="113"/>
      <c r="O830" s="113"/>
      <c r="P830" s="113"/>
      <c r="Q830" s="113"/>
      <c r="R830" s="113"/>
      <c r="S830" s="113"/>
      <c r="T830" s="113"/>
      <c r="U830" s="113"/>
      <c r="V830" s="113"/>
      <c r="W830" s="113"/>
      <c r="X830" s="113"/>
      <c r="Y830" s="113"/>
      <c r="Z830" s="113"/>
    </row>
    <row r="831" spans="1:26" ht="15.75" customHeight="1">
      <c r="A831" s="113"/>
      <c r="B831" s="113"/>
      <c r="C831" s="113"/>
      <c r="D831" s="113"/>
      <c r="E831" s="113"/>
      <c r="F831" s="113"/>
      <c r="G831" s="113"/>
      <c r="H831" s="113"/>
      <c r="I831" s="113"/>
      <c r="J831" s="113"/>
      <c r="K831" s="113"/>
      <c r="L831" s="113"/>
      <c r="M831" s="113"/>
      <c r="N831" s="113"/>
      <c r="O831" s="113"/>
      <c r="P831" s="113"/>
      <c r="Q831" s="113"/>
      <c r="R831" s="113"/>
      <c r="S831" s="113"/>
      <c r="T831" s="113"/>
      <c r="U831" s="113"/>
      <c r="V831" s="113"/>
      <c r="W831" s="113"/>
      <c r="X831" s="113"/>
      <c r="Y831" s="113"/>
      <c r="Z831" s="113"/>
    </row>
    <row r="832" spans="1:26" ht="15.75" customHeight="1">
      <c r="A832" s="113"/>
      <c r="B832" s="113"/>
      <c r="C832" s="113"/>
      <c r="D832" s="113"/>
      <c r="E832" s="113"/>
      <c r="F832" s="113"/>
      <c r="G832" s="113"/>
      <c r="H832" s="113"/>
      <c r="I832" s="113"/>
      <c r="J832" s="113"/>
      <c r="K832" s="113"/>
      <c r="L832" s="113"/>
      <c r="M832" s="113"/>
      <c r="N832" s="113"/>
      <c r="O832" s="113"/>
      <c r="P832" s="113"/>
      <c r="Q832" s="113"/>
      <c r="R832" s="113"/>
      <c r="S832" s="113"/>
      <c r="T832" s="113"/>
      <c r="U832" s="113"/>
      <c r="V832" s="113"/>
      <c r="W832" s="113"/>
      <c r="X832" s="113"/>
      <c r="Y832" s="113"/>
      <c r="Z832" s="113"/>
    </row>
    <row r="833" spans="1:26" ht="15.75" customHeight="1">
      <c r="A833" s="113"/>
      <c r="B833" s="113"/>
      <c r="C833" s="113"/>
      <c r="D833" s="113"/>
      <c r="E833" s="113"/>
      <c r="F833" s="113"/>
      <c r="G833" s="113"/>
      <c r="H833" s="113"/>
      <c r="I833" s="113"/>
      <c r="J833" s="113"/>
      <c r="K833" s="113"/>
      <c r="L833" s="113"/>
      <c r="M833" s="113"/>
      <c r="N833" s="113"/>
      <c r="O833" s="113"/>
      <c r="P833" s="113"/>
      <c r="Q833" s="113"/>
      <c r="R833" s="113"/>
      <c r="S833" s="113"/>
      <c r="T833" s="113"/>
      <c r="U833" s="113"/>
      <c r="V833" s="113"/>
      <c r="W833" s="113"/>
      <c r="X833" s="113"/>
      <c r="Y833" s="113"/>
      <c r="Z833" s="113"/>
    </row>
    <row r="834" spans="1:26" ht="15.75" customHeight="1">
      <c r="A834" s="113"/>
      <c r="B834" s="113"/>
      <c r="C834" s="113"/>
      <c r="D834" s="113"/>
      <c r="E834" s="113"/>
      <c r="F834" s="113"/>
      <c r="G834" s="113"/>
      <c r="H834" s="113"/>
      <c r="I834" s="113"/>
      <c r="J834" s="113"/>
      <c r="K834" s="113"/>
      <c r="L834" s="113"/>
      <c r="M834" s="113"/>
      <c r="N834" s="113"/>
      <c r="O834" s="113"/>
      <c r="P834" s="113"/>
      <c r="Q834" s="113"/>
      <c r="R834" s="113"/>
      <c r="S834" s="113"/>
      <c r="T834" s="113"/>
      <c r="U834" s="113"/>
      <c r="V834" s="113"/>
      <c r="W834" s="113"/>
      <c r="X834" s="113"/>
      <c r="Y834" s="113"/>
      <c r="Z834" s="113"/>
    </row>
    <row r="835" spans="1:26" ht="15.75" customHeight="1">
      <c r="A835" s="113"/>
      <c r="B835" s="113"/>
      <c r="C835" s="113"/>
      <c r="D835" s="113"/>
      <c r="E835" s="113"/>
      <c r="F835" s="113"/>
      <c r="G835" s="113"/>
      <c r="H835" s="113"/>
      <c r="I835" s="113"/>
      <c r="J835" s="113"/>
      <c r="K835" s="113"/>
      <c r="L835" s="113"/>
      <c r="M835" s="113"/>
      <c r="N835" s="113"/>
      <c r="O835" s="113"/>
      <c r="P835" s="113"/>
      <c r="Q835" s="113"/>
      <c r="R835" s="113"/>
      <c r="S835" s="113"/>
      <c r="T835" s="113"/>
      <c r="U835" s="113"/>
      <c r="V835" s="113"/>
      <c r="W835" s="113"/>
      <c r="X835" s="113"/>
      <c r="Y835" s="113"/>
      <c r="Z835" s="113"/>
    </row>
    <row r="836" spans="1:26" ht="15.75" customHeight="1">
      <c r="A836" s="113"/>
      <c r="B836" s="113"/>
      <c r="C836" s="113"/>
      <c r="D836" s="113"/>
      <c r="E836" s="113"/>
      <c r="F836" s="113"/>
      <c r="G836" s="113"/>
      <c r="H836" s="113"/>
      <c r="I836" s="113"/>
      <c r="J836" s="113"/>
      <c r="K836" s="113"/>
      <c r="L836" s="113"/>
      <c r="M836" s="113"/>
      <c r="N836" s="113"/>
      <c r="O836" s="113"/>
      <c r="P836" s="113"/>
      <c r="Q836" s="113"/>
      <c r="R836" s="113"/>
      <c r="S836" s="113"/>
      <c r="T836" s="113"/>
      <c r="U836" s="113"/>
      <c r="V836" s="113"/>
      <c r="W836" s="113"/>
      <c r="X836" s="113"/>
      <c r="Y836" s="113"/>
      <c r="Z836" s="113"/>
    </row>
    <row r="837" spans="1:26" ht="15.75" customHeight="1">
      <c r="A837" s="113"/>
      <c r="B837" s="113"/>
      <c r="C837" s="113"/>
      <c r="D837" s="113"/>
      <c r="E837" s="113"/>
      <c r="F837" s="113"/>
      <c r="G837" s="113"/>
      <c r="H837" s="113"/>
      <c r="I837" s="113"/>
      <c r="J837" s="113"/>
      <c r="K837" s="113"/>
      <c r="L837" s="113"/>
      <c r="M837" s="113"/>
      <c r="N837" s="113"/>
      <c r="O837" s="113"/>
      <c r="P837" s="113"/>
      <c r="Q837" s="113"/>
      <c r="R837" s="113"/>
      <c r="S837" s="113"/>
      <c r="T837" s="113"/>
      <c r="U837" s="113"/>
      <c r="V837" s="113"/>
      <c r="W837" s="113"/>
      <c r="X837" s="113"/>
      <c r="Y837" s="113"/>
      <c r="Z837" s="113"/>
    </row>
    <row r="838" spans="1:26" ht="15.75" customHeight="1">
      <c r="A838" s="113"/>
      <c r="B838" s="113"/>
      <c r="C838" s="113"/>
      <c r="D838" s="113"/>
      <c r="E838" s="113"/>
      <c r="F838" s="113"/>
      <c r="G838" s="113"/>
      <c r="H838" s="113"/>
      <c r="I838" s="113"/>
      <c r="J838" s="113"/>
      <c r="K838" s="113"/>
      <c r="L838" s="113"/>
      <c r="M838" s="113"/>
      <c r="N838" s="113"/>
      <c r="O838" s="113"/>
      <c r="P838" s="113"/>
      <c r="Q838" s="113"/>
      <c r="R838" s="113"/>
      <c r="S838" s="113"/>
      <c r="T838" s="113"/>
      <c r="U838" s="113"/>
      <c r="V838" s="113"/>
      <c r="W838" s="113"/>
      <c r="X838" s="113"/>
      <c r="Y838" s="113"/>
      <c r="Z838" s="113"/>
    </row>
    <row r="839" spans="1:26" ht="15.75" customHeight="1">
      <c r="A839" s="113"/>
      <c r="B839" s="113"/>
      <c r="C839" s="113"/>
      <c r="D839" s="113"/>
      <c r="E839" s="113"/>
      <c r="F839" s="113"/>
      <c r="G839" s="113"/>
      <c r="H839" s="113"/>
      <c r="I839" s="113"/>
      <c r="J839" s="113"/>
      <c r="K839" s="113"/>
      <c r="L839" s="113"/>
      <c r="M839" s="113"/>
      <c r="N839" s="113"/>
      <c r="O839" s="113"/>
      <c r="P839" s="113"/>
      <c r="Q839" s="113"/>
      <c r="R839" s="113"/>
      <c r="S839" s="113"/>
      <c r="T839" s="113"/>
      <c r="U839" s="113"/>
      <c r="V839" s="113"/>
      <c r="W839" s="113"/>
      <c r="X839" s="113"/>
      <c r="Y839" s="113"/>
      <c r="Z839" s="113"/>
    </row>
    <row r="840" spans="1:26" ht="15.75" customHeight="1">
      <c r="A840" s="113"/>
      <c r="B840" s="113"/>
      <c r="C840" s="113"/>
      <c r="D840" s="113"/>
      <c r="E840" s="113"/>
      <c r="F840" s="113"/>
      <c r="G840" s="113"/>
      <c r="H840" s="113"/>
      <c r="I840" s="113"/>
      <c r="J840" s="113"/>
      <c r="K840" s="113"/>
      <c r="L840" s="113"/>
      <c r="M840" s="113"/>
      <c r="N840" s="113"/>
      <c r="O840" s="113"/>
      <c r="P840" s="113"/>
      <c r="Q840" s="113"/>
      <c r="R840" s="113"/>
      <c r="S840" s="113"/>
      <c r="T840" s="113"/>
      <c r="U840" s="113"/>
      <c r="V840" s="113"/>
      <c r="W840" s="113"/>
      <c r="X840" s="113"/>
      <c r="Y840" s="113"/>
      <c r="Z840" s="113"/>
    </row>
    <row r="841" spans="1:26" ht="15.75" customHeight="1">
      <c r="A841" s="113"/>
      <c r="B841" s="113"/>
      <c r="C841" s="113"/>
      <c r="D841" s="113"/>
      <c r="E841" s="113"/>
      <c r="F841" s="113"/>
      <c r="G841" s="113"/>
      <c r="H841" s="113"/>
      <c r="I841" s="113"/>
      <c r="J841" s="113"/>
      <c r="K841" s="113"/>
      <c r="L841" s="113"/>
      <c r="M841" s="113"/>
      <c r="N841" s="113"/>
      <c r="O841" s="113"/>
      <c r="P841" s="113"/>
      <c r="Q841" s="113"/>
      <c r="R841" s="113"/>
      <c r="S841" s="113"/>
      <c r="T841" s="113"/>
      <c r="U841" s="113"/>
      <c r="V841" s="113"/>
      <c r="W841" s="113"/>
      <c r="X841" s="113"/>
      <c r="Y841" s="113"/>
      <c r="Z841" s="113"/>
    </row>
    <row r="842" spans="1:26" ht="15.75" customHeight="1">
      <c r="A842" s="113"/>
      <c r="B842" s="113"/>
      <c r="C842" s="113"/>
      <c r="D842" s="113"/>
      <c r="E842" s="113"/>
      <c r="F842" s="113"/>
      <c r="G842" s="113"/>
      <c r="H842" s="113"/>
      <c r="I842" s="113"/>
      <c r="J842" s="113"/>
      <c r="K842" s="113"/>
      <c r="L842" s="113"/>
      <c r="M842" s="113"/>
      <c r="N842" s="113"/>
      <c r="O842" s="113"/>
      <c r="P842" s="113"/>
      <c r="Q842" s="113"/>
      <c r="R842" s="113"/>
      <c r="S842" s="113"/>
      <c r="T842" s="113"/>
      <c r="U842" s="113"/>
      <c r="V842" s="113"/>
      <c r="W842" s="113"/>
      <c r="X842" s="113"/>
      <c r="Y842" s="113"/>
      <c r="Z842" s="113"/>
    </row>
    <row r="843" spans="1:26" ht="15.75" customHeight="1">
      <c r="A843" s="113"/>
      <c r="B843" s="113"/>
      <c r="C843" s="113"/>
      <c r="D843" s="113"/>
      <c r="E843" s="113"/>
      <c r="F843" s="113"/>
      <c r="G843" s="113"/>
      <c r="H843" s="113"/>
      <c r="I843" s="113"/>
      <c r="J843" s="113"/>
      <c r="K843" s="113"/>
      <c r="L843" s="113"/>
      <c r="M843" s="113"/>
      <c r="N843" s="113"/>
      <c r="O843" s="113"/>
      <c r="P843" s="113"/>
      <c r="Q843" s="113"/>
      <c r="R843" s="113"/>
      <c r="S843" s="113"/>
      <c r="T843" s="113"/>
      <c r="U843" s="113"/>
      <c r="V843" s="113"/>
      <c r="W843" s="113"/>
      <c r="X843" s="113"/>
      <c r="Y843" s="113"/>
      <c r="Z843" s="113"/>
    </row>
    <row r="844" spans="1:26" ht="15.75" customHeight="1">
      <c r="A844" s="113"/>
      <c r="B844" s="113"/>
      <c r="C844" s="113"/>
      <c r="D844" s="113"/>
      <c r="E844" s="113"/>
      <c r="F844" s="113"/>
      <c r="G844" s="113"/>
      <c r="H844" s="113"/>
      <c r="I844" s="113"/>
      <c r="J844" s="113"/>
      <c r="K844" s="113"/>
      <c r="L844" s="113"/>
      <c r="M844" s="113"/>
      <c r="N844" s="113"/>
      <c r="O844" s="113"/>
      <c r="P844" s="113"/>
      <c r="Q844" s="113"/>
      <c r="R844" s="113"/>
      <c r="S844" s="113"/>
      <c r="T844" s="113"/>
      <c r="U844" s="113"/>
      <c r="V844" s="113"/>
      <c r="W844" s="113"/>
      <c r="X844" s="113"/>
      <c r="Y844" s="113"/>
      <c r="Z844" s="113"/>
    </row>
    <row r="845" spans="1:26" ht="15.75" customHeight="1">
      <c r="A845" s="113"/>
      <c r="B845" s="113"/>
      <c r="C845" s="113"/>
      <c r="D845" s="113"/>
      <c r="E845" s="113"/>
      <c r="F845" s="113"/>
      <c r="G845" s="113"/>
      <c r="H845" s="113"/>
      <c r="I845" s="113"/>
      <c r="J845" s="113"/>
      <c r="K845" s="113"/>
      <c r="L845" s="113"/>
      <c r="M845" s="113"/>
      <c r="N845" s="113"/>
      <c r="O845" s="113"/>
      <c r="P845" s="113"/>
      <c r="Q845" s="113"/>
      <c r="R845" s="113"/>
      <c r="S845" s="113"/>
      <c r="T845" s="113"/>
      <c r="U845" s="113"/>
      <c r="V845" s="113"/>
      <c r="W845" s="113"/>
      <c r="X845" s="113"/>
      <c r="Y845" s="113"/>
      <c r="Z845" s="113"/>
    </row>
    <row r="846" spans="1:26" ht="15.75" customHeight="1">
      <c r="A846" s="113"/>
      <c r="B846" s="113"/>
      <c r="C846" s="113"/>
      <c r="D846" s="113"/>
      <c r="E846" s="113"/>
      <c r="F846" s="113"/>
      <c r="G846" s="113"/>
      <c r="H846" s="113"/>
      <c r="I846" s="113"/>
      <c r="J846" s="113"/>
      <c r="K846" s="113"/>
      <c r="L846" s="113"/>
      <c r="M846" s="113"/>
      <c r="N846" s="113"/>
      <c r="O846" s="113"/>
      <c r="P846" s="113"/>
      <c r="Q846" s="113"/>
      <c r="R846" s="113"/>
      <c r="S846" s="113"/>
      <c r="T846" s="113"/>
      <c r="U846" s="113"/>
      <c r="V846" s="113"/>
      <c r="W846" s="113"/>
      <c r="X846" s="113"/>
      <c r="Y846" s="113"/>
      <c r="Z846" s="113"/>
    </row>
    <row r="847" spans="1:26" ht="15.75" customHeight="1">
      <c r="A847" s="113"/>
      <c r="B847" s="113"/>
      <c r="C847" s="113"/>
      <c r="D847" s="113"/>
      <c r="E847" s="113"/>
      <c r="F847" s="113"/>
      <c r="G847" s="113"/>
      <c r="H847" s="113"/>
      <c r="I847" s="113"/>
      <c r="J847" s="113"/>
      <c r="K847" s="113"/>
      <c r="L847" s="113"/>
      <c r="M847" s="113"/>
      <c r="N847" s="113"/>
      <c r="O847" s="113"/>
      <c r="P847" s="113"/>
      <c r="Q847" s="113"/>
      <c r="R847" s="113"/>
      <c r="S847" s="113"/>
      <c r="T847" s="113"/>
      <c r="U847" s="113"/>
      <c r="V847" s="113"/>
      <c r="W847" s="113"/>
      <c r="X847" s="113"/>
      <c r="Y847" s="113"/>
      <c r="Z847" s="113"/>
    </row>
    <row r="848" spans="1:26" ht="15.75" customHeight="1">
      <c r="A848" s="113"/>
      <c r="B848" s="113"/>
      <c r="C848" s="113"/>
      <c r="D848" s="113"/>
      <c r="E848" s="113"/>
      <c r="F848" s="113"/>
      <c r="G848" s="113"/>
      <c r="H848" s="113"/>
      <c r="I848" s="113"/>
      <c r="J848" s="113"/>
      <c r="K848" s="113"/>
      <c r="L848" s="113"/>
      <c r="M848" s="113"/>
      <c r="N848" s="113"/>
      <c r="O848" s="113"/>
      <c r="P848" s="113"/>
      <c r="Q848" s="113"/>
      <c r="R848" s="113"/>
      <c r="S848" s="113"/>
      <c r="T848" s="113"/>
      <c r="U848" s="113"/>
      <c r="V848" s="113"/>
      <c r="W848" s="113"/>
      <c r="X848" s="113"/>
      <c r="Y848" s="113"/>
      <c r="Z848" s="113"/>
    </row>
    <row r="849" spans="1:26" ht="15.75" customHeight="1">
      <c r="A849" s="113"/>
      <c r="B849" s="113"/>
      <c r="C849" s="113"/>
      <c r="D849" s="113"/>
      <c r="E849" s="113"/>
      <c r="F849" s="113"/>
      <c r="G849" s="113"/>
      <c r="H849" s="113"/>
      <c r="I849" s="113"/>
      <c r="J849" s="113"/>
      <c r="K849" s="113"/>
      <c r="L849" s="113"/>
      <c r="M849" s="113"/>
      <c r="N849" s="113"/>
      <c r="O849" s="113"/>
      <c r="P849" s="113"/>
      <c r="Q849" s="113"/>
      <c r="R849" s="113"/>
      <c r="S849" s="113"/>
      <c r="T849" s="113"/>
      <c r="U849" s="113"/>
      <c r="V849" s="113"/>
      <c r="W849" s="113"/>
      <c r="X849" s="113"/>
      <c r="Y849" s="113"/>
      <c r="Z849" s="113"/>
    </row>
    <row r="850" spans="1:26" ht="15.75" customHeight="1">
      <c r="A850" s="113"/>
      <c r="B850" s="113"/>
      <c r="C850" s="113"/>
      <c r="D850" s="113"/>
      <c r="E850" s="113"/>
      <c r="F850" s="113"/>
      <c r="G850" s="113"/>
      <c r="H850" s="113"/>
      <c r="I850" s="113"/>
      <c r="J850" s="113"/>
      <c r="K850" s="113"/>
      <c r="L850" s="113"/>
      <c r="M850" s="113"/>
      <c r="N850" s="113"/>
      <c r="O850" s="113"/>
      <c r="P850" s="113"/>
      <c r="Q850" s="113"/>
      <c r="R850" s="113"/>
      <c r="S850" s="113"/>
      <c r="T850" s="113"/>
      <c r="U850" s="113"/>
      <c r="V850" s="113"/>
      <c r="W850" s="113"/>
      <c r="X850" s="113"/>
      <c r="Y850" s="113"/>
      <c r="Z850" s="113"/>
    </row>
    <row r="851" spans="1:26" ht="15.75" customHeight="1">
      <c r="A851" s="113"/>
      <c r="B851" s="113"/>
      <c r="C851" s="113"/>
      <c r="D851" s="113"/>
      <c r="E851" s="113"/>
      <c r="F851" s="113"/>
      <c r="G851" s="113"/>
      <c r="H851" s="113"/>
      <c r="I851" s="113"/>
      <c r="J851" s="113"/>
      <c r="K851" s="113"/>
      <c r="L851" s="113"/>
      <c r="M851" s="113"/>
      <c r="N851" s="113"/>
      <c r="O851" s="113"/>
      <c r="P851" s="113"/>
      <c r="Q851" s="113"/>
      <c r="R851" s="113"/>
      <c r="S851" s="113"/>
      <c r="T851" s="113"/>
      <c r="U851" s="113"/>
      <c r="V851" s="113"/>
      <c r="W851" s="113"/>
      <c r="X851" s="113"/>
      <c r="Y851" s="113"/>
      <c r="Z851" s="113"/>
    </row>
    <row r="852" spans="1:26" ht="15.75" customHeight="1">
      <c r="A852" s="113"/>
      <c r="B852" s="113"/>
      <c r="C852" s="113"/>
      <c r="D852" s="113"/>
      <c r="E852" s="113"/>
      <c r="F852" s="113"/>
      <c r="G852" s="113"/>
      <c r="H852" s="113"/>
      <c r="I852" s="113"/>
      <c r="J852" s="113"/>
      <c r="K852" s="113"/>
      <c r="L852" s="113"/>
      <c r="M852" s="113"/>
      <c r="N852" s="113"/>
      <c r="O852" s="113"/>
      <c r="P852" s="113"/>
      <c r="Q852" s="113"/>
      <c r="R852" s="113"/>
      <c r="S852" s="113"/>
      <c r="T852" s="113"/>
      <c r="U852" s="113"/>
      <c r="V852" s="113"/>
      <c r="W852" s="113"/>
      <c r="X852" s="113"/>
      <c r="Y852" s="113"/>
      <c r="Z852" s="113"/>
    </row>
    <row r="853" spans="1:26" ht="15.75" customHeight="1">
      <c r="A853" s="113"/>
      <c r="B853" s="113"/>
      <c r="C853" s="113"/>
      <c r="D853" s="113"/>
      <c r="E853" s="113"/>
      <c r="F853" s="113"/>
      <c r="G853" s="113"/>
      <c r="H853" s="113"/>
      <c r="I853" s="113"/>
      <c r="J853" s="113"/>
      <c r="K853" s="113"/>
      <c r="L853" s="113"/>
      <c r="M853" s="113"/>
      <c r="N853" s="113"/>
      <c r="O853" s="113"/>
      <c r="P853" s="113"/>
      <c r="Q853" s="113"/>
      <c r="R853" s="113"/>
      <c r="S853" s="113"/>
      <c r="T853" s="113"/>
      <c r="U853" s="113"/>
      <c r="V853" s="113"/>
      <c r="W853" s="113"/>
      <c r="X853" s="113"/>
      <c r="Y853" s="113"/>
      <c r="Z853" s="113"/>
    </row>
    <row r="854" spans="1:26" ht="15.75" customHeight="1">
      <c r="A854" s="113"/>
      <c r="B854" s="113"/>
      <c r="C854" s="113"/>
      <c r="D854" s="113"/>
      <c r="E854" s="113"/>
      <c r="F854" s="113"/>
      <c r="G854" s="113"/>
      <c r="H854" s="113"/>
      <c r="I854" s="113"/>
      <c r="J854" s="113"/>
      <c r="K854" s="113"/>
      <c r="L854" s="113"/>
      <c r="M854" s="113"/>
      <c r="N854" s="113"/>
      <c r="O854" s="113"/>
      <c r="P854" s="113"/>
      <c r="Q854" s="113"/>
      <c r="R854" s="113"/>
      <c r="S854" s="113"/>
      <c r="T854" s="113"/>
      <c r="U854" s="113"/>
      <c r="V854" s="113"/>
      <c r="W854" s="113"/>
      <c r="X854" s="113"/>
      <c r="Y854" s="113"/>
      <c r="Z854" s="113"/>
    </row>
    <row r="855" spans="1:26" ht="15.75" customHeight="1">
      <c r="A855" s="113"/>
      <c r="B855" s="113"/>
      <c r="C855" s="113"/>
      <c r="D855" s="113"/>
      <c r="E855" s="113"/>
      <c r="F855" s="113"/>
      <c r="G855" s="113"/>
      <c r="H855" s="113"/>
      <c r="I855" s="113"/>
      <c r="J855" s="113"/>
      <c r="K855" s="113"/>
      <c r="L855" s="113"/>
      <c r="M855" s="113"/>
      <c r="N855" s="113"/>
      <c r="O855" s="113"/>
      <c r="P855" s="113"/>
      <c r="Q855" s="113"/>
      <c r="R855" s="113"/>
      <c r="S855" s="113"/>
      <c r="T855" s="113"/>
      <c r="U855" s="113"/>
      <c r="V855" s="113"/>
      <c r="W855" s="113"/>
      <c r="X855" s="113"/>
      <c r="Y855" s="113"/>
      <c r="Z855" s="113"/>
    </row>
    <row r="856" spans="1:26" ht="15.75" customHeight="1">
      <c r="A856" s="113"/>
      <c r="B856" s="113"/>
      <c r="C856" s="113"/>
      <c r="D856" s="113"/>
      <c r="E856" s="113"/>
      <c r="F856" s="113"/>
      <c r="G856" s="113"/>
      <c r="H856" s="113"/>
      <c r="I856" s="113"/>
      <c r="J856" s="113"/>
      <c r="K856" s="113"/>
      <c r="L856" s="113"/>
      <c r="M856" s="113"/>
      <c r="N856" s="113"/>
      <c r="O856" s="113"/>
      <c r="P856" s="113"/>
      <c r="Q856" s="113"/>
      <c r="R856" s="113"/>
      <c r="S856" s="113"/>
      <c r="T856" s="113"/>
      <c r="U856" s="113"/>
      <c r="V856" s="113"/>
      <c r="W856" s="113"/>
      <c r="X856" s="113"/>
      <c r="Y856" s="113"/>
      <c r="Z856" s="113"/>
    </row>
    <row r="857" spans="1:26" ht="15.75" customHeight="1">
      <c r="A857" s="113"/>
      <c r="B857" s="113"/>
      <c r="C857" s="113"/>
      <c r="D857" s="113"/>
      <c r="E857" s="113"/>
      <c r="F857" s="113"/>
      <c r="G857" s="113"/>
      <c r="H857" s="113"/>
      <c r="I857" s="113"/>
      <c r="J857" s="113"/>
      <c r="K857" s="113"/>
      <c r="L857" s="113"/>
      <c r="M857" s="113"/>
      <c r="N857" s="113"/>
      <c r="O857" s="113"/>
      <c r="P857" s="113"/>
      <c r="Q857" s="113"/>
      <c r="R857" s="113"/>
      <c r="S857" s="113"/>
      <c r="T857" s="113"/>
      <c r="U857" s="113"/>
      <c r="V857" s="113"/>
      <c r="W857" s="113"/>
      <c r="X857" s="113"/>
      <c r="Y857" s="113"/>
      <c r="Z857" s="113"/>
    </row>
    <row r="858" spans="1:26" ht="15.75" customHeight="1">
      <c r="A858" s="113"/>
      <c r="B858" s="113"/>
      <c r="C858" s="113"/>
      <c r="D858" s="113"/>
      <c r="E858" s="113"/>
      <c r="F858" s="113"/>
      <c r="G858" s="113"/>
      <c r="H858" s="113"/>
      <c r="I858" s="113"/>
      <c r="J858" s="113"/>
      <c r="K858" s="113"/>
      <c r="L858" s="113"/>
      <c r="M858" s="113"/>
      <c r="N858" s="113"/>
      <c r="O858" s="113"/>
      <c r="P858" s="113"/>
      <c r="Q858" s="113"/>
      <c r="R858" s="113"/>
      <c r="S858" s="113"/>
      <c r="T858" s="113"/>
      <c r="U858" s="113"/>
      <c r="V858" s="113"/>
      <c r="W858" s="113"/>
      <c r="X858" s="113"/>
      <c r="Y858" s="113"/>
      <c r="Z858" s="113"/>
    </row>
    <row r="859" spans="1:26" ht="15.75" customHeight="1">
      <c r="A859" s="113"/>
      <c r="B859" s="113"/>
      <c r="C859" s="113"/>
      <c r="D859" s="113"/>
      <c r="E859" s="113"/>
      <c r="F859" s="113"/>
      <c r="G859" s="113"/>
      <c r="H859" s="113"/>
      <c r="I859" s="113"/>
      <c r="J859" s="113"/>
      <c r="K859" s="113"/>
      <c r="L859" s="113"/>
      <c r="M859" s="113"/>
      <c r="N859" s="113"/>
      <c r="O859" s="113"/>
      <c r="P859" s="113"/>
      <c r="Q859" s="113"/>
      <c r="R859" s="113"/>
      <c r="S859" s="113"/>
      <c r="T859" s="113"/>
      <c r="U859" s="113"/>
      <c r="V859" s="113"/>
      <c r="W859" s="113"/>
      <c r="X859" s="113"/>
      <c r="Y859" s="113"/>
      <c r="Z859" s="113"/>
    </row>
    <row r="860" spans="1:26" ht="15.75" customHeight="1">
      <c r="A860" s="113"/>
      <c r="B860" s="113"/>
      <c r="C860" s="113"/>
      <c r="D860" s="113"/>
      <c r="E860" s="113"/>
      <c r="F860" s="113"/>
      <c r="G860" s="113"/>
      <c r="H860" s="113"/>
      <c r="I860" s="113"/>
      <c r="J860" s="113"/>
      <c r="K860" s="113"/>
      <c r="L860" s="113"/>
      <c r="M860" s="113"/>
      <c r="N860" s="113"/>
      <c r="O860" s="113"/>
      <c r="P860" s="113"/>
      <c r="Q860" s="113"/>
      <c r="R860" s="113"/>
      <c r="S860" s="113"/>
      <c r="T860" s="113"/>
      <c r="U860" s="113"/>
      <c r="V860" s="113"/>
      <c r="W860" s="113"/>
      <c r="X860" s="113"/>
      <c r="Y860" s="113"/>
      <c r="Z860" s="113"/>
    </row>
    <row r="861" spans="1:26" ht="15.75" customHeight="1">
      <c r="A861" s="113"/>
      <c r="B861" s="113"/>
      <c r="C861" s="113"/>
      <c r="D861" s="113"/>
      <c r="E861" s="113"/>
      <c r="F861" s="113"/>
      <c r="G861" s="113"/>
      <c r="H861" s="113"/>
      <c r="I861" s="113"/>
      <c r="J861" s="113"/>
      <c r="K861" s="113"/>
      <c r="L861" s="113"/>
      <c r="M861" s="113"/>
      <c r="N861" s="113"/>
      <c r="O861" s="113"/>
      <c r="P861" s="113"/>
      <c r="Q861" s="113"/>
      <c r="R861" s="113"/>
      <c r="S861" s="113"/>
      <c r="T861" s="113"/>
      <c r="U861" s="113"/>
      <c r="V861" s="113"/>
      <c r="W861" s="113"/>
      <c r="X861" s="113"/>
      <c r="Y861" s="113"/>
      <c r="Z861" s="113"/>
    </row>
    <row r="862" spans="1:26" ht="15.75" customHeight="1">
      <c r="A862" s="113"/>
      <c r="B862" s="113"/>
      <c r="C862" s="113"/>
      <c r="D862" s="113"/>
      <c r="E862" s="113"/>
      <c r="F862" s="113"/>
      <c r="G862" s="113"/>
      <c r="H862" s="113"/>
      <c r="I862" s="113"/>
      <c r="J862" s="113"/>
      <c r="K862" s="113"/>
      <c r="L862" s="113"/>
      <c r="M862" s="113"/>
      <c r="N862" s="113"/>
      <c r="O862" s="113"/>
      <c r="P862" s="113"/>
      <c r="Q862" s="113"/>
      <c r="R862" s="113"/>
      <c r="S862" s="113"/>
      <c r="T862" s="113"/>
      <c r="U862" s="113"/>
      <c r="V862" s="113"/>
      <c r="W862" s="113"/>
      <c r="X862" s="113"/>
      <c r="Y862" s="113"/>
      <c r="Z862" s="113"/>
    </row>
    <row r="863" spans="1:26" ht="15.75" customHeight="1">
      <c r="A863" s="113"/>
      <c r="B863" s="113"/>
      <c r="C863" s="113"/>
      <c r="D863" s="113"/>
      <c r="E863" s="113"/>
      <c r="F863" s="113"/>
      <c r="G863" s="113"/>
      <c r="H863" s="113"/>
      <c r="I863" s="113"/>
      <c r="J863" s="113"/>
      <c r="K863" s="113"/>
      <c r="L863" s="113"/>
      <c r="M863" s="113"/>
      <c r="N863" s="113"/>
      <c r="O863" s="113"/>
      <c r="P863" s="113"/>
      <c r="Q863" s="113"/>
      <c r="R863" s="113"/>
      <c r="S863" s="113"/>
      <c r="T863" s="113"/>
      <c r="U863" s="113"/>
      <c r="V863" s="113"/>
      <c r="W863" s="113"/>
      <c r="X863" s="113"/>
      <c r="Y863" s="113"/>
      <c r="Z863" s="113"/>
    </row>
    <row r="864" spans="1:26" ht="15.75" customHeight="1">
      <c r="A864" s="113"/>
      <c r="B864" s="113"/>
      <c r="C864" s="113"/>
      <c r="D864" s="113"/>
      <c r="E864" s="113"/>
      <c r="F864" s="113"/>
      <c r="G864" s="113"/>
      <c r="H864" s="113"/>
      <c r="I864" s="113"/>
      <c r="J864" s="113"/>
      <c r="K864" s="113"/>
      <c r="L864" s="113"/>
      <c r="M864" s="113"/>
      <c r="N864" s="113"/>
      <c r="O864" s="113"/>
      <c r="P864" s="113"/>
      <c r="Q864" s="113"/>
      <c r="R864" s="113"/>
      <c r="S864" s="113"/>
      <c r="T864" s="113"/>
      <c r="U864" s="113"/>
      <c r="V864" s="113"/>
      <c r="W864" s="113"/>
      <c r="X864" s="113"/>
      <c r="Y864" s="113"/>
      <c r="Z864" s="113"/>
    </row>
    <row r="865" spans="1:26" ht="15.75" customHeight="1">
      <c r="A865" s="113"/>
      <c r="B865" s="113"/>
      <c r="C865" s="113"/>
      <c r="D865" s="113"/>
      <c r="E865" s="113"/>
      <c r="F865" s="113"/>
      <c r="G865" s="113"/>
      <c r="H865" s="113"/>
      <c r="I865" s="113"/>
      <c r="J865" s="113"/>
      <c r="K865" s="113"/>
      <c r="L865" s="113"/>
      <c r="M865" s="113"/>
      <c r="N865" s="113"/>
      <c r="O865" s="113"/>
      <c r="P865" s="113"/>
      <c r="Q865" s="113"/>
      <c r="R865" s="113"/>
      <c r="S865" s="113"/>
      <c r="T865" s="113"/>
      <c r="U865" s="113"/>
      <c r="V865" s="113"/>
      <c r="W865" s="113"/>
      <c r="X865" s="113"/>
      <c r="Y865" s="113"/>
      <c r="Z865" s="113"/>
    </row>
    <row r="866" spans="1:26" ht="15.75" customHeight="1">
      <c r="A866" s="113"/>
      <c r="B866" s="113"/>
      <c r="C866" s="113"/>
      <c r="D866" s="113"/>
      <c r="E866" s="113"/>
      <c r="F866" s="113"/>
      <c r="G866" s="113"/>
      <c r="H866" s="113"/>
      <c r="I866" s="113"/>
      <c r="J866" s="113"/>
      <c r="K866" s="113"/>
      <c r="L866" s="113"/>
      <c r="M866" s="113"/>
      <c r="N866" s="113"/>
      <c r="O866" s="113"/>
      <c r="P866" s="113"/>
      <c r="Q866" s="113"/>
      <c r="R866" s="113"/>
      <c r="S866" s="113"/>
      <c r="T866" s="113"/>
      <c r="U866" s="113"/>
      <c r="V866" s="113"/>
      <c r="W866" s="113"/>
      <c r="X866" s="113"/>
      <c r="Y866" s="113"/>
      <c r="Z866" s="113"/>
    </row>
    <row r="867" spans="1:26" ht="15.75" customHeight="1">
      <c r="A867" s="113"/>
      <c r="B867" s="113"/>
      <c r="C867" s="113"/>
      <c r="D867" s="113"/>
      <c r="E867" s="113"/>
      <c r="F867" s="113"/>
      <c r="G867" s="113"/>
      <c r="H867" s="113"/>
      <c r="I867" s="113"/>
      <c r="J867" s="113"/>
      <c r="K867" s="113"/>
      <c r="L867" s="113"/>
      <c r="M867" s="113"/>
      <c r="N867" s="113"/>
      <c r="O867" s="113"/>
      <c r="P867" s="113"/>
      <c r="Q867" s="113"/>
      <c r="R867" s="113"/>
      <c r="S867" s="113"/>
      <c r="T867" s="113"/>
      <c r="U867" s="113"/>
      <c r="V867" s="113"/>
      <c r="W867" s="113"/>
      <c r="X867" s="113"/>
      <c r="Y867" s="113"/>
      <c r="Z867" s="113"/>
    </row>
    <row r="868" spans="1:26" ht="15.75" customHeight="1">
      <c r="A868" s="113"/>
      <c r="B868" s="113"/>
      <c r="C868" s="113"/>
      <c r="D868" s="113"/>
      <c r="E868" s="113"/>
      <c r="F868" s="113"/>
      <c r="G868" s="113"/>
      <c r="H868" s="113"/>
      <c r="I868" s="113"/>
      <c r="J868" s="113"/>
      <c r="K868" s="113"/>
      <c r="L868" s="113"/>
      <c r="M868" s="113"/>
      <c r="N868" s="113"/>
      <c r="O868" s="113"/>
      <c r="P868" s="113"/>
      <c r="Q868" s="113"/>
      <c r="R868" s="113"/>
      <c r="S868" s="113"/>
      <c r="T868" s="113"/>
      <c r="U868" s="113"/>
      <c r="V868" s="113"/>
      <c r="W868" s="113"/>
      <c r="X868" s="113"/>
      <c r="Y868" s="113"/>
      <c r="Z868" s="113"/>
    </row>
    <row r="869" spans="1:26" ht="15.75" customHeight="1">
      <c r="A869" s="113"/>
      <c r="B869" s="113"/>
      <c r="C869" s="113"/>
      <c r="D869" s="113"/>
      <c r="E869" s="113"/>
      <c r="F869" s="113"/>
      <c r="G869" s="113"/>
      <c r="H869" s="113"/>
      <c r="I869" s="113"/>
      <c r="J869" s="113"/>
      <c r="K869" s="113"/>
      <c r="L869" s="113"/>
      <c r="M869" s="113"/>
      <c r="N869" s="113"/>
      <c r="O869" s="113"/>
      <c r="P869" s="113"/>
      <c r="Q869" s="113"/>
      <c r="R869" s="113"/>
      <c r="S869" s="113"/>
      <c r="T869" s="113"/>
      <c r="U869" s="113"/>
      <c r="V869" s="113"/>
      <c r="W869" s="113"/>
      <c r="X869" s="113"/>
      <c r="Y869" s="113"/>
      <c r="Z869" s="113"/>
    </row>
    <row r="870" spans="1:26" ht="15.75" customHeight="1">
      <c r="A870" s="113"/>
      <c r="B870" s="113"/>
      <c r="C870" s="113"/>
      <c r="D870" s="113"/>
      <c r="E870" s="113"/>
      <c r="F870" s="113"/>
      <c r="G870" s="113"/>
      <c r="H870" s="113"/>
      <c r="I870" s="113"/>
      <c r="J870" s="113"/>
      <c r="K870" s="113"/>
      <c r="L870" s="113"/>
      <c r="M870" s="113"/>
      <c r="N870" s="113"/>
      <c r="O870" s="113"/>
      <c r="P870" s="113"/>
      <c r="Q870" s="113"/>
      <c r="R870" s="113"/>
      <c r="S870" s="113"/>
      <c r="T870" s="113"/>
      <c r="U870" s="113"/>
      <c r="V870" s="113"/>
      <c r="W870" s="113"/>
      <c r="X870" s="113"/>
      <c r="Y870" s="113"/>
      <c r="Z870" s="113"/>
    </row>
    <row r="871" spans="1:26" ht="15.75" customHeight="1">
      <c r="A871" s="113"/>
      <c r="B871" s="113"/>
      <c r="C871" s="113"/>
      <c r="D871" s="113"/>
      <c r="E871" s="113"/>
      <c r="F871" s="113"/>
      <c r="G871" s="113"/>
      <c r="H871" s="113"/>
      <c r="I871" s="113"/>
      <c r="J871" s="113"/>
      <c r="K871" s="113"/>
      <c r="L871" s="113"/>
      <c r="M871" s="113"/>
      <c r="N871" s="113"/>
      <c r="O871" s="113"/>
      <c r="P871" s="113"/>
      <c r="Q871" s="113"/>
      <c r="R871" s="113"/>
      <c r="S871" s="113"/>
      <c r="T871" s="113"/>
      <c r="U871" s="113"/>
      <c r="V871" s="113"/>
      <c r="W871" s="113"/>
      <c r="X871" s="113"/>
      <c r="Y871" s="113"/>
      <c r="Z871" s="113"/>
    </row>
    <row r="872" spans="1:26" ht="15.75" customHeight="1">
      <c r="A872" s="113"/>
      <c r="B872" s="113"/>
      <c r="C872" s="113"/>
      <c r="D872" s="113"/>
      <c r="E872" s="113"/>
      <c r="F872" s="113"/>
      <c r="G872" s="113"/>
      <c r="H872" s="113"/>
      <c r="I872" s="113"/>
      <c r="J872" s="113"/>
      <c r="K872" s="113"/>
      <c r="L872" s="113"/>
      <c r="M872" s="113"/>
      <c r="N872" s="113"/>
      <c r="O872" s="113"/>
      <c r="P872" s="113"/>
      <c r="Q872" s="113"/>
      <c r="R872" s="113"/>
      <c r="S872" s="113"/>
      <c r="T872" s="113"/>
      <c r="U872" s="113"/>
      <c r="V872" s="113"/>
      <c r="W872" s="113"/>
      <c r="X872" s="113"/>
      <c r="Y872" s="113"/>
      <c r="Z872" s="113"/>
    </row>
    <row r="873" spans="1:26" ht="15.75" customHeight="1">
      <c r="A873" s="113"/>
      <c r="B873" s="113"/>
      <c r="C873" s="113"/>
      <c r="D873" s="113"/>
      <c r="E873" s="113"/>
      <c r="F873" s="113"/>
      <c r="G873" s="113"/>
      <c r="H873" s="113"/>
      <c r="I873" s="113"/>
      <c r="J873" s="113"/>
      <c r="K873" s="113"/>
      <c r="L873" s="113"/>
      <c r="M873" s="113"/>
      <c r="N873" s="113"/>
      <c r="O873" s="113"/>
      <c r="P873" s="113"/>
      <c r="Q873" s="113"/>
      <c r="R873" s="113"/>
      <c r="S873" s="113"/>
      <c r="T873" s="113"/>
      <c r="U873" s="113"/>
      <c r="V873" s="113"/>
      <c r="W873" s="113"/>
      <c r="X873" s="113"/>
      <c r="Y873" s="113"/>
      <c r="Z873" s="113"/>
    </row>
    <row r="874" spans="1:26" ht="15.75" customHeight="1">
      <c r="A874" s="113"/>
      <c r="B874" s="113"/>
      <c r="C874" s="113"/>
      <c r="D874" s="113"/>
      <c r="E874" s="113"/>
      <c r="F874" s="113"/>
      <c r="G874" s="113"/>
      <c r="H874" s="113"/>
      <c r="I874" s="113"/>
      <c r="J874" s="113"/>
      <c r="K874" s="113"/>
      <c r="L874" s="113"/>
      <c r="M874" s="113"/>
      <c r="N874" s="113"/>
      <c r="O874" s="113"/>
      <c r="P874" s="113"/>
      <c r="Q874" s="113"/>
      <c r="R874" s="113"/>
      <c r="S874" s="113"/>
      <c r="T874" s="113"/>
      <c r="U874" s="113"/>
      <c r="V874" s="113"/>
      <c r="W874" s="113"/>
      <c r="X874" s="113"/>
      <c r="Y874" s="113"/>
      <c r="Z874" s="113"/>
    </row>
    <row r="875" spans="1:26" ht="15.75" customHeight="1">
      <c r="A875" s="113"/>
      <c r="B875" s="113"/>
      <c r="C875" s="113"/>
      <c r="D875" s="113"/>
      <c r="E875" s="113"/>
      <c r="F875" s="113"/>
      <c r="G875" s="113"/>
      <c r="H875" s="113"/>
      <c r="I875" s="113"/>
      <c r="J875" s="113"/>
      <c r="K875" s="113"/>
      <c r="L875" s="113"/>
      <c r="M875" s="113"/>
      <c r="N875" s="113"/>
      <c r="O875" s="113"/>
      <c r="P875" s="113"/>
      <c r="Q875" s="113"/>
      <c r="R875" s="113"/>
      <c r="S875" s="113"/>
      <c r="T875" s="113"/>
      <c r="U875" s="113"/>
      <c r="V875" s="113"/>
      <c r="W875" s="113"/>
      <c r="X875" s="113"/>
      <c r="Y875" s="113"/>
      <c r="Z875" s="113"/>
    </row>
    <row r="876" spans="1:26" ht="15.75" customHeight="1">
      <c r="A876" s="113"/>
      <c r="B876" s="113"/>
      <c r="C876" s="113"/>
      <c r="D876" s="113"/>
      <c r="E876" s="113"/>
      <c r="F876" s="113"/>
      <c r="G876" s="113"/>
      <c r="H876" s="113"/>
      <c r="I876" s="113"/>
      <c r="J876" s="113"/>
      <c r="K876" s="113"/>
      <c r="L876" s="113"/>
      <c r="M876" s="113"/>
      <c r="N876" s="113"/>
      <c r="O876" s="113"/>
      <c r="P876" s="113"/>
      <c r="Q876" s="113"/>
      <c r="R876" s="113"/>
      <c r="S876" s="113"/>
      <c r="T876" s="113"/>
      <c r="U876" s="113"/>
      <c r="V876" s="113"/>
      <c r="W876" s="113"/>
      <c r="X876" s="113"/>
      <c r="Y876" s="113"/>
      <c r="Z876" s="113"/>
    </row>
    <row r="877" spans="1:26" ht="15.75" customHeight="1">
      <c r="A877" s="113"/>
      <c r="B877" s="113"/>
      <c r="C877" s="113"/>
      <c r="D877" s="113"/>
      <c r="E877" s="113"/>
      <c r="F877" s="113"/>
      <c r="G877" s="113"/>
      <c r="H877" s="113"/>
      <c r="I877" s="113"/>
      <c r="J877" s="113"/>
      <c r="K877" s="113"/>
      <c r="L877" s="113"/>
      <c r="M877" s="113"/>
      <c r="N877" s="113"/>
      <c r="O877" s="113"/>
      <c r="P877" s="113"/>
      <c r="Q877" s="113"/>
      <c r="R877" s="113"/>
      <c r="S877" s="113"/>
      <c r="T877" s="113"/>
      <c r="U877" s="113"/>
      <c r="V877" s="113"/>
      <c r="W877" s="113"/>
      <c r="X877" s="113"/>
      <c r="Y877" s="113"/>
      <c r="Z877" s="113"/>
    </row>
    <row r="878" spans="1:26" ht="15.75" customHeight="1">
      <c r="A878" s="113"/>
      <c r="B878" s="113"/>
      <c r="C878" s="113"/>
      <c r="D878" s="113"/>
      <c r="E878" s="113"/>
      <c r="F878" s="113"/>
      <c r="G878" s="113"/>
      <c r="H878" s="113"/>
      <c r="I878" s="113"/>
      <c r="J878" s="113"/>
      <c r="K878" s="113"/>
      <c r="L878" s="113"/>
      <c r="M878" s="113"/>
      <c r="N878" s="113"/>
      <c r="O878" s="113"/>
      <c r="P878" s="113"/>
      <c r="Q878" s="113"/>
      <c r="R878" s="113"/>
      <c r="S878" s="113"/>
      <c r="T878" s="113"/>
      <c r="U878" s="113"/>
      <c r="V878" s="113"/>
      <c r="W878" s="113"/>
      <c r="X878" s="113"/>
      <c r="Y878" s="113"/>
      <c r="Z878" s="113"/>
    </row>
    <row r="879" spans="1:26" ht="15.75" customHeight="1">
      <c r="A879" s="113"/>
      <c r="B879" s="113"/>
      <c r="C879" s="113"/>
      <c r="D879" s="113"/>
      <c r="E879" s="113"/>
      <c r="F879" s="113"/>
      <c r="G879" s="113"/>
      <c r="H879" s="113"/>
      <c r="I879" s="113"/>
      <c r="J879" s="113"/>
      <c r="K879" s="113"/>
      <c r="L879" s="113"/>
      <c r="M879" s="113"/>
      <c r="N879" s="113"/>
      <c r="O879" s="113"/>
      <c r="P879" s="113"/>
      <c r="Q879" s="113"/>
      <c r="R879" s="113"/>
      <c r="S879" s="113"/>
      <c r="T879" s="113"/>
      <c r="U879" s="113"/>
      <c r="V879" s="113"/>
      <c r="W879" s="113"/>
      <c r="X879" s="113"/>
      <c r="Y879" s="113"/>
      <c r="Z879" s="113"/>
    </row>
    <row r="880" spans="1:26" ht="15.75" customHeight="1">
      <c r="A880" s="113"/>
      <c r="B880" s="113"/>
      <c r="C880" s="113"/>
      <c r="D880" s="113"/>
      <c r="E880" s="113"/>
      <c r="F880" s="113"/>
      <c r="G880" s="113"/>
      <c r="H880" s="113"/>
      <c r="I880" s="113"/>
      <c r="J880" s="113"/>
      <c r="K880" s="113"/>
      <c r="L880" s="113"/>
      <c r="M880" s="113"/>
      <c r="N880" s="113"/>
      <c r="O880" s="113"/>
      <c r="P880" s="113"/>
      <c r="Q880" s="113"/>
      <c r="R880" s="113"/>
      <c r="S880" s="113"/>
      <c r="T880" s="113"/>
      <c r="U880" s="113"/>
      <c r="V880" s="113"/>
      <c r="W880" s="113"/>
      <c r="X880" s="113"/>
      <c r="Y880" s="113"/>
      <c r="Z880" s="113"/>
    </row>
    <row r="881" spans="1:26" ht="15.75" customHeight="1">
      <c r="A881" s="113"/>
      <c r="B881" s="113"/>
      <c r="C881" s="113"/>
      <c r="D881" s="113"/>
      <c r="E881" s="113"/>
      <c r="F881" s="113"/>
      <c r="G881" s="113"/>
      <c r="H881" s="113"/>
      <c r="I881" s="113"/>
      <c r="J881" s="113"/>
      <c r="K881" s="113"/>
      <c r="L881" s="113"/>
      <c r="M881" s="113"/>
      <c r="N881" s="113"/>
      <c r="O881" s="113"/>
      <c r="P881" s="113"/>
      <c r="Q881" s="113"/>
      <c r="R881" s="113"/>
      <c r="S881" s="113"/>
      <c r="T881" s="113"/>
      <c r="U881" s="113"/>
      <c r="V881" s="113"/>
      <c r="W881" s="113"/>
      <c r="X881" s="113"/>
      <c r="Y881" s="113"/>
      <c r="Z881" s="113"/>
    </row>
    <row r="882" spans="1:26" ht="15.75" customHeight="1">
      <c r="A882" s="113"/>
      <c r="B882" s="113"/>
      <c r="C882" s="113"/>
      <c r="D882" s="113"/>
      <c r="E882" s="113"/>
      <c r="F882" s="113"/>
      <c r="G882" s="113"/>
      <c r="H882" s="113"/>
      <c r="I882" s="113"/>
      <c r="J882" s="113"/>
      <c r="K882" s="113"/>
      <c r="L882" s="113"/>
      <c r="M882" s="113"/>
      <c r="N882" s="113"/>
      <c r="O882" s="113"/>
      <c r="P882" s="113"/>
      <c r="Q882" s="113"/>
      <c r="R882" s="113"/>
      <c r="S882" s="113"/>
      <c r="T882" s="113"/>
      <c r="U882" s="113"/>
      <c r="V882" s="113"/>
      <c r="W882" s="113"/>
      <c r="X882" s="113"/>
      <c r="Y882" s="113"/>
      <c r="Z882" s="113"/>
    </row>
    <row r="883" spans="1:26" ht="15.75" customHeight="1">
      <c r="A883" s="113"/>
      <c r="B883" s="113"/>
      <c r="C883" s="113"/>
      <c r="D883" s="113"/>
      <c r="E883" s="113"/>
      <c r="F883" s="113"/>
      <c r="G883" s="113"/>
      <c r="H883" s="113"/>
      <c r="I883" s="113"/>
      <c r="J883" s="113"/>
      <c r="K883" s="113"/>
      <c r="L883" s="113"/>
      <c r="M883" s="113"/>
      <c r="N883" s="113"/>
      <c r="O883" s="113"/>
      <c r="P883" s="113"/>
      <c r="Q883" s="113"/>
      <c r="R883" s="113"/>
      <c r="S883" s="113"/>
      <c r="T883" s="113"/>
      <c r="U883" s="113"/>
      <c r="V883" s="113"/>
      <c r="W883" s="113"/>
      <c r="X883" s="113"/>
      <c r="Y883" s="113"/>
      <c r="Z883" s="113"/>
    </row>
    <row r="884" spans="1:26" ht="15.75" customHeight="1">
      <c r="A884" s="113"/>
      <c r="B884" s="113"/>
      <c r="C884" s="113"/>
      <c r="D884" s="113"/>
      <c r="E884" s="113"/>
      <c r="F884" s="113"/>
      <c r="G884" s="113"/>
      <c r="H884" s="113"/>
      <c r="I884" s="113"/>
      <c r="J884" s="113"/>
      <c r="K884" s="113"/>
      <c r="L884" s="113"/>
      <c r="M884" s="113"/>
      <c r="N884" s="113"/>
      <c r="O884" s="113"/>
      <c r="P884" s="113"/>
      <c r="Q884" s="113"/>
      <c r="R884" s="113"/>
      <c r="S884" s="113"/>
      <c r="T884" s="113"/>
      <c r="U884" s="113"/>
      <c r="V884" s="113"/>
      <c r="W884" s="113"/>
      <c r="X884" s="113"/>
      <c r="Y884" s="113"/>
      <c r="Z884" s="113"/>
    </row>
    <row r="885" spans="1:26" ht="15.75" customHeight="1">
      <c r="A885" s="113"/>
      <c r="B885" s="113"/>
      <c r="C885" s="113"/>
      <c r="D885" s="113"/>
      <c r="E885" s="113"/>
      <c r="F885" s="113"/>
      <c r="G885" s="113"/>
      <c r="H885" s="113"/>
      <c r="I885" s="113"/>
      <c r="J885" s="113"/>
      <c r="K885" s="113"/>
      <c r="L885" s="113"/>
      <c r="M885" s="113"/>
      <c r="N885" s="113"/>
      <c r="O885" s="113"/>
      <c r="P885" s="113"/>
      <c r="Q885" s="113"/>
      <c r="R885" s="113"/>
      <c r="S885" s="113"/>
      <c r="T885" s="113"/>
      <c r="U885" s="113"/>
      <c r="V885" s="113"/>
      <c r="W885" s="113"/>
      <c r="X885" s="113"/>
      <c r="Y885" s="113"/>
      <c r="Z885" s="113"/>
    </row>
    <row r="886" spans="1:26" ht="15.75" customHeight="1">
      <c r="A886" s="113"/>
      <c r="B886" s="113"/>
      <c r="C886" s="113"/>
      <c r="D886" s="113"/>
      <c r="E886" s="113"/>
      <c r="F886" s="113"/>
      <c r="G886" s="113"/>
      <c r="H886" s="113"/>
      <c r="I886" s="113"/>
      <c r="J886" s="113"/>
      <c r="K886" s="113"/>
      <c r="L886" s="113"/>
      <c r="M886" s="113"/>
      <c r="N886" s="113"/>
      <c r="O886" s="113"/>
      <c r="P886" s="113"/>
      <c r="Q886" s="113"/>
      <c r="R886" s="113"/>
      <c r="S886" s="113"/>
      <c r="T886" s="113"/>
      <c r="U886" s="113"/>
      <c r="V886" s="113"/>
      <c r="W886" s="113"/>
      <c r="X886" s="113"/>
      <c r="Y886" s="113"/>
      <c r="Z886" s="113"/>
    </row>
    <row r="887" spans="1:26" ht="15.75" customHeight="1">
      <c r="A887" s="113"/>
      <c r="B887" s="113"/>
      <c r="C887" s="113"/>
      <c r="D887" s="113"/>
      <c r="E887" s="113"/>
      <c r="F887" s="113"/>
      <c r="G887" s="113"/>
      <c r="H887" s="113"/>
      <c r="I887" s="113"/>
      <c r="J887" s="113"/>
      <c r="K887" s="113"/>
      <c r="L887" s="113"/>
      <c r="M887" s="113"/>
      <c r="N887" s="113"/>
      <c r="O887" s="113"/>
      <c r="P887" s="113"/>
      <c r="Q887" s="113"/>
      <c r="R887" s="113"/>
      <c r="S887" s="113"/>
      <c r="T887" s="113"/>
      <c r="U887" s="113"/>
      <c r="V887" s="113"/>
      <c r="W887" s="113"/>
      <c r="X887" s="113"/>
      <c r="Y887" s="113"/>
      <c r="Z887" s="113"/>
    </row>
    <row r="888" spans="1:26" ht="15.75" customHeight="1">
      <c r="A888" s="113"/>
      <c r="B888" s="113"/>
      <c r="C888" s="113"/>
      <c r="D888" s="113"/>
      <c r="E888" s="113"/>
      <c r="F888" s="113"/>
      <c r="G888" s="113"/>
      <c r="H888" s="113"/>
      <c r="I888" s="113"/>
      <c r="J888" s="113"/>
      <c r="K888" s="113"/>
      <c r="L888" s="113"/>
      <c r="M888" s="113"/>
      <c r="N888" s="113"/>
      <c r="O888" s="113"/>
      <c r="P888" s="113"/>
      <c r="Q888" s="113"/>
      <c r="R888" s="113"/>
      <c r="S888" s="113"/>
      <c r="T888" s="113"/>
      <c r="U888" s="113"/>
      <c r="V888" s="113"/>
      <c r="W888" s="113"/>
      <c r="X888" s="113"/>
      <c r="Y888" s="113"/>
      <c r="Z888" s="113"/>
    </row>
    <row r="889" spans="1:26" ht="15.75" customHeight="1">
      <c r="A889" s="113"/>
      <c r="B889" s="113"/>
      <c r="C889" s="113"/>
      <c r="D889" s="113"/>
      <c r="E889" s="113"/>
      <c r="F889" s="113"/>
      <c r="G889" s="113"/>
      <c r="H889" s="113"/>
      <c r="I889" s="113"/>
      <c r="J889" s="113"/>
      <c r="K889" s="113"/>
      <c r="L889" s="113"/>
      <c r="M889" s="113"/>
      <c r="N889" s="113"/>
      <c r="O889" s="113"/>
      <c r="P889" s="113"/>
      <c r="Q889" s="113"/>
      <c r="R889" s="113"/>
      <c r="S889" s="113"/>
      <c r="T889" s="113"/>
      <c r="U889" s="113"/>
      <c r="V889" s="113"/>
      <c r="W889" s="113"/>
      <c r="X889" s="113"/>
      <c r="Y889" s="113"/>
      <c r="Z889" s="113"/>
    </row>
    <row r="890" spans="1:26" ht="15.75" customHeight="1">
      <c r="A890" s="113"/>
      <c r="B890" s="113"/>
      <c r="C890" s="113"/>
      <c r="D890" s="113"/>
      <c r="E890" s="113"/>
      <c r="F890" s="113"/>
      <c r="G890" s="113"/>
      <c r="H890" s="113"/>
      <c r="I890" s="113"/>
      <c r="J890" s="113"/>
      <c r="K890" s="113"/>
      <c r="L890" s="113"/>
      <c r="M890" s="113"/>
      <c r="N890" s="113"/>
      <c r="O890" s="113"/>
      <c r="P890" s="113"/>
      <c r="Q890" s="113"/>
      <c r="R890" s="113"/>
      <c r="S890" s="113"/>
      <c r="T890" s="113"/>
      <c r="U890" s="113"/>
      <c r="V890" s="113"/>
      <c r="W890" s="113"/>
      <c r="X890" s="113"/>
      <c r="Y890" s="113"/>
      <c r="Z890" s="113"/>
    </row>
    <row r="891" spans="1:26" ht="15.75" customHeight="1">
      <c r="A891" s="113"/>
      <c r="B891" s="113"/>
      <c r="C891" s="113"/>
      <c r="D891" s="113"/>
      <c r="E891" s="113"/>
      <c r="F891" s="113"/>
      <c r="G891" s="113"/>
      <c r="H891" s="113"/>
      <c r="I891" s="113"/>
      <c r="J891" s="113"/>
      <c r="K891" s="113"/>
      <c r="L891" s="113"/>
      <c r="M891" s="113"/>
      <c r="N891" s="113"/>
      <c r="O891" s="113"/>
      <c r="P891" s="113"/>
      <c r="Q891" s="113"/>
      <c r="R891" s="113"/>
      <c r="S891" s="113"/>
      <c r="T891" s="113"/>
      <c r="U891" s="113"/>
      <c r="V891" s="113"/>
      <c r="W891" s="113"/>
      <c r="X891" s="113"/>
      <c r="Y891" s="113"/>
      <c r="Z891" s="113"/>
    </row>
    <row r="892" spans="1:26" ht="15.75" customHeight="1">
      <c r="A892" s="113"/>
      <c r="B892" s="113"/>
      <c r="C892" s="113"/>
      <c r="D892" s="113"/>
      <c r="E892" s="113"/>
      <c r="F892" s="113"/>
      <c r="G892" s="113"/>
      <c r="H892" s="113"/>
      <c r="I892" s="113"/>
      <c r="J892" s="113"/>
      <c r="K892" s="113"/>
      <c r="L892" s="113"/>
      <c r="M892" s="113"/>
      <c r="N892" s="113"/>
      <c r="O892" s="113"/>
      <c r="P892" s="113"/>
      <c r="Q892" s="113"/>
      <c r="R892" s="113"/>
      <c r="S892" s="113"/>
      <c r="T892" s="113"/>
      <c r="U892" s="113"/>
      <c r="V892" s="113"/>
      <c r="W892" s="113"/>
      <c r="X892" s="113"/>
      <c r="Y892" s="113"/>
      <c r="Z892" s="113"/>
    </row>
    <row r="893" spans="1:26" ht="15.75" customHeight="1">
      <c r="A893" s="113"/>
      <c r="B893" s="113"/>
      <c r="C893" s="113"/>
      <c r="D893" s="113"/>
      <c r="E893" s="113"/>
      <c r="F893" s="113"/>
      <c r="G893" s="113"/>
      <c r="H893" s="113"/>
      <c r="I893" s="113"/>
      <c r="J893" s="113"/>
      <c r="K893" s="113"/>
      <c r="L893" s="113"/>
      <c r="M893" s="113"/>
      <c r="N893" s="113"/>
      <c r="O893" s="113"/>
      <c r="P893" s="113"/>
      <c r="Q893" s="113"/>
      <c r="R893" s="113"/>
      <c r="S893" s="113"/>
      <c r="T893" s="113"/>
      <c r="U893" s="113"/>
      <c r="V893" s="113"/>
      <c r="W893" s="113"/>
      <c r="X893" s="113"/>
      <c r="Y893" s="113"/>
      <c r="Z893" s="113"/>
    </row>
    <row r="894" spans="1:26" ht="15.75" customHeight="1">
      <c r="A894" s="113"/>
      <c r="B894" s="113"/>
      <c r="C894" s="113"/>
      <c r="D894" s="113"/>
      <c r="E894" s="113"/>
      <c r="F894" s="113"/>
      <c r="G894" s="113"/>
      <c r="H894" s="113"/>
      <c r="I894" s="113"/>
      <c r="J894" s="113"/>
      <c r="K894" s="113"/>
      <c r="L894" s="113"/>
      <c r="M894" s="113"/>
      <c r="N894" s="113"/>
      <c r="O894" s="113"/>
      <c r="P894" s="113"/>
      <c r="Q894" s="113"/>
      <c r="R894" s="113"/>
      <c r="S894" s="113"/>
      <c r="T894" s="113"/>
      <c r="U894" s="113"/>
      <c r="V894" s="113"/>
      <c r="W894" s="113"/>
      <c r="X894" s="113"/>
      <c r="Y894" s="113"/>
      <c r="Z894" s="113"/>
    </row>
    <row r="895" spans="1:26" ht="15.75" customHeight="1">
      <c r="A895" s="113"/>
      <c r="B895" s="113"/>
      <c r="C895" s="113"/>
      <c r="D895" s="113"/>
      <c r="E895" s="113"/>
      <c r="F895" s="113"/>
      <c r="G895" s="113"/>
      <c r="H895" s="113"/>
      <c r="I895" s="113"/>
      <c r="J895" s="113"/>
      <c r="K895" s="113"/>
      <c r="L895" s="113"/>
      <c r="M895" s="113"/>
      <c r="N895" s="113"/>
      <c r="O895" s="113"/>
      <c r="P895" s="113"/>
      <c r="Q895" s="113"/>
      <c r="R895" s="113"/>
      <c r="S895" s="113"/>
      <c r="T895" s="113"/>
      <c r="U895" s="113"/>
      <c r="V895" s="113"/>
      <c r="W895" s="113"/>
      <c r="X895" s="113"/>
      <c r="Y895" s="113"/>
      <c r="Z895" s="113"/>
    </row>
    <row r="896" spans="1:26" ht="15.75" customHeight="1">
      <c r="A896" s="113"/>
      <c r="B896" s="113"/>
      <c r="C896" s="113"/>
      <c r="D896" s="113"/>
      <c r="E896" s="113"/>
      <c r="F896" s="113"/>
      <c r="G896" s="113"/>
      <c r="H896" s="113"/>
      <c r="I896" s="113"/>
      <c r="J896" s="113"/>
      <c r="K896" s="113"/>
      <c r="L896" s="113"/>
      <c r="M896" s="113"/>
      <c r="N896" s="113"/>
      <c r="O896" s="113"/>
      <c r="P896" s="113"/>
      <c r="Q896" s="113"/>
      <c r="R896" s="113"/>
      <c r="S896" s="113"/>
      <c r="T896" s="113"/>
      <c r="U896" s="113"/>
      <c r="V896" s="113"/>
      <c r="W896" s="113"/>
      <c r="X896" s="113"/>
      <c r="Y896" s="113"/>
      <c r="Z896" s="113"/>
    </row>
    <row r="897" spans="1:26" ht="15.75" customHeight="1">
      <c r="A897" s="113"/>
      <c r="B897" s="113"/>
      <c r="C897" s="113"/>
      <c r="D897" s="113"/>
      <c r="E897" s="113"/>
      <c r="F897" s="113"/>
      <c r="G897" s="113"/>
      <c r="H897" s="113"/>
      <c r="I897" s="113"/>
      <c r="J897" s="113"/>
      <c r="K897" s="113"/>
      <c r="L897" s="113"/>
      <c r="M897" s="113"/>
      <c r="N897" s="113"/>
      <c r="O897" s="113"/>
      <c r="P897" s="113"/>
      <c r="Q897" s="113"/>
      <c r="R897" s="113"/>
      <c r="S897" s="113"/>
      <c r="T897" s="113"/>
      <c r="U897" s="113"/>
      <c r="V897" s="113"/>
      <c r="W897" s="113"/>
      <c r="X897" s="113"/>
      <c r="Y897" s="113"/>
      <c r="Z897" s="113"/>
    </row>
    <row r="898" spans="1:26" ht="15.75" customHeight="1">
      <c r="A898" s="113"/>
      <c r="B898" s="113"/>
      <c r="C898" s="113"/>
      <c r="D898" s="113"/>
      <c r="E898" s="113"/>
      <c r="F898" s="113"/>
      <c r="G898" s="113"/>
      <c r="H898" s="113"/>
      <c r="I898" s="113"/>
      <c r="J898" s="113"/>
      <c r="K898" s="113"/>
      <c r="L898" s="113"/>
      <c r="M898" s="113"/>
      <c r="N898" s="113"/>
      <c r="O898" s="113"/>
      <c r="P898" s="113"/>
      <c r="Q898" s="113"/>
      <c r="R898" s="113"/>
      <c r="S898" s="113"/>
      <c r="T898" s="113"/>
      <c r="U898" s="113"/>
      <c r="V898" s="113"/>
      <c r="W898" s="113"/>
      <c r="X898" s="113"/>
      <c r="Y898" s="113"/>
      <c r="Z898" s="113"/>
    </row>
    <row r="899" spans="1:26" ht="15.75" customHeight="1">
      <c r="A899" s="113"/>
      <c r="B899" s="113"/>
      <c r="C899" s="113"/>
      <c r="D899" s="113"/>
      <c r="E899" s="113"/>
      <c r="F899" s="113"/>
      <c r="G899" s="113"/>
      <c r="H899" s="113"/>
      <c r="I899" s="113"/>
      <c r="J899" s="113"/>
      <c r="K899" s="113"/>
      <c r="L899" s="113"/>
      <c r="M899" s="113"/>
      <c r="N899" s="113"/>
      <c r="O899" s="113"/>
      <c r="P899" s="113"/>
      <c r="Q899" s="113"/>
      <c r="R899" s="113"/>
      <c r="S899" s="113"/>
      <c r="T899" s="113"/>
      <c r="U899" s="113"/>
      <c r="V899" s="113"/>
      <c r="W899" s="113"/>
      <c r="X899" s="113"/>
      <c r="Y899" s="113"/>
      <c r="Z899" s="113"/>
    </row>
    <row r="900" spans="1:26" ht="15.75" customHeight="1">
      <c r="A900" s="113"/>
      <c r="B900" s="113"/>
      <c r="C900" s="113"/>
      <c r="D900" s="113"/>
      <c r="E900" s="113"/>
      <c r="F900" s="113"/>
      <c r="G900" s="113"/>
      <c r="H900" s="113"/>
      <c r="I900" s="113"/>
      <c r="J900" s="113"/>
      <c r="K900" s="113"/>
      <c r="L900" s="113"/>
      <c r="M900" s="113"/>
      <c r="N900" s="113"/>
      <c r="O900" s="113"/>
      <c r="P900" s="113"/>
      <c r="Q900" s="113"/>
      <c r="R900" s="113"/>
      <c r="S900" s="113"/>
      <c r="T900" s="113"/>
      <c r="U900" s="113"/>
      <c r="V900" s="113"/>
      <c r="W900" s="113"/>
      <c r="X900" s="113"/>
      <c r="Y900" s="113"/>
      <c r="Z900" s="113"/>
    </row>
    <row r="901" spans="1:26" ht="15.75" customHeight="1">
      <c r="A901" s="113"/>
      <c r="B901" s="113"/>
      <c r="C901" s="113"/>
      <c r="D901" s="113"/>
      <c r="E901" s="113"/>
      <c r="F901" s="113"/>
      <c r="G901" s="113"/>
      <c r="H901" s="113"/>
      <c r="I901" s="113"/>
      <c r="J901" s="113"/>
      <c r="K901" s="113"/>
      <c r="L901" s="113"/>
      <c r="M901" s="113"/>
      <c r="N901" s="113"/>
      <c r="O901" s="113"/>
      <c r="P901" s="113"/>
      <c r="Q901" s="113"/>
      <c r="R901" s="113"/>
      <c r="S901" s="113"/>
      <c r="T901" s="113"/>
      <c r="U901" s="113"/>
      <c r="V901" s="113"/>
      <c r="W901" s="113"/>
      <c r="X901" s="113"/>
      <c r="Y901" s="113"/>
      <c r="Z901" s="113"/>
    </row>
    <row r="902" spans="1:26" ht="15.75" customHeight="1">
      <c r="A902" s="113"/>
      <c r="B902" s="113"/>
      <c r="C902" s="113"/>
      <c r="D902" s="113"/>
      <c r="E902" s="113"/>
      <c r="F902" s="113"/>
      <c r="G902" s="113"/>
      <c r="H902" s="113"/>
      <c r="I902" s="113"/>
      <c r="J902" s="113"/>
      <c r="K902" s="113"/>
      <c r="L902" s="113"/>
      <c r="M902" s="113"/>
      <c r="N902" s="113"/>
      <c r="O902" s="113"/>
      <c r="P902" s="113"/>
      <c r="Q902" s="113"/>
      <c r="R902" s="113"/>
      <c r="S902" s="113"/>
      <c r="T902" s="113"/>
      <c r="U902" s="113"/>
      <c r="V902" s="113"/>
      <c r="W902" s="113"/>
      <c r="X902" s="113"/>
      <c r="Y902" s="113"/>
      <c r="Z902" s="113"/>
    </row>
    <row r="903" spans="1:26" ht="15.75" customHeight="1">
      <c r="A903" s="113"/>
      <c r="B903" s="113"/>
      <c r="C903" s="113"/>
      <c r="D903" s="113"/>
      <c r="E903" s="113"/>
      <c r="F903" s="113"/>
      <c r="G903" s="113"/>
      <c r="H903" s="113"/>
      <c r="I903" s="113"/>
      <c r="J903" s="113"/>
      <c r="K903" s="113"/>
      <c r="L903" s="113"/>
      <c r="M903" s="113"/>
      <c r="N903" s="113"/>
      <c r="O903" s="113"/>
      <c r="P903" s="113"/>
      <c r="Q903" s="113"/>
      <c r="R903" s="113"/>
      <c r="S903" s="113"/>
      <c r="T903" s="113"/>
      <c r="U903" s="113"/>
      <c r="V903" s="113"/>
      <c r="W903" s="113"/>
      <c r="X903" s="113"/>
      <c r="Y903" s="113"/>
      <c r="Z903" s="113"/>
    </row>
    <row r="904" spans="1:26" ht="15.75" customHeight="1">
      <c r="A904" s="113"/>
      <c r="B904" s="113"/>
      <c r="C904" s="113"/>
      <c r="D904" s="113"/>
      <c r="E904" s="113"/>
      <c r="F904" s="113"/>
      <c r="G904" s="113"/>
      <c r="H904" s="113"/>
      <c r="I904" s="113"/>
      <c r="J904" s="113"/>
      <c r="K904" s="113"/>
      <c r="L904" s="113"/>
      <c r="M904" s="113"/>
      <c r="N904" s="113"/>
      <c r="O904" s="113"/>
      <c r="P904" s="113"/>
      <c r="Q904" s="113"/>
      <c r="R904" s="113"/>
      <c r="S904" s="113"/>
      <c r="T904" s="113"/>
      <c r="U904" s="113"/>
      <c r="V904" s="113"/>
      <c r="W904" s="113"/>
      <c r="X904" s="113"/>
      <c r="Y904" s="113"/>
      <c r="Z904" s="113"/>
    </row>
    <row r="905" spans="1:26" ht="15.75" customHeight="1">
      <c r="A905" s="113"/>
      <c r="B905" s="113"/>
      <c r="C905" s="113"/>
      <c r="D905" s="113"/>
      <c r="E905" s="113"/>
      <c r="F905" s="113"/>
      <c r="G905" s="113"/>
      <c r="H905" s="113"/>
      <c r="I905" s="113"/>
      <c r="J905" s="113"/>
      <c r="K905" s="113"/>
      <c r="L905" s="113"/>
      <c r="M905" s="113"/>
      <c r="N905" s="113"/>
      <c r="O905" s="113"/>
      <c r="P905" s="113"/>
      <c r="Q905" s="113"/>
      <c r="R905" s="113"/>
      <c r="S905" s="113"/>
      <c r="T905" s="113"/>
      <c r="U905" s="113"/>
      <c r="V905" s="113"/>
      <c r="W905" s="113"/>
      <c r="X905" s="113"/>
      <c r="Y905" s="113"/>
      <c r="Z905" s="113"/>
    </row>
    <row r="906" spans="1:26" ht="15.75" customHeight="1">
      <c r="A906" s="113"/>
      <c r="B906" s="113"/>
      <c r="C906" s="113"/>
      <c r="D906" s="113"/>
      <c r="E906" s="113"/>
      <c r="F906" s="113"/>
      <c r="G906" s="113"/>
      <c r="H906" s="113"/>
      <c r="I906" s="113"/>
      <c r="J906" s="113"/>
      <c r="K906" s="113"/>
      <c r="L906" s="113"/>
      <c r="M906" s="113"/>
      <c r="N906" s="113"/>
      <c r="O906" s="113"/>
      <c r="P906" s="113"/>
      <c r="Q906" s="113"/>
      <c r="R906" s="113"/>
      <c r="S906" s="113"/>
      <c r="T906" s="113"/>
      <c r="U906" s="113"/>
      <c r="V906" s="113"/>
      <c r="W906" s="113"/>
      <c r="X906" s="113"/>
      <c r="Y906" s="113"/>
      <c r="Z906" s="113"/>
    </row>
    <row r="907" spans="1:26" ht="15.75" customHeight="1">
      <c r="A907" s="113"/>
      <c r="B907" s="113"/>
      <c r="C907" s="113"/>
      <c r="D907" s="113"/>
      <c r="E907" s="113"/>
      <c r="F907" s="113"/>
      <c r="G907" s="113"/>
      <c r="H907" s="113"/>
      <c r="I907" s="113"/>
      <c r="J907" s="113"/>
      <c r="K907" s="113"/>
      <c r="L907" s="113"/>
      <c r="M907" s="113"/>
      <c r="N907" s="113"/>
      <c r="O907" s="113"/>
      <c r="P907" s="113"/>
      <c r="Q907" s="113"/>
      <c r="R907" s="113"/>
      <c r="S907" s="113"/>
      <c r="T907" s="113"/>
      <c r="U907" s="113"/>
      <c r="V907" s="113"/>
      <c r="W907" s="113"/>
      <c r="X907" s="113"/>
      <c r="Y907" s="113"/>
      <c r="Z907" s="113"/>
    </row>
    <row r="908" spans="1:26" ht="15.75" customHeight="1">
      <c r="A908" s="113"/>
      <c r="B908" s="113"/>
      <c r="C908" s="113"/>
      <c r="D908" s="113"/>
      <c r="E908" s="113"/>
      <c r="F908" s="113"/>
      <c r="G908" s="113"/>
      <c r="H908" s="113"/>
      <c r="I908" s="113"/>
      <c r="J908" s="113"/>
      <c r="K908" s="113"/>
      <c r="L908" s="113"/>
      <c r="M908" s="113"/>
      <c r="N908" s="113"/>
      <c r="O908" s="113"/>
      <c r="P908" s="113"/>
      <c r="Q908" s="113"/>
      <c r="R908" s="113"/>
      <c r="S908" s="113"/>
      <c r="T908" s="113"/>
      <c r="U908" s="113"/>
      <c r="V908" s="113"/>
      <c r="W908" s="113"/>
      <c r="X908" s="113"/>
      <c r="Y908" s="113"/>
      <c r="Z908" s="113"/>
    </row>
    <row r="909" spans="1:26" ht="15.75" customHeight="1">
      <c r="A909" s="113"/>
      <c r="B909" s="113"/>
      <c r="C909" s="113"/>
      <c r="D909" s="113"/>
      <c r="E909" s="113"/>
      <c r="F909" s="113"/>
      <c r="G909" s="113"/>
      <c r="H909" s="113"/>
      <c r="I909" s="113"/>
      <c r="J909" s="113"/>
      <c r="K909" s="113"/>
      <c r="L909" s="113"/>
      <c r="M909" s="113"/>
      <c r="N909" s="113"/>
      <c r="O909" s="113"/>
      <c r="P909" s="113"/>
      <c r="Q909" s="113"/>
      <c r="R909" s="113"/>
      <c r="S909" s="113"/>
      <c r="T909" s="113"/>
      <c r="U909" s="113"/>
      <c r="V909" s="113"/>
      <c r="W909" s="113"/>
      <c r="X909" s="113"/>
      <c r="Y909" s="113"/>
      <c r="Z909" s="113"/>
    </row>
    <row r="910" spans="1:26" ht="15.75" customHeight="1">
      <c r="A910" s="113"/>
      <c r="B910" s="113"/>
      <c r="C910" s="113"/>
      <c r="D910" s="113"/>
      <c r="E910" s="113"/>
      <c r="F910" s="113"/>
      <c r="G910" s="113"/>
      <c r="H910" s="113"/>
      <c r="I910" s="113"/>
      <c r="J910" s="113"/>
      <c r="K910" s="113"/>
      <c r="L910" s="113"/>
      <c r="M910" s="113"/>
      <c r="N910" s="113"/>
      <c r="O910" s="113"/>
      <c r="P910" s="113"/>
      <c r="Q910" s="113"/>
      <c r="R910" s="113"/>
      <c r="S910" s="113"/>
      <c r="T910" s="113"/>
      <c r="U910" s="113"/>
      <c r="V910" s="113"/>
      <c r="W910" s="113"/>
      <c r="X910" s="113"/>
      <c r="Y910" s="113"/>
      <c r="Z910" s="113"/>
    </row>
    <row r="911" spans="1:26" ht="15.75" customHeight="1">
      <c r="A911" s="113"/>
      <c r="B911" s="113"/>
      <c r="C911" s="113"/>
      <c r="D911" s="113"/>
      <c r="E911" s="113"/>
      <c r="F911" s="113"/>
      <c r="G911" s="113"/>
      <c r="H911" s="113"/>
      <c r="I911" s="113"/>
      <c r="J911" s="113"/>
      <c r="K911" s="113"/>
      <c r="L911" s="113"/>
      <c r="M911" s="113"/>
      <c r="N911" s="113"/>
      <c r="O911" s="113"/>
      <c r="P911" s="113"/>
      <c r="Q911" s="113"/>
      <c r="R911" s="113"/>
      <c r="S911" s="113"/>
      <c r="T911" s="113"/>
      <c r="U911" s="113"/>
      <c r="V911" s="113"/>
      <c r="W911" s="113"/>
      <c r="X911" s="113"/>
      <c r="Y911" s="113"/>
      <c r="Z911" s="113"/>
    </row>
    <row r="912" spans="1:26" ht="15.75" customHeight="1">
      <c r="A912" s="113"/>
      <c r="B912" s="113"/>
      <c r="C912" s="113"/>
      <c r="D912" s="113"/>
      <c r="E912" s="113"/>
      <c r="F912" s="113"/>
      <c r="G912" s="113"/>
      <c r="H912" s="113"/>
      <c r="I912" s="113"/>
      <c r="J912" s="113"/>
      <c r="K912" s="113"/>
      <c r="L912" s="113"/>
      <c r="M912" s="113"/>
      <c r="N912" s="113"/>
      <c r="O912" s="113"/>
      <c r="P912" s="113"/>
      <c r="Q912" s="113"/>
      <c r="R912" s="113"/>
      <c r="S912" s="113"/>
      <c r="T912" s="113"/>
      <c r="U912" s="113"/>
      <c r="V912" s="113"/>
      <c r="W912" s="113"/>
      <c r="X912" s="113"/>
      <c r="Y912" s="113"/>
      <c r="Z912" s="113"/>
    </row>
    <row r="913" spans="1:26" ht="15.75" customHeight="1">
      <c r="A913" s="113"/>
      <c r="B913" s="113"/>
      <c r="C913" s="113"/>
      <c r="D913" s="113"/>
      <c r="E913" s="113"/>
      <c r="F913" s="113"/>
      <c r="G913" s="113"/>
      <c r="H913" s="113"/>
      <c r="I913" s="113"/>
      <c r="J913" s="113"/>
      <c r="K913" s="113"/>
      <c r="L913" s="113"/>
      <c r="M913" s="113"/>
      <c r="N913" s="113"/>
      <c r="O913" s="113"/>
      <c r="P913" s="113"/>
      <c r="Q913" s="113"/>
      <c r="R913" s="113"/>
      <c r="S913" s="113"/>
      <c r="T913" s="113"/>
      <c r="U913" s="113"/>
      <c r="V913" s="113"/>
      <c r="W913" s="113"/>
      <c r="X913" s="113"/>
      <c r="Y913" s="113"/>
      <c r="Z913" s="113"/>
    </row>
    <row r="914" spans="1:26" ht="15.75" customHeight="1">
      <c r="A914" s="113"/>
      <c r="B914" s="113"/>
      <c r="C914" s="113"/>
      <c r="D914" s="113"/>
      <c r="E914" s="113"/>
      <c r="F914" s="113"/>
      <c r="G914" s="113"/>
      <c r="H914" s="113"/>
      <c r="I914" s="113"/>
      <c r="J914" s="113"/>
      <c r="K914" s="113"/>
      <c r="L914" s="113"/>
      <c r="M914" s="113"/>
      <c r="N914" s="113"/>
      <c r="O914" s="113"/>
      <c r="P914" s="113"/>
      <c r="Q914" s="113"/>
      <c r="R914" s="113"/>
      <c r="S914" s="113"/>
      <c r="T914" s="113"/>
      <c r="U914" s="113"/>
      <c r="V914" s="113"/>
      <c r="W914" s="113"/>
      <c r="X914" s="113"/>
      <c r="Y914" s="113"/>
      <c r="Z914" s="113"/>
    </row>
    <row r="915" spans="1:26" ht="15.75" customHeight="1">
      <c r="A915" s="113"/>
      <c r="B915" s="113"/>
      <c r="C915" s="113"/>
      <c r="D915" s="113"/>
      <c r="E915" s="113"/>
      <c r="F915" s="113"/>
      <c r="G915" s="113"/>
      <c r="H915" s="113"/>
      <c r="I915" s="113"/>
      <c r="J915" s="113"/>
      <c r="K915" s="113"/>
      <c r="L915" s="113"/>
      <c r="M915" s="113"/>
      <c r="N915" s="113"/>
      <c r="O915" s="113"/>
      <c r="P915" s="113"/>
      <c r="Q915" s="113"/>
      <c r="R915" s="113"/>
      <c r="S915" s="113"/>
      <c r="T915" s="113"/>
      <c r="U915" s="113"/>
      <c r="V915" s="113"/>
      <c r="W915" s="113"/>
      <c r="X915" s="113"/>
      <c r="Y915" s="113"/>
      <c r="Z915" s="113"/>
    </row>
    <row r="916" spans="1:26" ht="15.75" customHeight="1">
      <c r="A916" s="113"/>
      <c r="B916" s="113"/>
      <c r="C916" s="113"/>
      <c r="D916" s="113"/>
      <c r="E916" s="113"/>
      <c r="F916" s="113"/>
      <c r="G916" s="113"/>
      <c r="H916" s="113"/>
      <c r="I916" s="113"/>
      <c r="J916" s="113"/>
      <c r="K916" s="113"/>
      <c r="L916" s="113"/>
      <c r="M916" s="113"/>
      <c r="N916" s="113"/>
      <c r="O916" s="113"/>
      <c r="P916" s="113"/>
      <c r="Q916" s="113"/>
      <c r="R916" s="113"/>
      <c r="S916" s="113"/>
      <c r="T916" s="113"/>
      <c r="U916" s="113"/>
      <c r="V916" s="113"/>
      <c r="W916" s="113"/>
      <c r="X916" s="113"/>
      <c r="Y916" s="113"/>
      <c r="Z916" s="113"/>
    </row>
    <row r="917" spans="1:26" ht="15.75" customHeight="1">
      <c r="A917" s="113"/>
      <c r="B917" s="113"/>
      <c r="C917" s="113"/>
      <c r="D917" s="113"/>
      <c r="E917" s="113"/>
      <c r="F917" s="113"/>
      <c r="G917" s="113"/>
      <c r="H917" s="113"/>
      <c r="I917" s="113"/>
      <c r="J917" s="113"/>
      <c r="K917" s="113"/>
      <c r="L917" s="113"/>
      <c r="M917" s="113"/>
      <c r="N917" s="113"/>
      <c r="O917" s="113"/>
      <c r="P917" s="113"/>
      <c r="Q917" s="113"/>
      <c r="R917" s="113"/>
      <c r="S917" s="113"/>
      <c r="T917" s="113"/>
      <c r="U917" s="113"/>
      <c r="V917" s="113"/>
      <c r="W917" s="113"/>
      <c r="X917" s="113"/>
      <c r="Y917" s="113"/>
      <c r="Z917" s="113"/>
    </row>
    <row r="918" spans="1:26" ht="15.75" customHeight="1">
      <c r="A918" s="113"/>
      <c r="B918" s="113"/>
      <c r="C918" s="113"/>
      <c r="D918" s="113"/>
      <c r="E918" s="113"/>
      <c r="F918" s="113"/>
      <c r="G918" s="113"/>
      <c r="H918" s="113"/>
      <c r="I918" s="113"/>
      <c r="J918" s="113"/>
      <c r="K918" s="113"/>
      <c r="L918" s="113"/>
      <c r="M918" s="113"/>
      <c r="N918" s="113"/>
      <c r="O918" s="113"/>
      <c r="P918" s="113"/>
      <c r="Q918" s="113"/>
      <c r="R918" s="113"/>
      <c r="S918" s="113"/>
      <c r="T918" s="113"/>
      <c r="U918" s="113"/>
      <c r="V918" s="113"/>
      <c r="W918" s="113"/>
      <c r="X918" s="113"/>
      <c r="Y918" s="113"/>
      <c r="Z918" s="113"/>
    </row>
    <row r="919" spans="1:26" ht="15.75" customHeight="1">
      <c r="A919" s="113"/>
      <c r="B919" s="113"/>
      <c r="C919" s="113"/>
      <c r="D919" s="113"/>
      <c r="E919" s="113"/>
      <c r="F919" s="113"/>
      <c r="G919" s="113"/>
      <c r="H919" s="113"/>
      <c r="I919" s="113"/>
      <c r="J919" s="113"/>
      <c r="K919" s="113"/>
      <c r="L919" s="113"/>
      <c r="M919" s="113"/>
      <c r="N919" s="113"/>
      <c r="O919" s="113"/>
      <c r="P919" s="113"/>
      <c r="Q919" s="113"/>
      <c r="R919" s="113"/>
      <c r="S919" s="113"/>
      <c r="T919" s="113"/>
      <c r="U919" s="113"/>
      <c r="V919" s="113"/>
      <c r="W919" s="113"/>
      <c r="X919" s="113"/>
      <c r="Y919" s="113"/>
      <c r="Z919" s="113"/>
    </row>
    <row r="920" spans="1:26" ht="15.75" customHeight="1">
      <c r="A920" s="113"/>
      <c r="B920" s="113"/>
      <c r="C920" s="113"/>
      <c r="D920" s="113"/>
      <c r="E920" s="113"/>
      <c r="F920" s="113"/>
      <c r="G920" s="113"/>
      <c r="H920" s="113"/>
      <c r="I920" s="113"/>
      <c r="J920" s="113"/>
      <c r="K920" s="113"/>
      <c r="L920" s="113"/>
      <c r="M920" s="113"/>
      <c r="N920" s="113"/>
      <c r="O920" s="113"/>
      <c r="P920" s="113"/>
      <c r="Q920" s="113"/>
      <c r="R920" s="113"/>
      <c r="S920" s="113"/>
      <c r="T920" s="113"/>
      <c r="U920" s="113"/>
      <c r="V920" s="113"/>
      <c r="W920" s="113"/>
      <c r="X920" s="113"/>
      <c r="Y920" s="113"/>
      <c r="Z920" s="113"/>
    </row>
    <row r="921" spans="1:26" ht="15.75" customHeight="1">
      <c r="A921" s="113"/>
      <c r="B921" s="113"/>
      <c r="C921" s="113"/>
      <c r="D921" s="113"/>
      <c r="E921" s="113"/>
      <c r="F921" s="113"/>
      <c r="G921" s="113"/>
      <c r="H921" s="113"/>
      <c r="I921" s="113"/>
      <c r="J921" s="113"/>
      <c r="K921" s="113"/>
      <c r="L921" s="113"/>
      <c r="M921" s="113"/>
      <c r="N921" s="113"/>
      <c r="O921" s="113"/>
      <c r="P921" s="113"/>
      <c r="Q921" s="113"/>
      <c r="R921" s="113"/>
      <c r="S921" s="113"/>
      <c r="T921" s="113"/>
      <c r="U921" s="113"/>
      <c r="V921" s="113"/>
      <c r="W921" s="113"/>
      <c r="X921" s="113"/>
      <c r="Y921" s="113"/>
      <c r="Z921" s="113"/>
    </row>
    <row r="922" spans="1:26" ht="15.75" customHeight="1">
      <c r="A922" s="113"/>
      <c r="B922" s="113"/>
      <c r="C922" s="113"/>
      <c r="D922" s="113"/>
      <c r="E922" s="113"/>
      <c r="F922" s="113"/>
      <c r="G922" s="113"/>
      <c r="H922" s="113"/>
      <c r="I922" s="113"/>
      <c r="J922" s="113"/>
      <c r="K922" s="113"/>
      <c r="L922" s="113"/>
      <c r="M922" s="113"/>
      <c r="N922" s="113"/>
      <c r="O922" s="113"/>
      <c r="P922" s="113"/>
      <c r="Q922" s="113"/>
      <c r="R922" s="113"/>
      <c r="S922" s="113"/>
      <c r="T922" s="113"/>
      <c r="U922" s="113"/>
      <c r="V922" s="113"/>
      <c r="W922" s="113"/>
      <c r="X922" s="113"/>
      <c r="Y922" s="113"/>
      <c r="Z922" s="113"/>
    </row>
    <row r="923" spans="1:26" ht="15.75" customHeight="1">
      <c r="A923" s="113"/>
      <c r="B923" s="113"/>
      <c r="C923" s="113"/>
      <c r="D923" s="113"/>
      <c r="E923" s="113"/>
      <c r="F923" s="113"/>
      <c r="G923" s="113"/>
      <c r="H923" s="113"/>
      <c r="I923" s="113"/>
      <c r="J923" s="113"/>
      <c r="K923" s="113"/>
      <c r="L923" s="113"/>
      <c r="M923" s="113"/>
      <c r="N923" s="113"/>
      <c r="O923" s="113"/>
      <c r="P923" s="113"/>
      <c r="Q923" s="113"/>
      <c r="R923" s="113"/>
      <c r="S923" s="113"/>
      <c r="T923" s="113"/>
      <c r="U923" s="113"/>
      <c r="V923" s="113"/>
      <c r="W923" s="113"/>
      <c r="X923" s="113"/>
      <c r="Y923" s="113"/>
      <c r="Z923" s="113"/>
    </row>
    <row r="924" spans="1:26" ht="15.75" customHeight="1">
      <c r="A924" s="113"/>
      <c r="B924" s="113"/>
      <c r="C924" s="113"/>
      <c r="D924" s="113"/>
      <c r="E924" s="113"/>
      <c r="F924" s="113"/>
      <c r="G924" s="113"/>
      <c r="H924" s="113"/>
      <c r="I924" s="113"/>
      <c r="J924" s="113"/>
      <c r="K924" s="113"/>
      <c r="L924" s="113"/>
      <c r="M924" s="113"/>
      <c r="N924" s="113"/>
      <c r="O924" s="113"/>
      <c r="P924" s="113"/>
      <c r="Q924" s="113"/>
      <c r="R924" s="113"/>
      <c r="S924" s="113"/>
      <c r="T924" s="113"/>
      <c r="U924" s="113"/>
      <c r="V924" s="113"/>
      <c r="W924" s="113"/>
      <c r="X924" s="113"/>
      <c r="Y924" s="113"/>
      <c r="Z924" s="113"/>
    </row>
    <row r="925" spans="1:26" ht="15.75" customHeight="1">
      <c r="A925" s="113"/>
      <c r="B925" s="113"/>
      <c r="C925" s="113"/>
      <c r="D925" s="113"/>
      <c r="E925" s="113"/>
      <c r="F925" s="113"/>
      <c r="G925" s="113"/>
      <c r="H925" s="113"/>
      <c r="I925" s="113"/>
      <c r="J925" s="113"/>
      <c r="K925" s="113"/>
      <c r="L925" s="113"/>
      <c r="M925" s="113"/>
      <c r="N925" s="113"/>
      <c r="O925" s="113"/>
      <c r="P925" s="113"/>
      <c r="Q925" s="113"/>
      <c r="R925" s="113"/>
      <c r="S925" s="113"/>
      <c r="T925" s="113"/>
      <c r="U925" s="113"/>
      <c r="V925" s="113"/>
      <c r="W925" s="113"/>
      <c r="X925" s="113"/>
      <c r="Y925" s="113"/>
      <c r="Z925" s="113"/>
    </row>
    <row r="926" spans="1:26" ht="15.75" customHeight="1">
      <c r="A926" s="113"/>
      <c r="B926" s="113"/>
      <c r="C926" s="113"/>
      <c r="D926" s="113"/>
      <c r="E926" s="113"/>
      <c r="F926" s="113"/>
      <c r="G926" s="113"/>
      <c r="H926" s="113"/>
      <c r="I926" s="113"/>
      <c r="J926" s="113"/>
      <c r="K926" s="113"/>
      <c r="L926" s="113"/>
      <c r="M926" s="113"/>
      <c r="N926" s="113"/>
      <c r="O926" s="113"/>
      <c r="P926" s="113"/>
      <c r="Q926" s="113"/>
      <c r="R926" s="113"/>
      <c r="S926" s="113"/>
      <c r="T926" s="113"/>
      <c r="U926" s="113"/>
      <c r="V926" s="113"/>
      <c r="W926" s="113"/>
      <c r="X926" s="113"/>
      <c r="Y926" s="113"/>
      <c r="Z926" s="113"/>
    </row>
    <row r="927" spans="1:26" ht="15.75" customHeight="1">
      <c r="A927" s="113"/>
      <c r="B927" s="113"/>
      <c r="C927" s="113"/>
      <c r="D927" s="113"/>
      <c r="E927" s="113"/>
      <c r="F927" s="113"/>
      <c r="G927" s="113"/>
      <c r="H927" s="113"/>
      <c r="I927" s="113"/>
      <c r="J927" s="113"/>
      <c r="K927" s="113"/>
      <c r="L927" s="113"/>
      <c r="M927" s="113"/>
      <c r="N927" s="113"/>
      <c r="O927" s="113"/>
      <c r="P927" s="113"/>
      <c r="Q927" s="113"/>
      <c r="R927" s="113"/>
      <c r="S927" s="113"/>
      <c r="T927" s="113"/>
      <c r="U927" s="113"/>
      <c r="V927" s="113"/>
      <c r="W927" s="113"/>
      <c r="X927" s="113"/>
      <c r="Y927" s="113"/>
      <c r="Z927" s="113"/>
    </row>
    <row r="928" spans="1:26" ht="15.75" customHeight="1">
      <c r="A928" s="113"/>
      <c r="B928" s="113"/>
      <c r="C928" s="113"/>
      <c r="D928" s="113"/>
      <c r="E928" s="113"/>
      <c r="F928" s="113"/>
      <c r="G928" s="113"/>
      <c r="H928" s="113"/>
      <c r="I928" s="113"/>
      <c r="J928" s="113"/>
      <c r="K928" s="113"/>
      <c r="L928" s="113"/>
      <c r="M928" s="113"/>
      <c r="N928" s="113"/>
      <c r="O928" s="113"/>
      <c r="P928" s="113"/>
      <c r="Q928" s="113"/>
      <c r="R928" s="113"/>
      <c r="S928" s="113"/>
      <c r="T928" s="113"/>
      <c r="U928" s="113"/>
      <c r="V928" s="113"/>
      <c r="W928" s="113"/>
      <c r="X928" s="113"/>
      <c r="Y928" s="113"/>
      <c r="Z928" s="113"/>
    </row>
    <row r="929" spans="1:26" ht="15.75" customHeight="1">
      <c r="A929" s="113"/>
      <c r="B929" s="113"/>
      <c r="C929" s="113"/>
      <c r="D929" s="113"/>
      <c r="E929" s="113"/>
      <c r="F929" s="113"/>
      <c r="G929" s="113"/>
      <c r="H929" s="113"/>
      <c r="I929" s="113"/>
      <c r="J929" s="113"/>
      <c r="K929" s="113"/>
      <c r="L929" s="113"/>
      <c r="M929" s="113"/>
      <c r="N929" s="113"/>
      <c r="O929" s="113"/>
      <c r="P929" s="113"/>
      <c r="Q929" s="113"/>
      <c r="R929" s="113"/>
      <c r="S929" s="113"/>
      <c r="T929" s="113"/>
      <c r="U929" s="113"/>
      <c r="V929" s="113"/>
      <c r="W929" s="113"/>
      <c r="X929" s="113"/>
      <c r="Y929" s="113"/>
      <c r="Z929" s="113"/>
    </row>
    <row r="930" spans="1:26" ht="15.75" customHeight="1">
      <c r="A930" s="113"/>
      <c r="B930" s="113"/>
      <c r="C930" s="113"/>
      <c r="D930" s="113"/>
      <c r="E930" s="113"/>
      <c r="F930" s="113"/>
      <c r="G930" s="113"/>
      <c r="H930" s="113"/>
      <c r="I930" s="113"/>
      <c r="J930" s="113"/>
      <c r="K930" s="113"/>
      <c r="L930" s="113"/>
      <c r="M930" s="113"/>
      <c r="N930" s="113"/>
      <c r="O930" s="113"/>
      <c r="P930" s="113"/>
      <c r="Q930" s="113"/>
      <c r="R930" s="113"/>
      <c r="S930" s="113"/>
      <c r="T930" s="113"/>
      <c r="U930" s="113"/>
      <c r="V930" s="113"/>
      <c r="W930" s="113"/>
      <c r="X930" s="113"/>
      <c r="Y930" s="113"/>
      <c r="Z930" s="113"/>
    </row>
    <row r="931" spans="1:26" ht="15.75" customHeight="1">
      <c r="A931" s="113"/>
      <c r="B931" s="113"/>
      <c r="C931" s="113"/>
      <c r="D931" s="113"/>
      <c r="E931" s="113"/>
      <c r="F931" s="113"/>
      <c r="G931" s="113"/>
      <c r="H931" s="113"/>
      <c r="I931" s="113"/>
      <c r="J931" s="113"/>
      <c r="K931" s="113"/>
      <c r="L931" s="113"/>
      <c r="M931" s="113"/>
      <c r="N931" s="113"/>
      <c r="O931" s="113"/>
      <c r="P931" s="113"/>
      <c r="Q931" s="113"/>
      <c r="R931" s="113"/>
      <c r="S931" s="113"/>
      <c r="T931" s="113"/>
      <c r="U931" s="113"/>
      <c r="V931" s="113"/>
      <c r="W931" s="113"/>
      <c r="X931" s="113"/>
      <c r="Y931" s="113"/>
      <c r="Z931" s="113"/>
    </row>
    <row r="932" spans="1:26" ht="15.75" customHeight="1">
      <c r="A932" s="113"/>
      <c r="B932" s="113"/>
      <c r="C932" s="113"/>
      <c r="D932" s="113"/>
      <c r="E932" s="113"/>
      <c r="F932" s="113"/>
      <c r="G932" s="113"/>
      <c r="H932" s="113"/>
      <c r="I932" s="113"/>
      <c r="J932" s="113"/>
      <c r="K932" s="113"/>
      <c r="L932" s="113"/>
      <c r="M932" s="113"/>
      <c r="N932" s="113"/>
      <c r="O932" s="113"/>
      <c r="P932" s="113"/>
      <c r="Q932" s="113"/>
      <c r="R932" s="113"/>
      <c r="S932" s="113"/>
      <c r="T932" s="113"/>
      <c r="U932" s="113"/>
      <c r="V932" s="113"/>
      <c r="W932" s="113"/>
      <c r="X932" s="113"/>
      <c r="Y932" s="113"/>
      <c r="Z932" s="113"/>
    </row>
    <row r="933" spans="1:26" ht="15.75" customHeight="1">
      <c r="A933" s="113"/>
      <c r="B933" s="113"/>
      <c r="C933" s="113"/>
      <c r="D933" s="113"/>
      <c r="E933" s="113"/>
      <c r="F933" s="113"/>
      <c r="G933" s="113"/>
      <c r="H933" s="113"/>
      <c r="I933" s="113"/>
      <c r="J933" s="113"/>
      <c r="K933" s="113"/>
      <c r="L933" s="113"/>
      <c r="M933" s="113"/>
      <c r="N933" s="113"/>
      <c r="O933" s="113"/>
      <c r="P933" s="113"/>
      <c r="Q933" s="113"/>
      <c r="R933" s="113"/>
      <c r="S933" s="113"/>
      <c r="T933" s="113"/>
      <c r="U933" s="113"/>
      <c r="V933" s="113"/>
      <c r="W933" s="113"/>
      <c r="X933" s="113"/>
      <c r="Y933" s="113"/>
      <c r="Z933" s="113"/>
    </row>
    <row r="934" spans="1:26" ht="15.75" customHeight="1">
      <c r="A934" s="113"/>
      <c r="B934" s="113"/>
      <c r="C934" s="113"/>
      <c r="D934" s="113"/>
      <c r="E934" s="113"/>
      <c r="F934" s="113"/>
      <c r="G934" s="113"/>
      <c r="H934" s="113"/>
      <c r="I934" s="113"/>
      <c r="J934" s="113"/>
      <c r="K934" s="113"/>
      <c r="L934" s="113"/>
      <c r="M934" s="113"/>
      <c r="N934" s="113"/>
      <c r="O934" s="113"/>
      <c r="P934" s="113"/>
      <c r="Q934" s="113"/>
      <c r="R934" s="113"/>
      <c r="S934" s="113"/>
      <c r="T934" s="113"/>
      <c r="U934" s="113"/>
      <c r="V934" s="113"/>
      <c r="W934" s="113"/>
      <c r="X934" s="113"/>
      <c r="Y934" s="113"/>
      <c r="Z934" s="113"/>
    </row>
    <row r="935" spans="1:26" ht="15.75" customHeight="1">
      <c r="A935" s="113"/>
      <c r="B935" s="113"/>
      <c r="C935" s="113"/>
      <c r="D935" s="113"/>
      <c r="E935" s="113"/>
      <c r="F935" s="113"/>
      <c r="G935" s="113"/>
      <c r="H935" s="113"/>
      <c r="I935" s="113"/>
      <c r="J935" s="113"/>
      <c r="K935" s="113"/>
      <c r="L935" s="113"/>
      <c r="M935" s="113"/>
      <c r="N935" s="113"/>
      <c r="O935" s="113"/>
      <c r="P935" s="113"/>
      <c r="Q935" s="113"/>
      <c r="R935" s="113"/>
      <c r="S935" s="113"/>
      <c r="T935" s="113"/>
      <c r="U935" s="113"/>
      <c r="V935" s="113"/>
      <c r="W935" s="113"/>
      <c r="X935" s="113"/>
      <c r="Y935" s="113"/>
      <c r="Z935" s="113"/>
    </row>
    <row r="936" spans="1:26" ht="15.75" customHeight="1">
      <c r="A936" s="113"/>
      <c r="B936" s="113"/>
      <c r="C936" s="113"/>
      <c r="D936" s="113"/>
      <c r="E936" s="113"/>
      <c r="F936" s="113"/>
      <c r="G936" s="113"/>
      <c r="H936" s="113"/>
      <c r="I936" s="113"/>
      <c r="J936" s="113"/>
      <c r="K936" s="113"/>
      <c r="L936" s="113"/>
      <c r="M936" s="113"/>
      <c r="N936" s="113"/>
      <c r="O936" s="113"/>
      <c r="P936" s="113"/>
      <c r="Q936" s="113"/>
      <c r="R936" s="113"/>
      <c r="S936" s="113"/>
      <c r="T936" s="113"/>
      <c r="U936" s="113"/>
      <c r="V936" s="113"/>
      <c r="W936" s="113"/>
      <c r="X936" s="113"/>
      <c r="Y936" s="113"/>
      <c r="Z936" s="113"/>
    </row>
    <row r="937" spans="1:26" ht="15.75" customHeight="1">
      <c r="A937" s="113"/>
      <c r="B937" s="113"/>
      <c r="C937" s="113"/>
      <c r="D937" s="113"/>
      <c r="E937" s="113"/>
      <c r="F937" s="113"/>
      <c r="G937" s="113"/>
      <c r="H937" s="113"/>
      <c r="I937" s="113"/>
      <c r="J937" s="113"/>
      <c r="K937" s="113"/>
      <c r="L937" s="113"/>
      <c r="M937" s="113"/>
      <c r="N937" s="113"/>
      <c r="O937" s="113"/>
      <c r="P937" s="113"/>
      <c r="Q937" s="113"/>
      <c r="R937" s="113"/>
      <c r="S937" s="113"/>
      <c r="T937" s="113"/>
      <c r="U937" s="113"/>
      <c r="V937" s="113"/>
      <c r="W937" s="113"/>
      <c r="X937" s="113"/>
      <c r="Y937" s="113"/>
      <c r="Z937" s="113"/>
    </row>
    <row r="938" spans="1:26" ht="15.75" customHeight="1">
      <c r="A938" s="113"/>
      <c r="B938" s="113"/>
      <c r="C938" s="113"/>
      <c r="D938" s="113"/>
      <c r="E938" s="113"/>
      <c r="F938" s="113"/>
      <c r="G938" s="113"/>
      <c r="H938" s="113"/>
      <c r="I938" s="113"/>
      <c r="J938" s="113"/>
      <c r="K938" s="113"/>
      <c r="L938" s="113"/>
      <c r="M938" s="113"/>
      <c r="N938" s="113"/>
      <c r="O938" s="113"/>
      <c r="P938" s="113"/>
      <c r="Q938" s="113"/>
      <c r="R938" s="113"/>
      <c r="S938" s="113"/>
      <c r="T938" s="113"/>
      <c r="U938" s="113"/>
      <c r="V938" s="113"/>
      <c r="W938" s="113"/>
      <c r="X938" s="113"/>
      <c r="Y938" s="113"/>
      <c r="Z938" s="113"/>
    </row>
    <row r="939" spans="1:26" ht="15.75" customHeight="1">
      <c r="A939" s="113"/>
      <c r="B939" s="113"/>
      <c r="C939" s="113"/>
      <c r="D939" s="113"/>
      <c r="E939" s="113"/>
      <c r="F939" s="113"/>
      <c r="G939" s="113"/>
      <c r="H939" s="113"/>
      <c r="I939" s="113"/>
      <c r="J939" s="113"/>
      <c r="K939" s="113"/>
      <c r="L939" s="113"/>
      <c r="M939" s="113"/>
      <c r="N939" s="113"/>
      <c r="O939" s="113"/>
      <c r="P939" s="113"/>
      <c r="Q939" s="113"/>
      <c r="R939" s="113"/>
      <c r="S939" s="113"/>
      <c r="T939" s="113"/>
      <c r="U939" s="113"/>
      <c r="V939" s="113"/>
      <c r="W939" s="113"/>
      <c r="X939" s="113"/>
      <c r="Y939" s="113"/>
      <c r="Z939" s="113"/>
    </row>
    <row r="940" spans="1:26" ht="15.75" customHeight="1">
      <c r="A940" s="113"/>
      <c r="B940" s="113"/>
      <c r="C940" s="113"/>
      <c r="D940" s="113"/>
      <c r="E940" s="113"/>
      <c r="F940" s="113"/>
      <c r="G940" s="113"/>
      <c r="H940" s="113"/>
      <c r="I940" s="113"/>
      <c r="J940" s="113"/>
      <c r="K940" s="113"/>
      <c r="L940" s="113"/>
      <c r="M940" s="113"/>
      <c r="N940" s="113"/>
      <c r="O940" s="113"/>
      <c r="P940" s="113"/>
      <c r="Q940" s="113"/>
      <c r="R940" s="113"/>
      <c r="S940" s="113"/>
      <c r="T940" s="113"/>
      <c r="U940" s="113"/>
      <c r="V940" s="113"/>
      <c r="W940" s="113"/>
      <c r="X940" s="113"/>
      <c r="Y940" s="113"/>
      <c r="Z940" s="113"/>
    </row>
    <row r="941" spans="1:26" ht="15.75" customHeight="1">
      <c r="A941" s="113"/>
      <c r="B941" s="113"/>
      <c r="C941" s="113"/>
      <c r="D941" s="113"/>
      <c r="E941" s="113"/>
      <c r="F941" s="113"/>
      <c r="G941" s="113"/>
      <c r="H941" s="113"/>
      <c r="I941" s="113"/>
      <c r="J941" s="113"/>
      <c r="K941" s="113"/>
      <c r="L941" s="113"/>
      <c r="M941" s="113"/>
      <c r="N941" s="113"/>
      <c r="O941" s="113"/>
      <c r="P941" s="113"/>
      <c r="Q941" s="113"/>
      <c r="R941" s="113"/>
      <c r="S941" s="113"/>
      <c r="T941" s="113"/>
      <c r="U941" s="113"/>
      <c r="V941" s="113"/>
      <c r="W941" s="113"/>
      <c r="X941" s="113"/>
      <c r="Y941" s="113"/>
      <c r="Z941" s="113"/>
    </row>
    <row r="942" spans="1:26" ht="15.75" customHeight="1">
      <c r="A942" s="113"/>
      <c r="B942" s="113"/>
      <c r="C942" s="113"/>
      <c r="D942" s="113"/>
      <c r="E942" s="113"/>
      <c r="F942" s="113"/>
      <c r="G942" s="113"/>
      <c r="H942" s="113"/>
      <c r="I942" s="113"/>
      <c r="J942" s="113"/>
      <c r="K942" s="113"/>
      <c r="L942" s="113"/>
      <c r="M942" s="113"/>
      <c r="N942" s="113"/>
      <c r="O942" s="113"/>
      <c r="P942" s="113"/>
      <c r="Q942" s="113"/>
      <c r="R942" s="113"/>
      <c r="S942" s="113"/>
      <c r="T942" s="113"/>
      <c r="U942" s="113"/>
      <c r="V942" s="113"/>
      <c r="W942" s="113"/>
      <c r="X942" s="113"/>
      <c r="Y942" s="113"/>
      <c r="Z942" s="113"/>
    </row>
    <row r="943" spans="1:26" ht="15.75" customHeight="1">
      <c r="A943" s="113"/>
      <c r="B943" s="113"/>
      <c r="C943" s="113"/>
      <c r="D943" s="113"/>
      <c r="E943" s="113"/>
      <c r="F943" s="113"/>
      <c r="G943" s="113"/>
      <c r="H943" s="113"/>
      <c r="I943" s="113"/>
      <c r="J943" s="113"/>
      <c r="K943" s="113"/>
      <c r="L943" s="113"/>
      <c r="M943" s="113"/>
      <c r="N943" s="113"/>
      <c r="O943" s="113"/>
      <c r="P943" s="113"/>
      <c r="Q943" s="113"/>
      <c r="R943" s="113"/>
      <c r="S943" s="113"/>
      <c r="T943" s="113"/>
      <c r="U943" s="113"/>
      <c r="V943" s="113"/>
      <c r="W943" s="113"/>
      <c r="X943" s="113"/>
      <c r="Y943" s="113"/>
      <c r="Z943" s="113"/>
    </row>
    <row r="944" spans="1:26" ht="15.75" customHeight="1">
      <c r="A944" s="113"/>
      <c r="B944" s="113"/>
      <c r="C944" s="113"/>
      <c r="D944" s="113"/>
      <c r="E944" s="113"/>
      <c r="F944" s="113"/>
      <c r="G944" s="113"/>
      <c r="H944" s="113"/>
      <c r="I944" s="113"/>
      <c r="J944" s="113"/>
      <c r="K944" s="113"/>
      <c r="L944" s="113"/>
      <c r="M944" s="113"/>
      <c r="N944" s="113"/>
      <c r="O944" s="113"/>
      <c r="P944" s="113"/>
      <c r="Q944" s="113"/>
      <c r="R944" s="113"/>
      <c r="S944" s="113"/>
      <c r="T944" s="113"/>
      <c r="U944" s="113"/>
      <c r="V944" s="113"/>
      <c r="W944" s="113"/>
      <c r="X944" s="113"/>
      <c r="Y944" s="113"/>
      <c r="Z944" s="113"/>
    </row>
    <row r="945" spans="1:26" ht="15.75" customHeight="1">
      <c r="A945" s="113"/>
      <c r="B945" s="113"/>
      <c r="C945" s="113"/>
      <c r="D945" s="113"/>
      <c r="E945" s="113"/>
      <c r="F945" s="113"/>
      <c r="G945" s="113"/>
      <c r="H945" s="113"/>
      <c r="I945" s="113"/>
      <c r="J945" s="113"/>
      <c r="K945" s="113"/>
      <c r="L945" s="113"/>
      <c r="M945" s="113"/>
      <c r="N945" s="113"/>
      <c r="O945" s="113"/>
      <c r="P945" s="113"/>
      <c r="Q945" s="113"/>
      <c r="R945" s="113"/>
      <c r="S945" s="113"/>
      <c r="T945" s="113"/>
      <c r="U945" s="113"/>
      <c r="V945" s="113"/>
      <c r="W945" s="113"/>
      <c r="X945" s="113"/>
      <c r="Y945" s="113"/>
      <c r="Z945" s="113"/>
    </row>
    <row r="946" spans="1:26" ht="15.75" customHeight="1">
      <c r="A946" s="113"/>
      <c r="B946" s="113"/>
      <c r="C946" s="113"/>
      <c r="D946" s="113"/>
      <c r="E946" s="113"/>
      <c r="F946" s="113"/>
      <c r="G946" s="113"/>
      <c r="H946" s="113"/>
      <c r="I946" s="113"/>
      <c r="J946" s="113"/>
      <c r="K946" s="113"/>
      <c r="L946" s="113"/>
      <c r="M946" s="113"/>
      <c r="N946" s="113"/>
      <c r="O946" s="113"/>
      <c r="P946" s="113"/>
      <c r="Q946" s="113"/>
      <c r="R946" s="113"/>
      <c r="S946" s="113"/>
      <c r="T946" s="113"/>
      <c r="U946" s="113"/>
      <c r="V946" s="113"/>
      <c r="W946" s="113"/>
      <c r="X946" s="113"/>
      <c r="Y946" s="113"/>
      <c r="Z946" s="113"/>
    </row>
    <row r="947" spans="1:26" ht="15.75" customHeight="1">
      <c r="A947" s="113"/>
      <c r="B947" s="113"/>
      <c r="C947" s="113"/>
      <c r="D947" s="113"/>
      <c r="E947" s="113"/>
      <c r="F947" s="113"/>
      <c r="G947" s="113"/>
      <c r="H947" s="113"/>
      <c r="I947" s="113"/>
      <c r="J947" s="113"/>
      <c r="K947" s="113"/>
      <c r="L947" s="113"/>
      <c r="M947" s="113"/>
      <c r="N947" s="113"/>
      <c r="O947" s="113"/>
      <c r="P947" s="113"/>
      <c r="Q947" s="113"/>
      <c r="R947" s="113"/>
      <c r="S947" s="113"/>
      <c r="T947" s="113"/>
      <c r="U947" s="113"/>
      <c r="V947" s="113"/>
      <c r="W947" s="113"/>
      <c r="X947" s="113"/>
      <c r="Y947" s="113"/>
      <c r="Z947" s="113"/>
    </row>
    <row r="948" spans="1:26" ht="15.75" customHeight="1">
      <c r="A948" s="113"/>
      <c r="B948" s="113"/>
      <c r="C948" s="113"/>
      <c r="D948" s="113"/>
      <c r="E948" s="113"/>
      <c r="F948" s="113"/>
      <c r="G948" s="113"/>
      <c r="H948" s="113"/>
      <c r="I948" s="113"/>
      <c r="J948" s="113"/>
      <c r="K948" s="113"/>
      <c r="L948" s="113"/>
      <c r="M948" s="113"/>
      <c r="N948" s="113"/>
      <c r="O948" s="113"/>
      <c r="P948" s="113"/>
      <c r="Q948" s="113"/>
      <c r="R948" s="113"/>
      <c r="S948" s="113"/>
      <c r="T948" s="113"/>
      <c r="U948" s="113"/>
      <c r="V948" s="113"/>
      <c r="W948" s="113"/>
      <c r="X948" s="113"/>
      <c r="Y948" s="113"/>
      <c r="Z948" s="113"/>
    </row>
    <row r="949" spans="1:26" ht="15.75" customHeight="1">
      <c r="A949" s="113"/>
      <c r="B949" s="113"/>
      <c r="C949" s="113"/>
      <c r="D949" s="113"/>
      <c r="E949" s="113"/>
      <c r="F949" s="113"/>
      <c r="G949" s="113"/>
      <c r="H949" s="113"/>
      <c r="I949" s="113"/>
      <c r="J949" s="113"/>
      <c r="K949" s="113"/>
      <c r="L949" s="113"/>
      <c r="M949" s="113"/>
      <c r="N949" s="113"/>
      <c r="O949" s="113"/>
      <c r="P949" s="113"/>
      <c r="Q949" s="113"/>
      <c r="R949" s="113"/>
      <c r="S949" s="113"/>
      <c r="T949" s="113"/>
      <c r="U949" s="113"/>
      <c r="V949" s="113"/>
      <c r="W949" s="113"/>
      <c r="X949" s="113"/>
      <c r="Y949" s="113"/>
      <c r="Z949" s="113"/>
    </row>
    <row r="950" spans="1:26" ht="15.75" customHeight="1">
      <c r="A950" s="113"/>
      <c r="B950" s="113"/>
      <c r="C950" s="113"/>
      <c r="D950" s="113"/>
      <c r="E950" s="113"/>
      <c r="F950" s="113"/>
      <c r="G950" s="113"/>
      <c r="H950" s="113"/>
      <c r="I950" s="113"/>
      <c r="J950" s="113"/>
      <c r="K950" s="113"/>
      <c r="L950" s="113"/>
      <c r="M950" s="113"/>
      <c r="N950" s="113"/>
      <c r="O950" s="113"/>
      <c r="P950" s="113"/>
      <c r="Q950" s="113"/>
      <c r="R950" s="113"/>
      <c r="S950" s="113"/>
      <c r="T950" s="113"/>
      <c r="U950" s="113"/>
      <c r="V950" s="113"/>
      <c r="W950" s="113"/>
      <c r="X950" s="113"/>
      <c r="Y950" s="113"/>
      <c r="Z950" s="113"/>
    </row>
    <row r="951" spans="1:26" ht="15.75" customHeight="1">
      <c r="A951" s="113"/>
      <c r="B951" s="113"/>
      <c r="C951" s="113"/>
      <c r="D951" s="113"/>
      <c r="E951" s="113"/>
      <c r="F951" s="113"/>
      <c r="G951" s="113"/>
      <c r="H951" s="113"/>
      <c r="I951" s="113"/>
      <c r="J951" s="113"/>
      <c r="K951" s="113"/>
      <c r="L951" s="113"/>
      <c r="M951" s="113"/>
      <c r="N951" s="113"/>
      <c r="O951" s="113"/>
      <c r="P951" s="113"/>
      <c r="Q951" s="113"/>
      <c r="R951" s="113"/>
      <c r="S951" s="113"/>
      <c r="T951" s="113"/>
      <c r="U951" s="113"/>
      <c r="V951" s="113"/>
      <c r="W951" s="113"/>
      <c r="X951" s="113"/>
      <c r="Y951" s="113"/>
      <c r="Z951" s="113"/>
    </row>
    <row r="952" spans="1:26" ht="15.75" customHeight="1">
      <c r="A952" s="113"/>
      <c r="B952" s="113"/>
      <c r="C952" s="113"/>
      <c r="D952" s="113"/>
      <c r="E952" s="113"/>
      <c r="F952" s="113"/>
      <c r="G952" s="113"/>
      <c r="H952" s="113"/>
      <c r="I952" s="113"/>
      <c r="J952" s="113"/>
      <c r="K952" s="113"/>
      <c r="L952" s="113"/>
      <c r="M952" s="113"/>
      <c r="N952" s="113"/>
      <c r="O952" s="113"/>
      <c r="P952" s="113"/>
      <c r="Q952" s="113"/>
      <c r="R952" s="113"/>
      <c r="S952" s="113"/>
      <c r="T952" s="113"/>
      <c r="U952" s="113"/>
      <c r="V952" s="113"/>
      <c r="W952" s="113"/>
      <c r="X952" s="113"/>
      <c r="Y952" s="113"/>
      <c r="Z952" s="113"/>
    </row>
    <row r="953" spans="1:26" ht="15.75" customHeight="1">
      <c r="A953" s="113"/>
      <c r="B953" s="113"/>
      <c r="C953" s="113"/>
      <c r="D953" s="113"/>
      <c r="E953" s="113"/>
      <c r="F953" s="113"/>
      <c r="G953" s="113"/>
      <c r="H953" s="113"/>
      <c r="I953" s="113"/>
      <c r="J953" s="113"/>
      <c r="K953" s="113"/>
      <c r="L953" s="113"/>
      <c r="M953" s="113"/>
      <c r="N953" s="113"/>
      <c r="O953" s="113"/>
      <c r="P953" s="113"/>
      <c r="Q953" s="113"/>
      <c r="R953" s="113"/>
      <c r="S953" s="113"/>
      <c r="T953" s="113"/>
      <c r="U953" s="113"/>
      <c r="V953" s="113"/>
      <c r="W953" s="113"/>
      <c r="X953" s="113"/>
      <c r="Y953" s="113"/>
      <c r="Z953" s="113"/>
    </row>
    <row r="954" spans="1:26" ht="15.75" customHeight="1">
      <c r="A954" s="113"/>
      <c r="B954" s="113"/>
      <c r="C954" s="113"/>
      <c r="D954" s="113"/>
      <c r="E954" s="113"/>
      <c r="F954" s="113"/>
      <c r="G954" s="113"/>
      <c r="H954" s="113"/>
      <c r="I954" s="113"/>
      <c r="J954" s="113"/>
      <c r="K954" s="113"/>
      <c r="L954" s="113"/>
      <c r="M954" s="113"/>
      <c r="N954" s="113"/>
      <c r="O954" s="113"/>
      <c r="P954" s="113"/>
      <c r="Q954" s="113"/>
      <c r="R954" s="113"/>
      <c r="S954" s="113"/>
      <c r="T954" s="113"/>
      <c r="U954" s="113"/>
      <c r="V954" s="113"/>
      <c r="W954" s="113"/>
      <c r="X954" s="113"/>
      <c r="Y954" s="113"/>
      <c r="Z954" s="113"/>
    </row>
    <row r="955" spans="1:26" ht="15.75" customHeight="1">
      <c r="A955" s="113"/>
      <c r="B955" s="113"/>
      <c r="C955" s="113"/>
      <c r="D955" s="113"/>
      <c r="E955" s="113"/>
      <c r="F955" s="113"/>
      <c r="G955" s="113"/>
      <c r="H955" s="113"/>
      <c r="I955" s="113"/>
      <c r="J955" s="113"/>
      <c r="K955" s="113"/>
      <c r="L955" s="113"/>
      <c r="M955" s="113"/>
      <c r="N955" s="113"/>
      <c r="O955" s="113"/>
      <c r="P955" s="113"/>
      <c r="Q955" s="113"/>
      <c r="R955" s="113"/>
      <c r="S955" s="113"/>
      <c r="T955" s="113"/>
      <c r="U955" s="113"/>
      <c r="V955" s="113"/>
      <c r="W955" s="113"/>
      <c r="X955" s="113"/>
      <c r="Y955" s="113"/>
      <c r="Z955" s="113"/>
    </row>
    <row r="956" spans="1:26" ht="15.75" customHeight="1">
      <c r="A956" s="113"/>
      <c r="B956" s="113"/>
      <c r="C956" s="113"/>
      <c r="D956" s="113"/>
      <c r="E956" s="113"/>
      <c r="F956" s="113"/>
      <c r="G956" s="113"/>
      <c r="H956" s="113"/>
      <c r="I956" s="113"/>
      <c r="J956" s="113"/>
      <c r="K956" s="113"/>
      <c r="L956" s="113"/>
      <c r="M956" s="113"/>
      <c r="N956" s="113"/>
      <c r="O956" s="113"/>
      <c r="P956" s="113"/>
      <c r="Q956" s="113"/>
      <c r="R956" s="113"/>
      <c r="S956" s="113"/>
      <c r="T956" s="113"/>
      <c r="U956" s="113"/>
      <c r="V956" s="113"/>
      <c r="W956" s="113"/>
      <c r="X956" s="113"/>
      <c r="Y956" s="113"/>
      <c r="Z956" s="113"/>
    </row>
    <row r="957" spans="1:26" ht="15.75" customHeight="1">
      <c r="A957" s="113"/>
      <c r="B957" s="113"/>
      <c r="C957" s="113"/>
      <c r="D957" s="113"/>
      <c r="E957" s="113"/>
      <c r="F957" s="113"/>
      <c r="G957" s="113"/>
      <c r="H957" s="113"/>
      <c r="I957" s="113"/>
      <c r="J957" s="113"/>
      <c r="K957" s="113"/>
      <c r="L957" s="113"/>
      <c r="M957" s="113"/>
      <c r="N957" s="113"/>
      <c r="O957" s="113"/>
      <c r="P957" s="113"/>
      <c r="Q957" s="113"/>
      <c r="R957" s="113"/>
      <c r="S957" s="113"/>
      <c r="T957" s="113"/>
      <c r="U957" s="113"/>
      <c r="V957" s="113"/>
      <c r="W957" s="113"/>
      <c r="X957" s="113"/>
      <c r="Y957" s="113"/>
      <c r="Z957" s="113"/>
    </row>
    <row r="958" spans="1:26" ht="15.75" customHeight="1">
      <c r="A958" s="113"/>
      <c r="B958" s="113"/>
      <c r="C958" s="113"/>
      <c r="D958" s="113"/>
      <c r="E958" s="113"/>
      <c r="F958" s="113"/>
      <c r="G958" s="113"/>
      <c r="H958" s="113"/>
      <c r="I958" s="113"/>
      <c r="J958" s="113"/>
      <c r="K958" s="113"/>
      <c r="L958" s="113"/>
      <c r="M958" s="113"/>
      <c r="N958" s="113"/>
      <c r="O958" s="113"/>
      <c r="P958" s="113"/>
      <c r="Q958" s="113"/>
      <c r="R958" s="113"/>
      <c r="S958" s="113"/>
      <c r="T958" s="113"/>
      <c r="U958" s="113"/>
      <c r="V958" s="113"/>
      <c r="W958" s="113"/>
      <c r="X958" s="113"/>
      <c r="Y958" s="113"/>
      <c r="Z958" s="113"/>
    </row>
    <row r="959" spans="1:26" ht="15.75" customHeight="1">
      <c r="A959" s="113"/>
      <c r="B959" s="113"/>
      <c r="C959" s="113"/>
      <c r="D959" s="113"/>
      <c r="E959" s="113"/>
      <c r="F959" s="113"/>
      <c r="G959" s="113"/>
      <c r="H959" s="113"/>
      <c r="I959" s="113"/>
      <c r="J959" s="113"/>
      <c r="K959" s="113"/>
      <c r="L959" s="113"/>
      <c r="M959" s="113"/>
      <c r="N959" s="113"/>
      <c r="O959" s="113"/>
      <c r="P959" s="113"/>
      <c r="Q959" s="113"/>
      <c r="R959" s="113"/>
      <c r="S959" s="113"/>
      <c r="T959" s="113"/>
      <c r="U959" s="113"/>
      <c r="V959" s="113"/>
      <c r="W959" s="113"/>
      <c r="X959" s="113"/>
      <c r="Y959" s="113"/>
      <c r="Z959" s="113"/>
    </row>
    <row r="960" spans="1:26" ht="15.75" customHeight="1">
      <c r="A960" s="113"/>
      <c r="B960" s="113"/>
      <c r="C960" s="113"/>
      <c r="D960" s="113"/>
      <c r="E960" s="113"/>
      <c r="F960" s="113"/>
      <c r="G960" s="113"/>
      <c r="H960" s="113"/>
      <c r="I960" s="113"/>
      <c r="J960" s="113"/>
      <c r="K960" s="113"/>
      <c r="L960" s="113"/>
      <c r="M960" s="113"/>
      <c r="N960" s="113"/>
      <c r="O960" s="113"/>
      <c r="P960" s="113"/>
      <c r="Q960" s="113"/>
      <c r="R960" s="113"/>
      <c r="S960" s="113"/>
      <c r="T960" s="113"/>
      <c r="U960" s="113"/>
      <c r="V960" s="113"/>
      <c r="W960" s="113"/>
      <c r="X960" s="113"/>
      <c r="Y960" s="113"/>
      <c r="Z960" s="113"/>
    </row>
    <row r="961" spans="1:26" ht="15.75" customHeight="1">
      <c r="A961" s="113"/>
      <c r="B961" s="113"/>
      <c r="C961" s="113"/>
      <c r="D961" s="113"/>
      <c r="E961" s="113"/>
      <c r="F961" s="113"/>
      <c r="G961" s="113"/>
      <c r="H961" s="113"/>
      <c r="I961" s="113"/>
      <c r="J961" s="113"/>
      <c r="K961" s="113"/>
      <c r="L961" s="113"/>
      <c r="M961" s="113"/>
      <c r="N961" s="113"/>
      <c r="O961" s="113"/>
      <c r="P961" s="113"/>
      <c r="Q961" s="113"/>
      <c r="R961" s="113"/>
      <c r="S961" s="113"/>
      <c r="T961" s="113"/>
      <c r="U961" s="113"/>
      <c r="V961" s="113"/>
      <c r="W961" s="113"/>
      <c r="X961" s="113"/>
      <c r="Y961" s="113"/>
      <c r="Z961" s="113"/>
    </row>
    <row r="962" spans="1:26" ht="15.75" customHeight="1">
      <c r="A962" s="113"/>
      <c r="B962" s="113"/>
      <c r="C962" s="113"/>
      <c r="D962" s="113"/>
      <c r="E962" s="113"/>
      <c r="F962" s="113"/>
      <c r="G962" s="113"/>
      <c r="H962" s="113"/>
      <c r="I962" s="113"/>
      <c r="J962" s="113"/>
      <c r="K962" s="113"/>
      <c r="L962" s="113"/>
      <c r="M962" s="113"/>
      <c r="N962" s="113"/>
      <c r="O962" s="113"/>
      <c r="P962" s="113"/>
      <c r="Q962" s="113"/>
      <c r="R962" s="113"/>
      <c r="S962" s="113"/>
      <c r="T962" s="113"/>
      <c r="U962" s="113"/>
      <c r="V962" s="113"/>
      <c r="W962" s="113"/>
      <c r="X962" s="113"/>
      <c r="Y962" s="113"/>
      <c r="Z962" s="113"/>
    </row>
    <row r="963" spans="1:26" ht="15.75" customHeight="1">
      <c r="A963" s="113"/>
      <c r="B963" s="113"/>
      <c r="C963" s="113"/>
      <c r="D963" s="113"/>
      <c r="E963" s="113"/>
      <c r="F963" s="113"/>
      <c r="G963" s="113"/>
      <c r="H963" s="113"/>
      <c r="I963" s="113"/>
      <c r="J963" s="113"/>
      <c r="K963" s="113"/>
      <c r="L963" s="113"/>
      <c r="M963" s="113"/>
      <c r="N963" s="113"/>
      <c r="O963" s="113"/>
      <c r="P963" s="113"/>
      <c r="Q963" s="113"/>
      <c r="R963" s="113"/>
      <c r="S963" s="113"/>
      <c r="T963" s="113"/>
      <c r="U963" s="113"/>
      <c r="V963" s="113"/>
      <c r="W963" s="113"/>
      <c r="X963" s="113"/>
      <c r="Y963" s="113"/>
      <c r="Z963" s="113"/>
    </row>
    <row r="964" spans="1:26" ht="15.75" customHeight="1">
      <c r="A964" s="113"/>
      <c r="B964" s="113"/>
      <c r="C964" s="113"/>
      <c r="D964" s="113"/>
      <c r="E964" s="113"/>
      <c r="F964" s="113"/>
      <c r="G964" s="113"/>
      <c r="H964" s="113"/>
      <c r="I964" s="113"/>
      <c r="J964" s="113"/>
      <c r="K964" s="113"/>
      <c r="L964" s="113"/>
      <c r="M964" s="113"/>
      <c r="N964" s="113"/>
      <c r="O964" s="113"/>
      <c r="P964" s="113"/>
      <c r="Q964" s="113"/>
      <c r="R964" s="113"/>
      <c r="S964" s="113"/>
      <c r="T964" s="113"/>
      <c r="U964" s="113"/>
      <c r="V964" s="113"/>
      <c r="W964" s="113"/>
      <c r="X964" s="113"/>
      <c r="Y964" s="113"/>
      <c r="Z964" s="113"/>
    </row>
    <row r="965" spans="1:26" ht="15.75" customHeight="1">
      <c r="A965" s="113"/>
      <c r="B965" s="113"/>
      <c r="C965" s="113"/>
      <c r="D965" s="113"/>
      <c r="E965" s="113"/>
      <c r="F965" s="113"/>
      <c r="G965" s="113"/>
      <c r="H965" s="113"/>
      <c r="I965" s="113"/>
      <c r="J965" s="113"/>
      <c r="K965" s="113"/>
      <c r="L965" s="113"/>
      <c r="M965" s="113"/>
      <c r="N965" s="113"/>
      <c r="O965" s="113"/>
      <c r="P965" s="113"/>
      <c r="Q965" s="113"/>
      <c r="R965" s="113"/>
      <c r="S965" s="113"/>
      <c r="T965" s="113"/>
      <c r="U965" s="113"/>
      <c r="V965" s="113"/>
      <c r="W965" s="113"/>
      <c r="X965" s="113"/>
      <c r="Y965" s="113"/>
      <c r="Z965" s="113"/>
    </row>
    <row r="966" spans="1:26" ht="15.75" customHeight="1">
      <c r="A966" s="113"/>
      <c r="B966" s="113"/>
      <c r="C966" s="113"/>
      <c r="D966" s="113"/>
      <c r="E966" s="113"/>
      <c r="F966" s="113"/>
      <c r="G966" s="113"/>
      <c r="H966" s="113"/>
      <c r="I966" s="113"/>
      <c r="J966" s="113"/>
      <c r="K966" s="113"/>
      <c r="L966" s="113"/>
      <c r="M966" s="113"/>
      <c r="N966" s="113"/>
      <c r="O966" s="113"/>
      <c r="P966" s="113"/>
      <c r="Q966" s="113"/>
      <c r="R966" s="113"/>
      <c r="S966" s="113"/>
      <c r="T966" s="113"/>
      <c r="U966" s="113"/>
      <c r="V966" s="113"/>
      <c r="W966" s="113"/>
      <c r="X966" s="113"/>
      <c r="Y966" s="113"/>
      <c r="Z966" s="113"/>
    </row>
    <row r="967" spans="1:26" ht="15.75" customHeight="1">
      <c r="A967" s="113"/>
      <c r="B967" s="113"/>
      <c r="C967" s="113"/>
      <c r="D967" s="113"/>
      <c r="E967" s="113"/>
      <c r="F967" s="113"/>
      <c r="G967" s="113"/>
      <c r="H967" s="113"/>
      <c r="I967" s="113"/>
      <c r="J967" s="113"/>
      <c r="K967" s="113"/>
      <c r="L967" s="113"/>
      <c r="M967" s="113"/>
      <c r="N967" s="113"/>
      <c r="O967" s="113"/>
      <c r="P967" s="113"/>
      <c r="Q967" s="113"/>
      <c r="R967" s="113"/>
      <c r="S967" s="113"/>
      <c r="T967" s="113"/>
      <c r="U967" s="113"/>
      <c r="V967" s="113"/>
      <c r="W967" s="113"/>
      <c r="X967" s="113"/>
      <c r="Y967" s="113"/>
      <c r="Z967" s="113"/>
    </row>
    <row r="968" spans="1:26" ht="15.75" customHeight="1">
      <c r="A968" s="113"/>
      <c r="B968" s="113"/>
      <c r="C968" s="113"/>
      <c r="D968" s="113"/>
      <c r="E968" s="113"/>
      <c r="F968" s="113"/>
      <c r="G968" s="113"/>
      <c r="H968" s="113"/>
      <c r="I968" s="113"/>
      <c r="J968" s="113"/>
      <c r="K968" s="113"/>
      <c r="L968" s="113"/>
      <c r="M968" s="113"/>
      <c r="N968" s="113"/>
      <c r="O968" s="113"/>
      <c r="P968" s="113"/>
      <c r="Q968" s="113"/>
      <c r="R968" s="113"/>
      <c r="S968" s="113"/>
      <c r="T968" s="113"/>
      <c r="U968" s="113"/>
      <c r="V968" s="113"/>
      <c r="W968" s="113"/>
      <c r="X968" s="113"/>
      <c r="Y968" s="113"/>
      <c r="Z968" s="113"/>
    </row>
    <row r="969" spans="1:26" ht="15.75" customHeight="1">
      <c r="A969" s="113"/>
      <c r="B969" s="113"/>
      <c r="C969" s="113"/>
      <c r="D969" s="113"/>
      <c r="E969" s="113"/>
      <c r="F969" s="113"/>
      <c r="G969" s="113"/>
      <c r="H969" s="113"/>
      <c r="I969" s="113"/>
      <c r="J969" s="113"/>
      <c r="K969" s="113"/>
      <c r="L969" s="113"/>
      <c r="M969" s="113"/>
      <c r="N969" s="113"/>
      <c r="O969" s="113"/>
      <c r="P969" s="113"/>
      <c r="Q969" s="113"/>
      <c r="R969" s="113"/>
      <c r="S969" s="113"/>
      <c r="T969" s="113"/>
      <c r="U969" s="113"/>
      <c r="V969" s="113"/>
      <c r="W969" s="113"/>
      <c r="X969" s="113"/>
      <c r="Y969" s="113"/>
      <c r="Z969" s="113"/>
    </row>
    <row r="970" spans="1:26" ht="15.75" customHeight="1">
      <c r="A970" s="113"/>
      <c r="B970" s="113"/>
      <c r="C970" s="113"/>
      <c r="D970" s="113"/>
      <c r="E970" s="113"/>
      <c r="F970" s="113"/>
      <c r="G970" s="113"/>
      <c r="H970" s="113"/>
      <c r="I970" s="113"/>
      <c r="J970" s="113"/>
      <c r="K970" s="113"/>
      <c r="L970" s="113"/>
      <c r="M970" s="113"/>
      <c r="N970" s="113"/>
      <c r="O970" s="113"/>
      <c r="P970" s="113"/>
      <c r="Q970" s="113"/>
      <c r="R970" s="113"/>
      <c r="S970" s="113"/>
      <c r="T970" s="113"/>
      <c r="U970" s="113"/>
      <c r="V970" s="113"/>
      <c r="W970" s="113"/>
      <c r="X970" s="113"/>
      <c r="Y970" s="113"/>
      <c r="Z970" s="113"/>
    </row>
    <row r="971" spans="1:26" ht="15.75" customHeight="1">
      <c r="A971" s="113"/>
      <c r="B971" s="113"/>
      <c r="C971" s="113"/>
      <c r="D971" s="113"/>
      <c r="E971" s="113"/>
      <c r="F971" s="113"/>
      <c r="G971" s="113"/>
      <c r="H971" s="113"/>
      <c r="I971" s="113"/>
      <c r="J971" s="113"/>
      <c r="K971" s="113"/>
      <c r="L971" s="113"/>
      <c r="M971" s="113"/>
      <c r="N971" s="113"/>
      <c r="O971" s="113"/>
      <c r="P971" s="113"/>
      <c r="Q971" s="113"/>
      <c r="R971" s="113"/>
      <c r="S971" s="113"/>
      <c r="T971" s="113"/>
      <c r="U971" s="113"/>
      <c r="V971" s="113"/>
      <c r="W971" s="113"/>
      <c r="X971" s="113"/>
      <c r="Y971" s="113"/>
      <c r="Z971" s="113"/>
    </row>
    <row r="972" spans="1:26" ht="15.75" customHeight="1">
      <c r="A972" s="113"/>
      <c r="B972" s="113"/>
      <c r="C972" s="113"/>
      <c r="D972" s="113"/>
      <c r="E972" s="113"/>
      <c r="F972" s="113"/>
      <c r="G972" s="113"/>
      <c r="H972" s="113"/>
      <c r="I972" s="113"/>
      <c r="J972" s="113"/>
      <c r="K972" s="113"/>
      <c r="L972" s="113"/>
      <c r="M972" s="113"/>
      <c r="N972" s="113"/>
      <c r="O972" s="113"/>
      <c r="P972" s="113"/>
      <c r="Q972" s="113"/>
      <c r="R972" s="113"/>
      <c r="S972" s="113"/>
      <c r="T972" s="113"/>
      <c r="U972" s="113"/>
      <c r="V972" s="113"/>
      <c r="W972" s="113"/>
      <c r="X972" s="113"/>
      <c r="Y972" s="113"/>
      <c r="Z972" s="113"/>
    </row>
    <row r="973" spans="1:26" ht="15.75" customHeight="1">
      <c r="A973" s="113"/>
      <c r="B973" s="113"/>
      <c r="C973" s="113"/>
      <c r="D973" s="113"/>
      <c r="E973" s="113"/>
      <c r="F973" s="113"/>
      <c r="G973" s="113"/>
      <c r="H973" s="113"/>
      <c r="I973" s="113"/>
      <c r="J973" s="113"/>
      <c r="K973" s="113"/>
      <c r="L973" s="113"/>
      <c r="M973" s="113"/>
      <c r="N973" s="113"/>
      <c r="O973" s="113"/>
      <c r="P973" s="113"/>
      <c r="Q973" s="113"/>
      <c r="R973" s="113"/>
      <c r="S973" s="113"/>
      <c r="T973" s="113"/>
      <c r="U973" s="113"/>
      <c r="V973" s="113"/>
      <c r="W973" s="113"/>
      <c r="X973" s="113"/>
      <c r="Y973" s="113"/>
      <c r="Z973" s="113"/>
    </row>
    <row r="974" spans="1:26" ht="15.75" customHeight="1">
      <c r="A974" s="113"/>
      <c r="B974" s="113"/>
      <c r="C974" s="113"/>
      <c r="D974" s="113"/>
      <c r="E974" s="113"/>
      <c r="F974" s="113"/>
      <c r="G974" s="113"/>
      <c r="H974" s="113"/>
      <c r="I974" s="113"/>
      <c r="J974" s="113"/>
      <c r="K974" s="113"/>
      <c r="L974" s="113"/>
      <c r="M974" s="113"/>
      <c r="N974" s="113"/>
      <c r="O974" s="113"/>
      <c r="P974" s="113"/>
      <c r="Q974" s="113"/>
      <c r="R974" s="113"/>
      <c r="S974" s="113"/>
      <c r="T974" s="113"/>
      <c r="U974" s="113"/>
      <c r="V974" s="113"/>
      <c r="W974" s="113"/>
      <c r="X974" s="113"/>
      <c r="Y974" s="113"/>
      <c r="Z974" s="113"/>
    </row>
    <row r="975" spans="1:26" ht="15.75" customHeight="1">
      <c r="A975" s="113"/>
      <c r="B975" s="113"/>
      <c r="C975" s="113"/>
      <c r="D975" s="113"/>
      <c r="E975" s="113"/>
      <c r="F975" s="113"/>
      <c r="G975" s="113"/>
      <c r="H975" s="113"/>
      <c r="I975" s="113"/>
      <c r="J975" s="113"/>
      <c r="K975" s="113"/>
      <c r="L975" s="113"/>
      <c r="M975" s="113"/>
      <c r="N975" s="113"/>
      <c r="O975" s="113"/>
      <c r="P975" s="113"/>
      <c r="Q975" s="113"/>
      <c r="R975" s="113"/>
      <c r="S975" s="113"/>
      <c r="T975" s="113"/>
      <c r="U975" s="113"/>
      <c r="V975" s="113"/>
      <c r="W975" s="113"/>
      <c r="X975" s="113"/>
      <c r="Y975" s="113"/>
      <c r="Z975" s="113"/>
    </row>
    <row r="976" spans="1:26" ht="15.75" customHeight="1">
      <c r="A976" s="113"/>
      <c r="B976" s="113"/>
      <c r="C976" s="113"/>
      <c r="D976" s="113"/>
      <c r="E976" s="113"/>
      <c r="F976" s="113"/>
      <c r="G976" s="113"/>
      <c r="H976" s="113"/>
      <c r="I976" s="113"/>
      <c r="J976" s="113"/>
      <c r="K976" s="113"/>
      <c r="L976" s="113"/>
      <c r="M976" s="113"/>
      <c r="N976" s="113"/>
      <c r="O976" s="113"/>
      <c r="P976" s="113"/>
      <c r="Q976" s="113"/>
      <c r="R976" s="113"/>
      <c r="S976" s="113"/>
      <c r="T976" s="113"/>
      <c r="U976" s="113"/>
      <c r="V976" s="113"/>
      <c r="W976" s="113"/>
      <c r="X976" s="113"/>
      <c r="Y976" s="113"/>
      <c r="Z976" s="113"/>
    </row>
    <row r="977" spans="1:26" ht="15.75" customHeight="1">
      <c r="A977" s="113"/>
      <c r="B977" s="113"/>
      <c r="C977" s="113"/>
      <c r="D977" s="113"/>
      <c r="E977" s="113"/>
      <c r="F977" s="113"/>
      <c r="G977" s="113"/>
      <c r="H977" s="113"/>
      <c r="I977" s="113"/>
      <c r="J977" s="113"/>
      <c r="K977" s="113"/>
      <c r="L977" s="113"/>
      <c r="M977" s="113"/>
      <c r="N977" s="113"/>
      <c r="O977" s="113"/>
      <c r="P977" s="113"/>
      <c r="Q977" s="113"/>
      <c r="R977" s="113"/>
      <c r="S977" s="113"/>
      <c r="T977" s="113"/>
      <c r="U977" s="113"/>
      <c r="V977" s="113"/>
      <c r="W977" s="113"/>
      <c r="X977" s="113"/>
      <c r="Y977" s="113"/>
      <c r="Z977" s="113"/>
    </row>
    <row r="978" spans="1:26" ht="15.75" customHeight="1">
      <c r="A978" s="113"/>
      <c r="B978" s="113"/>
      <c r="C978" s="113"/>
      <c r="D978" s="113"/>
      <c r="E978" s="113"/>
      <c r="F978" s="113"/>
      <c r="G978" s="113"/>
      <c r="H978" s="113"/>
      <c r="I978" s="113"/>
      <c r="J978" s="113"/>
      <c r="K978" s="113"/>
      <c r="L978" s="113"/>
      <c r="M978" s="113"/>
      <c r="N978" s="113"/>
      <c r="O978" s="113"/>
      <c r="P978" s="113"/>
      <c r="Q978" s="113"/>
      <c r="R978" s="113"/>
      <c r="S978" s="113"/>
      <c r="T978" s="113"/>
      <c r="U978" s="113"/>
      <c r="V978" s="113"/>
      <c r="W978" s="113"/>
      <c r="X978" s="113"/>
      <c r="Y978" s="113"/>
      <c r="Z978" s="113"/>
    </row>
    <row r="979" spans="1:26" ht="15.75" customHeight="1">
      <c r="A979" s="113"/>
      <c r="B979" s="113"/>
      <c r="C979" s="113"/>
      <c r="D979" s="113"/>
      <c r="E979" s="113"/>
      <c r="F979" s="113"/>
      <c r="G979" s="113"/>
      <c r="H979" s="113"/>
      <c r="I979" s="113"/>
      <c r="J979" s="113"/>
      <c r="K979" s="113"/>
      <c r="L979" s="113"/>
      <c r="M979" s="113"/>
      <c r="N979" s="113"/>
      <c r="O979" s="113"/>
      <c r="P979" s="113"/>
      <c r="Q979" s="113"/>
      <c r="R979" s="113"/>
      <c r="S979" s="113"/>
      <c r="T979" s="113"/>
      <c r="U979" s="113"/>
      <c r="V979" s="113"/>
      <c r="W979" s="113"/>
      <c r="X979" s="113"/>
      <c r="Y979" s="113"/>
      <c r="Z979" s="113"/>
    </row>
    <row r="980" spans="1:26" ht="15.75" customHeight="1">
      <c r="A980" s="113"/>
      <c r="B980" s="113"/>
      <c r="C980" s="113"/>
      <c r="D980" s="113"/>
      <c r="E980" s="113"/>
      <c r="F980" s="113"/>
      <c r="G980" s="113"/>
      <c r="H980" s="113"/>
      <c r="I980" s="113"/>
      <c r="J980" s="113"/>
      <c r="K980" s="113"/>
      <c r="L980" s="113"/>
      <c r="M980" s="113"/>
      <c r="N980" s="113"/>
      <c r="O980" s="113"/>
      <c r="P980" s="113"/>
      <c r="Q980" s="113"/>
      <c r="R980" s="113"/>
      <c r="S980" s="113"/>
      <c r="T980" s="113"/>
      <c r="U980" s="113"/>
      <c r="V980" s="113"/>
      <c r="W980" s="113"/>
      <c r="X980" s="113"/>
      <c r="Y980" s="113"/>
      <c r="Z980" s="113"/>
    </row>
    <row r="981" spans="1:26" ht="15.75" customHeight="1">
      <c r="A981" s="113"/>
      <c r="B981" s="113"/>
      <c r="C981" s="113"/>
      <c r="D981" s="113"/>
      <c r="E981" s="113"/>
      <c r="F981" s="113"/>
      <c r="G981" s="113"/>
      <c r="H981" s="113"/>
      <c r="I981" s="113"/>
      <c r="J981" s="113"/>
      <c r="K981" s="113"/>
      <c r="L981" s="113"/>
      <c r="M981" s="113"/>
      <c r="N981" s="113"/>
      <c r="O981" s="113"/>
      <c r="P981" s="113"/>
      <c r="Q981" s="113"/>
      <c r="R981" s="113"/>
      <c r="S981" s="113"/>
      <c r="T981" s="113"/>
      <c r="U981" s="113"/>
      <c r="V981" s="113"/>
      <c r="W981" s="113"/>
      <c r="X981" s="113"/>
      <c r="Y981" s="113"/>
      <c r="Z981" s="113"/>
    </row>
    <row r="982" spans="1:26" ht="15.75" customHeight="1">
      <c r="A982" s="113"/>
      <c r="B982" s="113"/>
      <c r="C982" s="113"/>
      <c r="D982" s="113"/>
      <c r="E982" s="113"/>
      <c r="F982" s="113"/>
      <c r="G982" s="113"/>
      <c r="H982" s="113"/>
      <c r="I982" s="113"/>
      <c r="J982" s="113"/>
      <c r="K982" s="113"/>
      <c r="L982" s="113"/>
      <c r="M982" s="113"/>
      <c r="N982" s="113"/>
      <c r="O982" s="113"/>
      <c r="P982" s="113"/>
      <c r="Q982" s="113"/>
      <c r="R982" s="113"/>
      <c r="S982" s="113"/>
      <c r="T982" s="113"/>
      <c r="U982" s="113"/>
      <c r="V982" s="113"/>
      <c r="W982" s="113"/>
      <c r="X982" s="113"/>
      <c r="Y982" s="113"/>
      <c r="Z982" s="113"/>
    </row>
    <row r="983" spans="1:26" ht="15.75" customHeight="1">
      <c r="A983" s="113"/>
      <c r="B983" s="113"/>
      <c r="C983" s="113"/>
      <c r="D983" s="113"/>
      <c r="E983" s="113"/>
      <c r="F983" s="113"/>
      <c r="G983" s="113"/>
      <c r="H983" s="113"/>
      <c r="I983" s="113"/>
      <c r="J983" s="113"/>
      <c r="K983" s="113"/>
      <c r="L983" s="113"/>
      <c r="M983" s="113"/>
      <c r="N983" s="113"/>
      <c r="O983" s="113"/>
      <c r="P983" s="113"/>
      <c r="Q983" s="113"/>
      <c r="R983" s="113"/>
      <c r="S983" s="113"/>
      <c r="T983" s="113"/>
      <c r="U983" s="113"/>
      <c r="V983" s="113"/>
      <c r="W983" s="113"/>
      <c r="X983" s="113"/>
      <c r="Y983" s="113"/>
      <c r="Z983" s="113"/>
    </row>
    <row r="984" spans="1:26" ht="15.75" customHeight="1">
      <c r="A984" s="113"/>
      <c r="B984" s="113"/>
      <c r="C984" s="113"/>
      <c r="D984" s="113"/>
      <c r="E984" s="113"/>
      <c r="F984" s="113"/>
      <c r="G984" s="113"/>
      <c r="H984" s="113"/>
      <c r="I984" s="113"/>
      <c r="J984" s="113"/>
      <c r="K984" s="113"/>
      <c r="L984" s="113"/>
      <c r="M984" s="113"/>
      <c r="N984" s="113"/>
      <c r="O984" s="113"/>
      <c r="P984" s="113"/>
      <c r="Q984" s="113"/>
      <c r="R984" s="113"/>
      <c r="S984" s="113"/>
      <c r="T984" s="113"/>
      <c r="U984" s="113"/>
      <c r="V984" s="113"/>
      <c r="W984" s="113"/>
      <c r="X984" s="113"/>
      <c r="Y984" s="113"/>
      <c r="Z984" s="113"/>
    </row>
    <row r="985" spans="1:26" ht="15.75" customHeight="1">
      <c r="A985" s="113"/>
      <c r="B985" s="113"/>
      <c r="C985" s="113"/>
      <c r="D985" s="113"/>
      <c r="E985" s="113"/>
      <c r="F985" s="113"/>
      <c r="G985" s="113"/>
      <c r="H985" s="113"/>
      <c r="I985" s="113"/>
      <c r="J985" s="113"/>
      <c r="K985" s="113"/>
      <c r="L985" s="113"/>
      <c r="M985" s="113"/>
      <c r="N985" s="113"/>
      <c r="O985" s="113"/>
      <c r="P985" s="113"/>
      <c r="Q985" s="113"/>
      <c r="R985" s="113"/>
      <c r="S985" s="113"/>
      <c r="T985" s="113"/>
      <c r="U985" s="113"/>
      <c r="V985" s="113"/>
      <c r="W985" s="113"/>
      <c r="X985" s="113"/>
      <c r="Y985" s="113"/>
      <c r="Z985" s="113"/>
    </row>
    <row r="986" spans="1:26" ht="15.75" customHeight="1">
      <c r="A986" s="113"/>
      <c r="B986" s="113"/>
      <c r="C986" s="113"/>
      <c r="D986" s="113"/>
      <c r="E986" s="113"/>
      <c r="F986" s="113"/>
      <c r="G986" s="113"/>
      <c r="H986" s="113"/>
      <c r="I986" s="113"/>
      <c r="J986" s="113"/>
      <c r="K986" s="113"/>
      <c r="L986" s="113"/>
      <c r="M986" s="113"/>
      <c r="N986" s="113"/>
      <c r="O986" s="113"/>
      <c r="P986" s="113"/>
      <c r="Q986" s="113"/>
      <c r="R986" s="113"/>
      <c r="S986" s="113"/>
      <c r="T986" s="113"/>
      <c r="U986" s="113"/>
      <c r="V986" s="113"/>
      <c r="W986" s="113"/>
      <c r="X986" s="113"/>
      <c r="Y986" s="113"/>
      <c r="Z986" s="113"/>
    </row>
    <row r="987" spans="1:26" ht="15.75" customHeight="1">
      <c r="A987" s="113"/>
      <c r="B987" s="113"/>
      <c r="C987" s="113"/>
      <c r="D987" s="113"/>
      <c r="E987" s="113"/>
      <c r="F987" s="113"/>
      <c r="G987" s="113"/>
      <c r="H987" s="113"/>
      <c r="I987" s="113"/>
      <c r="J987" s="113"/>
      <c r="K987" s="113"/>
      <c r="L987" s="113"/>
      <c r="M987" s="113"/>
      <c r="N987" s="113"/>
      <c r="O987" s="113"/>
      <c r="P987" s="113"/>
      <c r="Q987" s="113"/>
      <c r="R987" s="113"/>
      <c r="S987" s="113"/>
      <c r="T987" s="113"/>
      <c r="U987" s="113"/>
      <c r="V987" s="113"/>
      <c r="W987" s="113"/>
      <c r="X987" s="113"/>
      <c r="Y987" s="113"/>
      <c r="Z987" s="113"/>
    </row>
    <row r="988" spans="1:26" ht="15.75" customHeight="1">
      <c r="A988" s="113"/>
      <c r="B988" s="113"/>
      <c r="C988" s="113"/>
      <c r="D988" s="113"/>
      <c r="E988" s="113"/>
      <c r="F988" s="113"/>
      <c r="G988" s="113"/>
      <c r="H988" s="113"/>
      <c r="I988" s="113"/>
      <c r="J988" s="113"/>
      <c r="K988" s="113"/>
      <c r="L988" s="113"/>
      <c r="M988" s="113"/>
      <c r="N988" s="113"/>
      <c r="O988" s="113"/>
      <c r="P988" s="113"/>
      <c r="Q988" s="113"/>
      <c r="R988" s="113"/>
      <c r="S988" s="113"/>
      <c r="T988" s="113"/>
      <c r="U988" s="113"/>
      <c r="V988" s="113"/>
      <c r="W988" s="113"/>
      <c r="X988" s="113"/>
      <c r="Y988" s="113"/>
      <c r="Z988" s="113"/>
    </row>
    <row r="989" spans="1:26" ht="15.75" customHeight="1">
      <c r="A989" s="113"/>
      <c r="B989" s="113"/>
      <c r="C989" s="113"/>
      <c r="D989" s="113"/>
      <c r="E989" s="113"/>
      <c r="F989" s="113"/>
      <c r="G989" s="113"/>
      <c r="H989" s="113"/>
      <c r="I989" s="113"/>
      <c r="J989" s="113"/>
      <c r="K989" s="113"/>
      <c r="L989" s="113"/>
      <c r="M989" s="113"/>
      <c r="N989" s="113"/>
      <c r="O989" s="113"/>
      <c r="P989" s="113"/>
      <c r="Q989" s="113"/>
      <c r="R989" s="113"/>
      <c r="S989" s="113"/>
      <c r="T989" s="113"/>
      <c r="U989" s="113"/>
      <c r="V989" s="113"/>
      <c r="W989" s="113"/>
      <c r="X989" s="113"/>
      <c r="Y989" s="113"/>
      <c r="Z989" s="113"/>
    </row>
    <row r="990" spans="1:26" ht="15.75" customHeight="1">
      <c r="A990" s="113"/>
      <c r="B990" s="113"/>
      <c r="C990" s="113"/>
      <c r="D990" s="113"/>
      <c r="E990" s="113"/>
      <c r="F990" s="113"/>
      <c r="G990" s="113"/>
      <c r="H990" s="113"/>
      <c r="I990" s="113"/>
      <c r="J990" s="113"/>
      <c r="K990" s="113"/>
      <c r="L990" s="113"/>
      <c r="M990" s="113"/>
      <c r="N990" s="113"/>
      <c r="O990" s="113"/>
      <c r="P990" s="113"/>
      <c r="Q990" s="113"/>
      <c r="R990" s="113"/>
      <c r="S990" s="113"/>
      <c r="T990" s="113"/>
      <c r="U990" s="113"/>
      <c r="V990" s="113"/>
      <c r="W990" s="113"/>
      <c r="X990" s="113"/>
      <c r="Y990" s="113"/>
      <c r="Z990" s="113"/>
    </row>
    <row r="991" spans="1:26" ht="15.75" customHeight="1">
      <c r="A991" s="113"/>
      <c r="B991" s="113"/>
      <c r="C991" s="113"/>
      <c r="D991" s="113"/>
      <c r="E991" s="113"/>
      <c r="F991" s="113"/>
      <c r="G991" s="113"/>
      <c r="H991" s="113"/>
      <c r="I991" s="113"/>
      <c r="J991" s="113"/>
      <c r="K991" s="113"/>
      <c r="L991" s="113"/>
      <c r="M991" s="113"/>
      <c r="N991" s="113"/>
      <c r="O991" s="113"/>
      <c r="P991" s="113"/>
      <c r="Q991" s="113"/>
      <c r="R991" s="113"/>
      <c r="S991" s="113"/>
      <c r="T991" s="113"/>
      <c r="U991" s="113"/>
      <c r="V991" s="113"/>
      <c r="W991" s="113"/>
      <c r="X991" s="113"/>
      <c r="Y991" s="113"/>
      <c r="Z991" s="113"/>
    </row>
    <row r="992" spans="1:26" ht="15.75" customHeight="1">
      <c r="A992" s="113"/>
      <c r="B992" s="113"/>
      <c r="C992" s="113"/>
      <c r="D992" s="113"/>
      <c r="E992" s="113"/>
      <c r="F992" s="113"/>
      <c r="G992" s="113"/>
      <c r="H992" s="113"/>
      <c r="I992" s="113"/>
      <c r="J992" s="113"/>
      <c r="K992" s="113"/>
      <c r="L992" s="113"/>
      <c r="M992" s="113"/>
      <c r="N992" s="113"/>
      <c r="O992" s="113"/>
      <c r="P992" s="113"/>
      <c r="Q992" s="113"/>
      <c r="R992" s="113"/>
      <c r="S992" s="113"/>
      <c r="T992" s="113"/>
      <c r="U992" s="113"/>
      <c r="V992" s="113"/>
      <c r="W992" s="113"/>
      <c r="X992" s="113"/>
      <c r="Y992" s="113"/>
      <c r="Z992" s="113"/>
    </row>
    <row r="993" spans="1:26" ht="15.75" customHeight="1">
      <c r="A993" s="113"/>
      <c r="B993" s="113"/>
      <c r="C993" s="113"/>
      <c r="D993" s="113"/>
      <c r="E993" s="113"/>
      <c r="F993" s="113"/>
      <c r="G993" s="113"/>
      <c r="H993" s="113"/>
      <c r="I993" s="113"/>
      <c r="J993" s="113"/>
      <c r="K993" s="113"/>
      <c r="L993" s="113"/>
      <c r="M993" s="113"/>
      <c r="N993" s="113"/>
      <c r="O993" s="113"/>
      <c r="P993" s="113"/>
      <c r="Q993" s="113"/>
      <c r="R993" s="113"/>
      <c r="S993" s="113"/>
      <c r="T993" s="113"/>
      <c r="U993" s="113"/>
      <c r="V993" s="113"/>
      <c r="W993" s="113"/>
      <c r="X993" s="113"/>
      <c r="Y993" s="113"/>
      <c r="Z993" s="113"/>
    </row>
    <row r="994" spans="1:26" ht="15.75" customHeight="1">
      <c r="A994" s="113"/>
      <c r="B994" s="113"/>
      <c r="C994" s="113"/>
      <c r="D994" s="113"/>
      <c r="E994" s="113"/>
      <c r="F994" s="113"/>
      <c r="G994" s="113"/>
      <c r="H994" s="113"/>
      <c r="I994" s="113"/>
      <c r="J994" s="113"/>
      <c r="K994" s="113"/>
      <c r="L994" s="113"/>
      <c r="M994" s="113"/>
      <c r="N994" s="113"/>
      <c r="O994" s="113"/>
      <c r="P994" s="113"/>
      <c r="Q994" s="113"/>
      <c r="R994" s="113"/>
      <c r="S994" s="113"/>
      <c r="T994" s="113"/>
      <c r="U994" s="113"/>
      <c r="V994" s="113"/>
      <c r="W994" s="113"/>
      <c r="X994" s="113"/>
      <c r="Y994" s="113"/>
      <c r="Z994" s="113"/>
    </row>
    <row r="995" spans="1:26" ht="15.75" customHeight="1">
      <c r="A995" s="113"/>
      <c r="B995" s="113"/>
      <c r="C995" s="113"/>
      <c r="D995" s="113"/>
      <c r="E995" s="113"/>
      <c r="F995" s="113"/>
      <c r="G995" s="113"/>
      <c r="H995" s="113"/>
      <c r="I995" s="113"/>
      <c r="J995" s="113"/>
      <c r="K995" s="113"/>
      <c r="L995" s="113"/>
      <c r="M995" s="113"/>
      <c r="N995" s="113"/>
      <c r="O995" s="113"/>
      <c r="P995" s="113"/>
      <c r="Q995" s="113"/>
      <c r="R995" s="113"/>
      <c r="S995" s="113"/>
      <c r="T995" s="113"/>
      <c r="U995" s="113"/>
      <c r="V995" s="113"/>
      <c r="W995" s="113"/>
      <c r="X995" s="113"/>
      <c r="Y995" s="113"/>
      <c r="Z995" s="113"/>
    </row>
    <row r="996" spans="1:26" ht="15.75" customHeight="1">
      <c r="A996" s="113"/>
      <c r="B996" s="113"/>
      <c r="C996" s="113"/>
      <c r="D996" s="113"/>
      <c r="E996" s="113"/>
      <c r="F996" s="113"/>
      <c r="G996" s="113"/>
      <c r="H996" s="113"/>
      <c r="I996" s="113"/>
      <c r="J996" s="113"/>
      <c r="K996" s="113"/>
      <c r="L996" s="113"/>
      <c r="M996" s="113"/>
      <c r="N996" s="113"/>
      <c r="O996" s="113"/>
      <c r="P996" s="113"/>
      <c r="Q996" s="113"/>
      <c r="R996" s="113"/>
      <c r="S996" s="113"/>
      <c r="T996" s="113"/>
      <c r="U996" s="113"/>
      <c r="V996" s="113"/>
      <c r="W996" s="113"/>
      <c r="X996" s="113"/>
      <c r="Y996" s="113"/>
      <c r="Z996" s="113"/>
    </row>
    <row r="997" spans="1:26" ht="15.75" customHeight="1">
      <c r="A997" s="113"/>
      <c r="B997" s="113"/>
      <c r="C997" s="113"/>
      <c r="D997" s="113"/>
      <c r="E997" s="113"/>
      <c r="F997" s="113"/>
      <c r="G997" s="113"/>
      <c r="H997" s="113"/>
      <c r="I997" s="113"/>
      <c r="J997" s="113"/>
      <c r="K997" s="113"/>
      <c r="L997" s="113"/>
      <c r="M997" s="113"/>
      <c r="N997" s="113"/>
      <c r="O997" s="113"/>
      <c r="P997" s="113"/>
      <c r="Q997" s="113"/>
      <c r="R997" s="113"/>
      <c r="S997" s="113"/>
      <c r="T997" s="113"/>
      <c r="U997" s="113"/>
      <c r="V997" s="113"/>
      <c r="W997" s="113"/>
      <c r="X997" s="113"/>
      <c r="Y997" s="113"/>
      <c r="Z997" s="113"/>
    </row>
    <row r="998" spans="1:26" ht="15.75" customHeight="1">
      <c r="A998" s="113"/>
      <c r="B998" s="113"/>
      <c r="C998" s="113"/>
      <c r="D998" s="113"/>
      <c r="E998" s="113"/>
      <c r="F998" s="113"/>
      <c r="G998" s="113"/>
      <c r="H998" s="113"/>
      <c r="I998" s="113"/>
      <c r="J998" s="113"/>
      <c r="K998" s="113"/>
      <c r="L998" s="113"/>
      <c r="M998" s="113"/>
      <c r="N998" s="113"/>
      <c r="O998" s="113"/>
      <c r="P998" s="113"/>
      <c r="Q998" s="113"/>
      <c r="R998" s="113"/>
      <c r="S998" s="113"/>
      <c r="T998" s="113"/>
      <c r="U998" s="113"/>
      <c r="V998" s="113"/>
      <c r="W998" s="113"/>
      <c r="X998" s="113"/>
      <c r="Y998" s="113"/>
      <c r="Z998" s="113"/>
    </row>
    <row r="999" spans="1:26" ht="15.75" customHeight="1">
      <c r="A999" s="113"/>
      <c r="B999" s="113"/>
      <c r="C999" s="113"/>
      <c r="D999" s="113"/>
      <c r="E999" s="113"/>
      <c r="F999" s="113"/>
      <c r="G999" s="113"/>
      <c r="H999" s="113"/>
      <c r="I999" s="113"/>
      <c r="J999" s="113"/>
      <c r="K999" s="113"/>
      <c r="L999" s="113"/>
      <c r="M999" s="113"/>
      <c r="N999" s="113"/>
      <c r="O999" s="113"/>
      <c r="P999" s="113"/>
      <c r="Q999" s="113"/>
      <c r="R999" s="113"/>
      <c r="S999" s="113"/>
      <c r="T999" s="113"/>
      <c r="U999" s="113"/>
      <c r="V999" s="113"/>
      <c r="W999" s="113"/>
      <c r="X999" s="113"/>
      <c r="Y999" s="113"/>
      <c r="Z999" s="113"/>
    </row>
    <row r="1000" spans="1:26" ht="15.75" customHeight="1">
      <c r="A1000" s="113"/>
      <c r="B1000" s="113"/>
      <c r="C1000" s="113"/>
      <c r="D1000" s="113"/>
      <c r="E1000" s="113"/>
      <c r="F1000" s="113"/>
      <c r="G1000" s="113"/>
      <c r="H1000" s="113"/>
      <c r="I1000" s="113"/>
      <c r="J1000" s="113"/>
      <c r="K1000" s="113"/>
      <c r="L1000" s="113"/>
      <c r="M1000" s="113"/>
      <c r="N1000" s="113"/>
      <c r="O1000" s="113"/>
      <c r="P1000" s="113"/>
      <c r="Q1000" s="113"/>
      <c r="R1000" s="113"/>
      <c r="S1000" s="113"/>
      <c r="T1000" s="113"/>
      <c r="U1000" s="113"/>
      <c r="V1000" s="113"/>
      <c r="W1000" s="113"/>
      <c r="X1000" s="113"/>
      <c r="Y1000" s="113"/>
      <c r="Z1000" s="113"/>
    </row>
  </sheetData>
  <printOptions horizontalCentered="1" verticalCentered="1"/>
  <pageMargins left="0.51181102362204722" right="0.51181102362204722" top="0.78740157480314965" bottom="0.78740157480314965" header="0" footer="0"/>
  <pageSetup paperSize="9" scale="45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J1000"/>
  <sheetViews>
    <sheetView zoomScale="90" zoomScaleNormal="90" workbookViewId="0">
      <selection activeCell="I59" sqref="A1:I59"/>
    </sheetView>
  </sheetViews>
  <sheetFormatPr defaultRowHeight="15" customHeight="1"/>
  <cols>
    <col min="1" max="1" width="18.140625" customWidth="1"/>
    <col min="2" max="2" width="57.5703125" bestFit="1" customWidth="1"/>
    <col min="3" max="3" width="19" customWidth="1"/>
    <col min="4" max="4" width="58.7109375" bestFit="1" customWidth="1"/>
    <col min="5" max="5" width="58" customWidth="1"/>
    <col min="6" max="6" width="14.5703125" customWidth="1"/>
    <col min="7" max="7" width="12.42578125" bestFit="1" customWidth="1"/>
    <col min="8" max="8" width="14.140625" customWidth="1"/>
    <col min="9" max="9" width="83.85546875" customWidth="1"/>
  </cols>
  <sheetData>
    <row r="1" spans="1:10" ht="31.5">
      <c r="A1" s="142" t="s">
        <v>389</v>
      </c>
      <c r="B1" s="142" t="s">
        <v>390</v>
      </c>
      <c r="C1" s="452" t="s">
        <v>724</v>
      </c>
      <c r="D1" s="452" t="s">
        <v>725</v>
      </c>
      <c r="E1" s="452" t="s">
        <v>726</v>
      </c>
      <c r="F1" s="452" t="s">
        <v>727</v>
      </c>
      <c r="G1" s="452" t="s">
        <v>728</v>
      </c>
      <c r="H1" s="453" t="s">
        <v>729</v>
      </c>
      <c r="I1" s="454" t="s">
        <v>730</v>
      </c>
    </row>
    <row r="2" spans="1:10" ht="30">
      <c r="A2" s="140" t="s">
        <v>731</v>
      </c>
      <c r="B2" s="482" t="s">
        <v>406</v>
      </c>
      <c r="C2" s="140" t="s">
        <v>732</v>
      </c>
      <c r="D2" s="483" t="s">
        <v>733</v>
      </c>
      <c r="E2" s="524" t="s">
        <v>734</v>
      </c>
      <c r="F2" s="525">
        <v>44953</v>
      </c>
      <c r="G2" s="526">
        <v>45013</v>
      </c>
      <c r="H2" s="527">
        <v>890</v>
      </c>
      <c r="I2" s="528" t="s">
        <v>735</v>
      </c>
      <c r="J2" s="141"/>
    </row>
    <row r="3" spans="1:10">
      <c r="A3" s="140" t="s">
        <v>405</v>
      </c>
      <c r="B3" s="529" t="s">
        <v>406</v>
      </c>
      <c r="C3" s="530" t="s">
        <v>732</v>
      </c>
      <c r="D3" s="153" t="s">
        <v>733</v>
      </c>
      <c r="E3" s="524" t="s">
        <v>734</v>
      </c>
      <c r="F3" s="531">
        <v>44649</v>
      </c>
      <c r="G3" s="526">
        <v>45014</v>
      </c>
      <c r="H3" s="532">
        <v>890</v>
      </c>
      <c r="I3" s="533" t="s">
        <v>889</v>
      </c>
    </row>
    <row r="4" spans="1:10">
      <c r="A4" s="140" t="s">
        <v>731</v>
      </c>
      <c r="B4" s="482" t="s">
        <v>406</v>
      </c>
      <c r="C4" s="147" t="s">
        <v>687</v>
      </c>
      <c r="D4" s="489" t="s">
        <v>688</v>
      </c>
      <c r="E4" s="534" t="s">
        <v>736</v>
      </c>
      <c r="F4" s="531">
        <v>44600</v>
      </c>
      <c r="G4" s="526">
        <v>44648</v>
      </c>
      <c r="H4" s="532">
        <v>500</v>
      </c>
      <c r="I4" s="535" t="s">
        <v>737</v>
      </c>
      <c r="J4" s="141"/>
    </row>
    <row r="5" spans="1:10">
      <c r="A5" s="140" t="s">
        <v>405</v>
      </c>
      <c r="B5" s="529" t="s">
        <v>406</v>
      </c>
      <c r="C5" s="147" t="s">
        <v>687</v>
      </c>
      <c r="D5" s="148" t="s">
        <v>688</v>
      </c>
      <c r="E5" s="534" t="s">
        <v>736</v>
      </c>
      <c r="F5" s="531">
        <v>44649</v>
      </c>
      <c r="G5" s="526">
        <v>45014</v>
      </c>
      <c r="H5" s="532" t="s">
        <v>885</v>
      </c>
      <c r="I5" s="533" t="s">
        <v>886</v>
      </c>
    </row>
    <row r="6" spans="1:10" ht="30">
      <c r="A6" s="140" t="s">
        <v>731</v>
      </c>
      <c r="B6" s="536" t="s">
        <v>406</v>
      </c>
      <c r="C6" s="140" t="s">
        <v>672</v>
      </c>
      <c r="D6" s="483" t="s">
        <v>738</v>
      </c>
      <c r="E6" s="534" t="s">
        <v>1078</v>
      </c>
      <c r="F6" s="531">
        <v>44594</v>
      </c>
      <c r="G6" s="526">
        <v>44648</v>
      </c>
      <c r="H6" s="532">
        <v>0</v>
      </c>
      <c r="I6" s="537" t="s">
        <v>739</v>
      </c>
      <c r="J6" s="141"/>
    </row>
    <row r="7" spans="1:10" ht="30">
      <c r="A7" s="140" t="s">
        <v>405</v>
      </c>
      <c r="B7" s="538" t="s">
        <v>406</v>
      </c>
      <c r="C7" s="140" t="s">
        <v>672</v>
      </c>
      <c r="D7" s="483" t="s">
        <v>738</v>
      </c>
      <c r="E7" s="534" t="s">
        <v>1078</v>
      </c>
      <c r="F7" s="152" t="s">
        <v>896</v>
      </c>
      <c r="G7" s="152" t="s">
        <v>891</v>
      </c>
      <c r="H7" s="532">
        <v>0</v>
      </c>
      <c r="I7" s="539" t="s">
        <v>897</v>
      </c>
      <c r="J7" s="141"/>
    </row>
    <row r="8" spans="1:10">
      <c r="A8" s="140" t="s">
        <v>731</v>
      </c>
      <c r="B8" s="536" t="s">
        <v>406</v>
      </c>
      <c r="C8" s="147" t="s">
        <v>740</v>
      </c>
      <c r="D8" s="489" t="s">
        <v>741</v>
      </c>
      <c r="E8" s="534" t="s">
        <v>742</v>
      </c>
      <c r="F8" s="531">
        <v>44624</v>
      </c>
      <c r="G8" s="526">
        <v>44648</v>
      </c>
      <c r="H8" s="532">
        <v>0</v>
      </c>
      <c r="I8" s="533" t="s">
        <v>743</v>
      </c>
    </row>
    <row r="9" spans="1:10">
      <c r="A9" s="140" t="s">
        <v>731</v>
      </c>
      <c r="B9" s="536" t="s">
        <v>406</v>
      </c>
      <c r="C9" s="140" t="s">
        <v>652</v>
      </c>
      <c r="D9" s="483" t="s">
        <v>744</v>
      </c>
      <c r="E9" s="524" t="s">
        <v>745</v>
      </c>
      <c r="F9" s="540" t="s">
        <v>746</v>
      </c>
      <c r="G9" s="526">
        <v>44648</v>
      </c>
      <c r="H9" s="532">
        <v>9300</v>
      </c>
      <c r="I9" s="539" t="s">
        <v>747</v>
      </c>
      <c r="J9" s="141"/>
    </row>
    <row r="10" spans="1:10">
      <c r="A10" s="140" t="s">
        <v>731</v>
      </c>
      <c r="B10" s="536" t="s">
        <v>406</v>
      </c>
      <c r="C10" s="140" t="s">
        <v>652</v>
      </c>
      <c r="D10" s="483" t="s">
        <v>744</v>
      </c>
      <c r="E10" s="524" t="s">
        <v>748</v>
      </c>
      <c r="F10" s="541">
        <v>44602</v>
      </c>
      <c r="G10" s="526">
        <v>44648</v>
      </c>
      <c r="H10" s="532">
        <v>0</v>
      </c>
      <c r="I10" s="533" t="s">
        <v>749</v>
      </c>
      <c r="J10" s="141"/>
    </row>
    <row r="11" spans="1:10" ht="30">
      <c r="A11" s="140" t="s">
        <v>731</v>
      </c>
      <c r="B11" s="536" t="s">
        <v>406</v>
      </c>
      <c r="C11" s="147" t="s">
        <v>750</v>
      </c>
      <c r="D11" s="489" t="s">
        <v>751</v>
      </c>
      <c r="E11" s="524" t="s">
        <v>752</v>
      </c>
      <c r="F11" s="540" t="s">
        <v>753</v>
      </c>
      <c r="G11" s="526">
        <v>44648</v>
      </c>
      <c r="H11" s="532">
        <v>0</v>
      </c>
      <c r="I11" s="528" t="s">
        <v>754</v>
      </c>
    </row>
    <row r="12" spans="1:10" ht="30">
      <c r="A12" s="140" t="s">
        <v>405</v>
      </c>
      <c r="B12" s="536" t="s">
        <v>406</v>
      </c>
      <c r="C12" s="147" t="s">
        <v>750</v>
      </c>
      <c r="D12" s="489" t="s">
        <v>751</v>
      </c>
      <c r="E12" s="524" t="s">
        <v>752</v>
      </c>
      <c r="F12" s="540" t="s">
        <v>896</v>
      </c>
      <c r="G12" s="526">
        <v>45014</v>
      </c>
      <c r="H12" s="532">
        <v>0</v>
      </c>
      <c r="I12" s="533" t="s">
        <v>887</v>
      </c>
      <c r="J12" s="141"/>
    </row>
    <row r="13" spans="1:10" ht="30">
      <c r="A13" s="140" t="s">
        <v>731</v>
      </c>
      <c r="B13" s="536" t="s">
        <v>406</v>
      </c>
      <c r="C13" s="486" t="s">
        <v>755</v>
      </c>
      <c r="D13" s="488" t="s">
        <v>756</v>
      </c>
      <c r="E13" s="524" t="s">
        <v>757</v>
      </c>
      <c r="F13" s="531">
        <v>44594</v>
      </c>
      <c r="G13" s="526">
        <v>44648</v>
      </c>
      <c r="H13" s="532">
        <v>800</v>
      </c>
      <c r="I13" s="528" t="s">
        <v>758</v>
      </c>
      <c r="J13" s="141"/>
    </row>
    <row r="14" spans="1:10">
      <c r="A14" s="140" t="s">
        <v>731</v>
      </c>
      <c r="B14" s="536" t="s">
        <v>406</v>
      </c>
      <c r="C14" s="150">
        <v>21374060000144</v>
      </c>
      <c r="D14" s="153" t="s">
        <v>759</v>
      </c>
      <c r="E14" s="524" t="s">
        <v>760</v>
      </c>
      <c r="F14" s="531">
        <v>44608</v>
      </c>
      <c r="G14" s="526">
        <v>44648</v>
      </c>
      <c r="H14" s="532">
        <v>2200</v>
      </c>
      <c r="I14" s="528" t="s">
        <v>761</v>
      </c>
      <c r="J14" s="141"/>
    </row>
    <row r="15" spans="1:10">
      <c r="A15" s="140" t="s">
        <v>731</v>
      </c>
      <c r="B15" s="536" t="s">
        <v>406</v>
      </c>
      <c r="C15" s="486" t="s">
        <v>762</v>
      </c>
      <c r="D15" s="488" t="s">
        <v>763</v>
      </c>
      <c r="E15" s="524" t="s">
        <v>764</v>
      </c>
      <c r="F15" s="531">
        <v>44595</v>
      </c>
      <c r="G15" s="526">
        <v>44648</v>
      </c>
      <c r="H15" s="532">
        <v>12900</v>
      </c>
      <c r="I15" s="533" t="s">
        <v>765</v>
      </c>
      <c r="J15" s="141"/>
    </row>
    <row r="16" spans="1:10">
      <c r="A16" s="140" t="s">
        <v>731</v>
      </c>
      <c r="B16" s="482" t="s">
        <v>406</v>
      </c>
      <c r="C16" s="151">
        <v>18554757000192</v>
      </c>
      <c r="D16" s="153" t="s">
        <v>766</v>
      </c>
      <c r="E16" s="524" t="s">
        <v>767</v>
      </c>
      <c r="F16" s="540" t="s">
        <v>768</v>
      </c>
      <c r="G16" s="526">
        <v>44648</v>
      </c>
      <c r="H16" s="532">
        <v>0</v>
      </c>
      <c r="I16" s="528" t="s">
        <v>769</v>
      </c>
      <c r="J16" s="141"/>
    </row>
    <row r="17" spans="1:10">
      <c r="A17" s="140" t="s">
        <v>405</v>
      </c>
      <c r="B17" s="482" t="s">
        <v>406</v>
      </c>
      <c r="C17" s="151">
        <v>18554757000192</v>
      </c>
      <c r="D17" s="153" t="s">
        <v>766</v>
      </c>
      <c r="E17" s="524" t="s">
        <v>767</v>
      </c>
      <c r="F17" s="540" t="s">
        <v>896</v>
      </c>
      <c r="G17" s="526">
        <v>45014</v>
      </c>
      <c r="H17" s="532">
        <v>0</v>
      </c>
      <c r="I17" s="528" t="s">
        <v>1079</v>
      </c>
      <c r="J17" s="141"/>
    </row>
    <row r="18" spans="1:10" ht="30">
      <c r="A18" s="140" t="s">
        <v>731</v>
      </c>
      <c r="B18" s="482" t="s">
        <v>406</v>
      </c>
      <c r="C18" s="486" t="s">
        <v>664</v>
      </c>
      <c r="D18" s="488" t="s">
        <v>770</v>
      </c>
      <c r="E18" s="524" t="s">
        <v>771</v>
      </c>
      <c r="F18" s="540" t="s">
        <v>772</v>
      </c>
      <c r="G18" s="526">
        <v>44648</v>
      </c>
      <c r="H18" s="532">
        <v>6200</v>
      </c>
      <c r="I18" s="528" t="s">
        <v>773</v>
      </c>
    </row>
    <row r="19" spans="1:10">
      <c r="A19" s="140" t="s">
        <v>731</v>
      </c>
      <c r="B19" s="482" t="s">
        <v>406</v>
      </c>
      <c r="C19" s="486" t="s">
        <v>664</v>
      </c>
      <c r="D19" s="488" t="s">
        <v>770</v>
      </c>
      <c r="E19" s="524" t="s">
        <v>774</v>
      </c>
      <c r="F19" s="540" t="s">
        <v>775</v>
      </c>
      <c r="G19" s="526">
        <v>44648</v>
      </c>
      <c r="H19" s="532">
        <v>1400</v>
      </c>
      <c r="I19" s="528" t="s">
        <v>776</v>
      </c>
    </row>
    <row r="20" spans="1:10" ht="30">
      <c r="A20" s="140" t="s">
        <v>731</v>
      </c>
      <c r="B20" s="482" t="s">
        <v>406</v>
      </c>
      <c r="C20" s="140" t="s">
        <v>673</v>
      </c>
      <c r="D20" s="483" t="s">
        <v>674</v>
      </c>
      <c r="E20" s="524" t="s">
        <v>777</v>
      </c>
      <c r="F20" s="540" t="s">
        <v>778</v>
      </c>
      <c r="G20" s="526">
        <v>44648</v>
      </c>
      <c r="H20" s="532">
        <v>3500</v>
      </c>
      <c r="I20" s="528" t="s">
        <v>779</v>
      </c>
      <c r="J20" s="141"/>
    </row>
    <row r="21" spans="1:10" ht="30">
      <c r="A21" s="140" t="s">
        <v>731</v>
      </c>
      <c r="B21" s="482" t="s">
        <v>406</v>
      </c>
      <c r="C21" s="140" t="s">
        <v>670</v>
      </c>
      <c r="D21" s="483" t="s">
        <v>780</v>
      </c>
      <c r="E21" s="524" t="s">
        <v>781</v>
      </c>
      <c r="F21" s="540" t="s">
        <v>753</v>
      </c>
      <c r="G21" s="526">
        <v>44648</v>
      </c>
      <c r="H21" s="532">
        <v>300</v>
      </c>
      <c r="I21" s="528" t="s">
        <v>782</v>
      </c>
      <c r="J21" s="141"/>
    </row>
    <row r="22" spans="1:10">
      <c r="A22" s="140" t="s">
        <v>405</v>
      </c>
      <c r="B22" s="482" t="s">
        <v>406</v>
      </c>
      <c r="C22" s="140" t="s">
        <v>670</v>
      </c>
      <c r="D22" s="483" t="s">
        <v>780</v>
      </c>
      <c r="E22" s="524" t="s">
        <v>781</v>
      </c>
      <c r="F22" s="531">
        <v>44649</v>
      </c>
      <c r="G22" s="526">
        <v>45014</v>
      </c>
      <c r="H22" s="532">
        <v>300</v>
      </c>
      <c r="I22" s="533" t="s">
        <v>888</v>
      </c>
      <c r="J22" s="141"/>
    </row>
    <row r="23" spans="1:10">
      <c r="A23" s="140" t="s">
        <v>731</v>
      </c>
      <c r="B23" s="482" t="s">
        <v>406</v>
      </c>
      <c r="C23" s="140" t="s">
        <v>783</v>
      </c>
      <c r="D23" s="542" t="s">
        <v>784</v>
      </c>
      <c r="E23" s="524" t="s">
        <v>785</v>
      </c>
      <c r="F23" s="540" t="s">
        <v>786</v>
      </c>
      <c r="G23" s="526">
        <v>44648</v>
      </c>
      <c r="H23" s="532">
        <v>7000</v>
      </c>
      <c r="I23" s="528" t="s">
        <v>787</v>
      </c>
    </row>
    <row r="24" spans="1:10">
      <c r="A24" s="140" t="s">
        <v>731</v>
      </c>
      <c r="B24" s="482" t="s">
        <v>406</v>
      </c>
      <c r="C24" s="152" t="s">
        <v>788</v>
      </c>
      <c r="D24" s="153" t="s">
        <v>789</v>
      </c>
      <c r="E24" s="524" t="s">
        <v>790</v>
      </c>
      <c r="F24" s="540" t="s">
        <v>791</v>
      </c>
      <c r="G24" s="526">
        <v>44648</v>
      </c>
      <c r="H24" s="532">
        <v>0</v>
      </c>
      <c r="I24" s="533" t="s">
        <v>792</v>
      </c>
    </row>
    <row r="25" spans="1:10" ht="30">
      <c r="A25" s="140" t="s">
        <v>731</v>
      </c>
      <c r="B25" s="482" t="s">
        <v>406</v>
      </c>
      <c r="C25" s="140" t="s">
        <v>793</v>
      </c>
      <c r="D25" s="483" t="s">
        <v>794</v>
      </c>
      <c r="E25" s="534" t="s">
        <v>795</v>
      </c>
      <c r="F25" s="531">
        <v>44630</v>
      </c>
      <c r="G25" s="526">
        <v>44648</v>
      </c>
      <c r="H25" s="532">
        <v>2650</v>
      </c>
      <c r="I25" s="528" t="s">
        <v>796</v>
      </c>
      <c r="J25" s="141"/>
    </row>
    <row r="26" spans="1:10" ht="30">
      <c r="A26" s="140" t="s">
        <v>731</v>
      </c>
      <c r="B26" s="482" t="s">
        <v>406</v>
      </c>
      <c r="C26" s="140" t="s">
        <v>797</v>
      </c>
      <c r="D26" s="483" t="s">
        <v>798</v>
      </c>
      <c r="E26" s="534" t="s">
        <v>799</v>
      </c>
      <c r="F26" s="531">
        <v>44620</v>
      </c>
      <c r="G26" s="526">
        <v>44648</v>
      </c>
      <c r="H26" s="532">
        <v>3651.35</v>
      </c>
      <c r="I26" s="528" t="s">
        <v>800</v>
      </c>
    </row>
    <row r="27" spans="1:10">
      <c r="A27" s="140" t="s">
        <v>731</v>
      </c>
      <c r="B27" s="482" t="s">
        <v>406</v>
      </c>
      <c r="C27" s="487" t="s">
        <v>640</v>
      </c>
      <c r="D27" s="483" t="s">
        <v>801</v>
      </c>
      <c r="E27" s="524" t="s">
        <v>802</v>
      </c>
      <c r="F27" s="540" t="s">
        <v>803</v>
      </c>
      <c r="G27" s="526">
        <v>44648</v>
      </c>
      <c r="H27" s="532" t="s">
        <v>804</v>
      </c>
      <c r="I27" s="528" t="s">
        <v>805</v>
      </c>
    </row>
    <row r="28" spans="1:10" ht="30">
      <c r="A28" s="140" t="s">
        <v>731</v>
      </c>
      <c r="B28" s="482" t="s">
        <v>406</v>
      </c>
      <c r="C28" s="487" t="s">
        <v>702</v>
      </c>
      <c r="D28" s="483" t="s">
        <v>703</v>
      </c>
      <c r="E28" s="524" t="s">
        <v>806</v>
      </c>
      <c r="F28" s="540" t="s">
        <v>803</v>
      </c>
      <c r="G28" s="526"/>
      <c r="H28" s="532">
        <v>14547.17</v>
      </c>
      <c r="I28" s="528" t="s">
        <v>807</v>
      </c>
    </row>
    <row r="29" spans="1:10">
      <c r="A29" s="140" t="s">
        <v>731</v>
      </c>
      <c r="B29" s="482" t="s">
        <v>406</v>
      </c>
      <c r="C29" s="151">
        <v>12882148000186</v>
      </c>
      <c r="D29" s="153" t="s">
        <v>808</v>
      </c>
      <c r="E29" s="524" t="s">
        <v>757</v>
      </c>
      <c r="F29" s="531">
        <v>44652</v>
      </c>
      <c r="G29" s="526">
        <v>45017</v>
      </c>
      <c r="H29" s="532" t="s">
        <v>809</v>
      </c>
      <c r="I29" s="533" t="s">
        <v>810</v>
      </c>
      <c r="J29" s="141"/>
    </row>
    <row r="30" spans="1:10">
      <c r="A30" s="140" t="s">
        <v>731</v>
      </c>
      <c r="B30" s="482" t="s">
        <v>406</v>
      </c>
      <c r="C30" s="151">
        <v>36405607000107</v>
      </c>
      <c r="D30" s="153" t="s">
        <v>811</v>
      </c>
      <c r="E30" s="534" t="s">
        <v>812</v>
      </c>
      <c r="F30" s="531">
        <v>44649</v>
      </c>
      <c r="G30" s="526">
        <v>45014</v>
      </c>
      <c r="H30" s="532" t="s">
        <v>804</v>
      </c>
      <c r="I30" s="533" t="s">
        <v>813</v>
      </c>
      <c r="J30" s="141"/>
    </row>
    <row r="31" spans="1:10">
      <c r="A31" s="140" t="s">
        <v>731</v>
      </c>
      <c r="B31" s="482" t="s">
        <v>406</v>
      </c>
      <c r="C31" s="151">
        <v>1838829000120</v>
      </c>
      <c r="D31" s="538" t="s">
        <v>814</v>
      </c>
      <c r="E31" s="534" t="s">
        <v>815</v>
      </c>
      <c r="F31" s="531">
        <v>44649</v>
      </c>
      <c r="G31" s="526">
        <v>45014</v>
      </c>
      <c r="H31" s="532" t="s">
        <v>816</v>
      </c>
      <c r="I31" s="533" t="s">
        <v>817</v>
      </c>
    </row>
    <row r="32" spans="1:10">
      <c r="A32" s="140" t="s">
        <v>731</v>
      </c>
      <c r="B32" s="482" t="s">
        <v>406</v>
      </c>
      <c r="C32" s="151">
        <v>31675417000188</v>
      </c>
      <c r="D32" s="538" t="s">
        <v>818</v>
      </c>
      <c r="E32" s="534" t="s">
        <v>742</v>
      </c>
      <c r="F32" s="531">
        <v>44649</v>
      </c>
      <c r="G32" s="526">
        <v>45014</v>
      </c>
      <c r="H32" s="532" t="s">
        <v>819</v>
      </c>
      <c r="I32" s="533" t="s">
        <v>820</v>
      </c>
    </row>
    <row r="33" spans="1:10">
      <c r="A33" s="140" t="s">
        <v>731</v>
      </c>
      <c r="B33" s="482" t="s">
        <v>406</v>
      </c>
      <c r="C33" s="140" t="s">
        <v>670</v>
      </c>
      <c r="D33" s="483" t="s">
        <v>780</v>
      </c>
      <c r="E33" s="524" t="s">
        <v>781</v>
      </c>
      <c r="F33" s="531">
        <v>44649</v>
      </c>
      <c r="G33" s="526">
        <v>45014</v>
      </c>
      <c r="H33" s="532" t="s">
        <v>821</v>
      </c>
      <c r="I33" s="533" t="s">
        <v>782</v>
      </c>
      <c r="J33" s="141"/>
    </row>
    <row r="34" spans="1:10">
      <c r="A34" s="140" t="s">
        <v>731</v>
      </c>
      <c r="B34" s="482" t="s">
        <v>406</v>
      </c>
      <c r="C34" s="151">
        <v>24380578002041</v>
      </c>
      <c r="D34" s="538" t="s">
        <v>822</v>
      </c>
      <c r="E34" s="534" t="s">
        <v>823</v>
      </c>
      <c r="F34" s="531">
        <v>44649</v>
      </c>
      <c r="G34" s="526">
        <v>45014</v>
      </c>
      <c r="H34" s="532">
        <v>0</v>
      </c>
      <c r="I34" s="543" t="s">
        <v>824</v>
      </c>
    </row>
    <row r="35" spans="1:10">
      <c r="A35" s="140" t="s">
        <v>731</v>
      </c>
      <c r="B35" s="482" t="s">
        <v>406</v>
      </c>
      <c r="C35" s="152" t="s">
        <v>825</v>
      </c>
      <c r="D35" s="153" t="s">
        <v>826</v>
      </c>
      <c r="E35" s="534" t="s">
        <v>827</v>
      </c>
      <c r="F35" s="531">
        <v>44603</v>
      </c>
      <c r="G35" s="544"/>
      <c r="H35" s="532">
        <v>1900.31</v>
      </c>
      <c r="I35" s="533" t="s">
        <v>828</v>
      </c>
      <c r="J35" s="141"/>
    </row>
    <row r="36" spans="1:10">
      <c r="A36" s="140" t="s">
        <v>731</v>
      </c>
      <c r="B36" s="482" t="s">
        <v>406</v>
      </c>
      <c r="C36" s="152" t="s">
        <v>662</v>
      </c>
      <c r="D36" s="153" t="s">
        <v>829</v>
      </c>
      <c r="E36" s="534" t="s">
        <v>830</v>
      </c>
      <c r="F36" s="531">
        <v>44588</v>
      </c>
      <c r="G36" s="526">
        <v>44648</v>
      </c>
      <c r="H36" s="532">
        <v>0</v>
      </c>
      <c r="I36" s="533" t="s">
        <v>831</v>
      </c>
      <c r="J36" s="141"/>
    </row>
    <row r="37" spans="1:10" ht="30">
      <c r="A37" s="140" t="s">
        <v>731</v>
      </c>
      <c r="B37" s="482" t="s">
        <v>406</v>
      </c>
      <c r="C37" s="152" t="s">
        <v>704</v>
      </c>
      <c r="D37" s="545" t="s">
        <v>705</v>
      </c>
      <c r="E37" s="534" t="s">
        <v>832</v>
      </c>
      <c r="F37" s="531">
        <v>44588</v>
      </c>
      <c r="G37" s="526">
        <v>44952</v>
      </c>
      <c r="H37" s="532">
        <v>0</v>
      </c>
      <c r="I37" s="543" t="s">
        <v>833</v>
      </c>
    </row>
    <row r="38" spans="1:10">
      <c r="A38" s="140" t="s">
        <v>405</v>
      </c>
      <c r="B38" s="544" t="s">
        <v>406</v>
      </c>
      <c r="C38" s="546" t="s">
        <v>834</v>
      </c>
      <c r="D38" s="538" t="s">
        <v>835</v>
      </c>
      <c r="E38" s="538" t="s">
        <v>836</v>
      </c>
      <c r="F38" s="531">
        <v>44685</v>
      </c>
      <c r="G38" s="526">
        <v>45234</v>
      </c>
      <c r="H38" s="547">
        <v>1647.5</v>
      </c>
      <c r="I38" s="533" t="s">
        <v>837</v>
      </c>
    </row>
    <row r="39" spans="1:10">
      <c r="A39" s="140" t="s">
        <v>405</v>
      </c>
      <c r="B39" s="544" t="s">
        <v>406</v>
      </c>
      <c r="C39" s="152" t="s">
        <v>673</v>
      </c>
      <c r="D39" s="538" t="s">
        <v>838</v>
      </c>
      <c r="E39" s="538" t="s">
        <v>839</v>
      </c>
      <c r="F39" s="531" t="s">
        <v>1080</v>
      </c>
      <c r="G39" s="526" t="s">
        <v>1081</v>
      </c>
      <c r="H39" s="547">
        <v>2950</v>
      </c>
      <c r="I39" s="533" t="s">
        <v>779</v>
      </c>
    </row>
    <row r="40" spans="1:10" ht="30">
      <c r="A40" s="140" t="s">
        <v>405</v>
      </c>
      <c r="B40" s="544" t="s">
        <v>840</v>
      </c>
      <c r="C40" s="548" t="s">
        <v>686</v>
      </c>
      <c r="D40" s="538" t="s">
        <v>841</v>
      </c>
      <c r="E40" s="534" t="s">
        <v>842</v>
      </c>
      <c r="F40" s="549">
        <v>44690</v>
      </c>
      <c r="G40" s="549">
        <v>45055</v>
      </c>
      <c r="H40" s="547">
        <v>10524.17</v>
      </c>
      <c r="I40" s="543" t="s">
        <v>843</v>
      </c>
    </row>
    <row r="41" spans="1:10">
      <c r="A41" s="140" t="s">
        <v>731</v>
      </c>
      <c r="B41" s="544" t="s">
        <v>406</v>
      </c>
      <c r="C41" s="150">
        <v>21374060000144</v>
      </c>
      <c r="D41" s="153" t="s">
        <v>759</v>
      </c>
      <c r="E41" s="524" t="s">
        <v>760</v>
      </c>
      <c r="F41" s="531">
        <v>44597</v>
      </c>
      <c r="G41" s="526">
        <v>44962</v>
      </c>
      <c r="H41" s="532">
        <v>2200</v>
      </c>
      <c r="I41" s="533" t="s">
        <v>844</v>
      </c>
    </row>
    <row r="42" spans="1:10">
      <c r="A42" s="140" t="s">
        <v>405</v>
      </c>
      <c r="B42" s="544" t="s">
        <v>406</v>
      </c>
      <c r="C42" s="151">
        <v>41476791000108</v>
      </c>
      <c r="D42" s="538" t="s">
        <v>845</v>
      </c>
      <c r="E42" s="534" t="s">
        <v>846</v>
      </c>
      <c r="F42" s="526">
        <v>44671</v>
      </c>
      <c r="G42" s="526">
        <v>44743</v>
      </c>
      <c r="H42" s="547">
        <v>0</v>
      </c>
      <c r="I42" s="543" t="s">
        <v>1082</v>
      </c>
    </row>
    <row r="43" spans="1:10">
      <c r="A43" s="140" t="s">
        <v>405</v>
      </c>
      <c r="B43" s="529" t="s">
        <v>406</v>
      </c>
      <c r="C43" s="151">
        <v>32464716000136</v>
      </c>
      <c r="D43" s="529" t="s">
        <v>893</v>
      </c>
      <c r="E43" s="538" t="s">
        <v>795</v>
      </c>
      <c r="F43" s="531">
        <v>44649</v>
      </c>
      <c r="G43" s="526">
        <v>45014</v>
      </c>
      <c r="H43" s="550" t="s">
        <v>894</v>
      </c>
      <c r="I43" s="533" t="s">
        <v>895</v>
      </c>
    </row>
    <row r="44" spans="1:10">
      <c r="A44" s="140" t="s">
        <v>405</v>
      </c>
      <c r="B44" s="544" t="s">
        <v>406</v>
      </c>
      <c r="C44" s="530" t="s">
        <v>660</v>
      </c>
      <c r="D44" s="153" t="s">
        <v>847</v>
      </c>
      <c r="E44" s="538" t="s">
        <v>848</v>
      </c>
      <c r="F44" s="531">
        <v>44720</v>
      </c>
      <c r="G44" s="526">
        <v>45085</v>
      </c>
      <c r="H44" s="547">
        <v>900</v>
      </c>
      <c r="I44" s="533" t="s">
        <v>849</v>
      </c>
    </row>
    <row r="45" spans="1:10">
      <c r="A45" s="140" t="s">
        <v>405</v>
      </c>
      <c r="B45" s="544" t="s">
        <v>406</v>
      </c>
      <c r="C45" s="151">
        <v>31698424000103</v>
      </c>
      <c r="D45" s="153" t="s">
        <v>850</v>
      </c>
      <c r="E45" s="534" t="s">
        <v>851</v>
      </c>
      <c r="F45" s="531">
        <v>44593</v>
      </c>
      <c r="G45" s="544"/>
      <c r="H45" s="547">
        <v>10000</v>
      </c>
      <c r="I45" s="533" t="s">
        <v>852</v>
      </c>
    </row>
    <row r="46" spans="1:10">
      <c r="A46" s="140" t="s">
        <v>405</v>
      </c>
      <c r="B46" s="544" t="s">
        <v>406</v>
      </c>
      <c r="C46" s="151">
        <v>42291379000186</v>
      </c>
      <c r="D46" s="153" t="s">
        <v>853</v>
      </c>
      <c r="E46" s="534" t="s">
        <v>854</v>
      </c>
      <c r="F46" s="531">
        <v>44593</v>
      </c>
      <c r="G46" s="526">
        <v>44958</v>
      </c>
      <c r="H46" s="547">
        <v>18000</v>
      </c>
      <c r="I46" s="533" t="s">
        <v>855</v>
      </c>
    </row>
    <row r="47" spans="1:10">
      <c r="A47" s="140" t="s">
        <v>405</v>
      </c>
      <c r="B47" s="544" t="s">
        <v>406</v>
      </c>
      <c r="C47" s="151">
        <v>14902509000134</v>
      </c>
      <c r="D47" s="153" t="s">
        <v>856</v>
      </c>
      <c r="E47" s="534" t="s">
        <v>857</v>
      </c>
      <c r="F47" s="531">
        <v>44593</v>
      </c>
      <c r="G47" s="526">
        <v>44958</v>
      </c>
      <c r="H47" s="547">
        <v>20000</v>
      </c>
      <c r="I47" s="533" t="s">
        <v>858</v>
      </c>
    </row>
    <row r="48" spans="1:10" ht="30">
      <c r="A48" s="140" t="s">
        <v>405</v>
      </c>
      <c r="B48" s="544" t="s">
        <v>406</v>
      </c>
      <c r="C48" s="151">
        <v>38032668000193</v>
      </c>
      <c r="D48" s="153" t="s">
        <v>859</v>
      </c>
      <c r="E48" s="534" t="s">
        <v>860</v>
      </c>
      <c r="F48" s="531">
        <v>44594</v>
      </c>
      <c r="G48" s="526">
        <v>44928</v>
      </c>
      <c r="H48" s="547">
        <v>10000</v>
      </c>
      <c r="I48" s="528" t="s">
        <v>1083</v>
      </c>
    </row>
    <row r="49" spans="1:9">
      <c r="A49" s="140" t="s">
        <v>405</v>
      </c>
      <c r="B49" s="544" t="s">
        <v>406</v>
      </c>
      <c r="C49" s="151">
        <v>43017653000196</v>
      </c>
      <c r="D49" s="153" t="s">
        <v>861</v>
      </c>
      <c r="E49" s="534" t="s">
        <v>862</v>
      </c>
      <c r="F49" s="531">
        <v>44593</v>
      </c>
      <c r="G49" s="526">
        <v>44593</v>
      </c>
      <c r="H49" s="547">
        <v>10000</v>
      </c>
      <c r="I49" s="533" t="s">
        <v>863</v>
      </c>
    </row>
    <row r="50" spans="1:9">
      <c r="A50" s="140" t="s">
        <v>405</v>
      </c>
      <c r="B50" s="490" t="s">
        <v>406</v>
      </c>
      <c r="C50" s="551">
        <v>22296569000189</v>
      </c>
      <c r="D50" s="153" t="s">
        <v>864</v>
      </c>
      <c r="E50" s="552" t="s">
        <v>865</v>
      </c>
      <c r="F50" s="553">
        <v>44682</v>
      </c>
      <c r="G50" s="554">
        <v>44866</v>
      </c>
      <c r="H50" s="547">
        <v>10000</v>
      </c>
      <c r="I50" s="535" t="s">
        <v>866</v>
      </c>
    </row>
    <row r="51" spans="1:9">
      <c r="A51" s="140" t="s">
        <v>405</v>
      </c>
      <c r="B51" s="544" t="s">
        <v>406</v>
      </c>
      <c r="C51" s="151">
        <v>21216574000171</v>
      </c>
      <c r="D51" s="153" t="s">
        <v>867</v>
      </c>
      <c r="E51" s="534" t="s">
        <v>868</v>
      </c>
      <c r="F51" s="531">
        <v>44593</v>
      </c>
      <c r="G51" s="544"/>
      <c r="H51" s="547">
        <v>5000</v>
      </c>
      <c r="I51" s="533" t="s">
        <v>869</v>
      </c>
    </row>
    <row r="52" spans="1:9">
      <c r="A52" s="140" t="s">
        <v>405</v>
      </c>
      <c r="B52" s="544" t="s">
        <v>406</v>
      </c>
      <c r="C52" s="530" t="s">
        <v>870</v>
      </c>
      <c r="D52" s="538" t="s">
        <v>871</v>
      </c>
      <c r="E52" s="538" t="s">
        <v>872</v>
      </c>
      <c r="F52" s="154" t="s">
        <v>1077</v>
      </c>
      <c r="G52" s="526">
        <v>44835</v>
      </c>
      <c r="H52" s="547">
        <v>5000</v>
      </c>
      <c r="I52" s="555" t="s">
        <v>873</v>
      </c>
    </row>
    <row r="53" spans="1:9">
      <c r="A53" s="140" t="s">
        <v>405</v>
      </c>
      <c r="B53" s="544" t="s">
        <v>406</v>
      </c>
      <c r="C53" s="152" t="s">
        <v>874</v>
      </c>
      <c r="D53" s="144" t="s">
        <v>875</v>
      </c>
      <c r="E53" s="149" t="s">
        <v>876</v>
      </c>
      <c r="F53" s="154" t="s">
        <v>877</v>
      </c>
      <c r="G53" s="526">
        <v>44894</v>
      </c>
      <c r="H53" s="547">
        <v>1384</v>
      </c>
      <c r="I53" s="539" t="s">
        <v>878</v>
      </c>
    </row>
    <row r="54" spans="1:9">
      <c r="A54" s="140" t="s">
        <v>405</v>
      </c>
      <c r="B54" s="544" t="s">
        <v>406</v>
      </c>
      <c r="C54" s="530" t="s">
        <v>1033</v>
      </c>
      <c r="D54" s="538" t="s">
        <v>1011</v>
      </c>
      <c r="E54" s="536" t="s">
        <v>1012</v>
      </c>
      <c r="F54" s="549">
        <v>44886</v>
      </c>
      <c r="G54" s="526">
        <v>45251</v>
      </c>
      <c r="H54" s="547">
        <v>32580</v>
      </c>
      <c r="I54" s="539" t="s">
        <v>1013</v>
      </c>
    </row>
    <row r="55" spans="1:9">
      <c r="A55" s="140" t="s">
        <v>405</v>
      </c>
      <c r="B55" s="544" t="s">
        <v>406</v>
      </c>
      <c r="C55" s="556" t="s">
        <v>1084</v>
      </c>
      <c r="D55" s="556" t="s">
        <v>1085</v>
      </c>
      <c r="E55" s="524" t="s">
        <v>1086</v>
      </c>
      <c r="F55" s="556" t="s">
        <v>1087</v>
      </c>
      <c r="G55" s="556" t="s">
        <v>1088</v>
      </c>
      <c r="H55" s="547">
        <v>10000</v>
      </c>
      <c r="I55" s="557" t="s">
        <v>1089</v>
      </c>
    </row>
    <row r="56" spans="1:9">
      <c r="A56" s="140" t="s">
        <v>405</v>
      </c>
      <c r="B56" s="544" t="s">
        <v>406</v>
      </c>
      <c r="C56" s="151">
        <v>82901000000127</v>
      </c>
      <c r="D56" s="538" t="s">
        <v>1006</v>
      </c>
      <c r="E56" s="149" t="s">
        <v>1007</v>
      </c>
      <c r="F56" s="154" t="s">
        <v>1008</v>
      </c>
      <c r="G56" s="152" t="s">
        <v>1009</v>
      </c>
      <c r="H56" s="547">
        <v>807.9</v>
      </c>
      <c r="I56" s="555" t="s">
        <v>1010</v>
      </c>
    </row>
    <row r="57" spans="1:9">
      <c r="A57" s="140" t="s">
        <v>405</v>
      </c>
      <c r="B57" s="544" t="s">
        <v>406</v>
      </c>
      <c r="C57" s="491" t="s">
        <v>640</v>
      </c>
      <c r="D57" s="490" t="s">
        <v>801</v>
      </c>
      <c r="E57" s="552" t="s">
        <v>1090</v>
      </c>
      <c r="F57" s="553">
        <v>45014</v>
      </c>
      <c r="G57" s="554">
        <v>45380</v>
      </c>
      <c r="H57" s="547">
        <v>528</v>
      </c>
      <c r="I57" s="535" t="s">
        <v>1091</v>
      </c>
    </row>
    <row r="58" spans="1:9">
      <c r="A58" s="140" t="s">
        <v>405</v>
      </c>
      <c r="B58" s="544" t="s">
        <v>406</v>
      </c>
      <c r="C58" s="152" t="s">
        <v>874</v>
      </c>
      <c r="D58" s="144" t="s">
        <v>875</v>
      </c>
      <c r="E58" s="552" t="s">
        <v>876</v>
      </c>
      <c r="F58" s="152" t="s">
        <v>1023</v>
      </c>
      <c r="G58" s="152" t="s">
        <v>1092</v>
      </c>
      <c r="H58" s="547">
        <v>0</v>
      </c>
      <c r="I58" s="533" t="s">
        <v>1093</v>
      </c>
    </row>
    <row r="59" spans="1:9">
      <c r="B59" s="156"/>
    </row>
    <row r="60" spans="1:9">
      <c r="B60" s="156"/>
    </row>
    <row r="61" spans="1:9">
      <c r="B61" s="156"/>
    </row>
    <row r="62" spans="1:9">
      <c r="B62" s="156"/>
    </row>
    <row r="63" spans="1:9">
      <c r="B63" s="156"/>
    </row>
    <row r="64" spans="1:9">
      <c r="B64" s="156"/>
    </row>
    <row r="65" spans="2:2">
      <c r="B65" s="156"/>
    </row>
    <row r="66" spans="2:2">
      <c r="B66" s="156"/>
    </row>
    <row r="67" spans="2:2">
      <c r="B67" s="156"/>
    </row>
    <row r="68" spans="2:2">
      <c r="B68" s="156"/>
    </row>
    <row r="69" spans="2:2">
      <c r="B69" s="156"/>
    </row>
    <row r="70" spans="2:2">
      <c r="B70" s="156"/>
    </row>
    <row r="71" spans="2:2">
      <c r="B71" s="156"/>
    </row>
    <row r="72" spans="2:2">
      <c r="B72" s="156"/>
    </row>
    <row r="73" spans="2:2">
      <c r="B73" s="156"/>
    </row>
    <row r="74" spans="2:2">
      <c r="B74" s="156"/>
    </row>
    <row r="75" spans="2:2">
      <c r="B75" s="156"/>
    </row>
    <row r="76" spans="2:2">
      <c r="B76" s="156"/>
    </row>
    <row r="77" spans="2:2">
      <c r="B77" s="156"/>
    </row>
    <row r="78" spans="2:2">
      <c r="B78" s="156"/>
    </row>
    <row r="79" spans="2:2">
      <c r="B79" s="156"/>
    </row>
    <row r="80" spans="2:2">
      <c r="B80" s="156"/>
    </row>
    <row r="81" spans="2:2">
      <c r="B81" s="156"/>
    </row>
    <row r="82" spans="2:2">
      <c r="B82" s="156"/>
    </row>
    <row r="83" spans="2:2">
      <c r="B83" s="156"/>
    </row>
    <row r="84" spans="2:2">
      <c r="B84" s="156"/>
    </row>
    <row r="85" spans="2:2">
      <c r="B85" s="156"/>
    </row>
    <row r="86" spans="2:2">
      <c r="B86" s="156"/>
    </row>
    <row r="87" spans="2:2">
      <c r="B87" s="156"/>
    </row>
    <row r="88" spans="2:2">
      <c r="B88" s="156"/>
    </row>
    <row r="89" spans="2:2">
      <c r="B89" s="156"/>
    </row>
    <row r="90" spans="2:2">
      <c r="B90" s="156"/>
    </row>
    <row r="91" spans="2:2">
      <c r="B91" s="156"/>
    </row>
    <row r="92" spans="2:2">
      <c r="B92" s="156"/>
    </row>
    <row r="93" spans="2:2">
      <c r="B93" s="156"/>
    </row>
    <row r="94" spans="2:2">
      <c r="B94" s="156"/>
    </row>
    <row r="95" spans="2:2">
      <c r="B95" s="156"/>
    </row>
    <row r="96" spans="2:2">
      <c r="B96" s="156"/>
    </row>
    <row r="97" spans="2:2">
      <c r="B97" s="156"/>
    </row>
    <row r="98" spans="2:2">
      <c r="B98" s="156"/>
    </row>
    <row r="99" spans="2:2">
      <c r="B99" s="156"/>
    </row>
    <row r="100" spans="2:2">
      <c r="B100" s="156"/>
    </row>
    <row r="101" spans="2:2">
      <c r="B101" s="156"/>
    </row>
    <row r="102" spans="2:2">
      <c r="B102" s="156"/>
    </row>
    <row r="103" spans="2:2">
      <c r="B103" s="156"/>
    </row>
    <row r="104" spans="2:2">
      <c r="B104" s="156"/>
    </row>
    <row r="105" spans="2:2">
      <c r="B105" s="156"/>
    </row>
    <row r="106" spans="2:2">
      <c r="B106" s="156"/>
    </row>
    <row r="107" spans="2:2">
      <c r="B107" s="156"/>
    </row>
    <row r="108" spans="2:2">
      <c r="B108" s="156"/>
    </row>
    <row r="109" spans="2:2">
      <c r="B109" s="156"/>
    </row>
    <row r="110" spans="2:2">
      <c r="B110" s="156"/>
    </row>
    <row r="111" spans="2:2">
      <c r="B111" s="156"/>
    </row>
    <row r="112" spans="2:2">
      <c r="B112" s="156"/>
    </row>
    <row r="113" spans="2:2">
      <c r="B113" s="156"/>
    </row>
    <row r="114" spans="2:2">
      <c r="B114" s="156"/>
    </row>
    <row r="115" spans="2:2">
      <c r="B115" s="156"/>
    </row>
    <row r="116" spans="2:2">
      <c r="B116" s="156"/>
    </row>
    <row r="117" spans="2:2">
      <c r="B117" s="156"/>
    </row>
    <row r="118" spans="2:2">
      <c r="B118" s="156"/>
    </row>
    <row r="119" spans="2:2">
      <c r="B119" s="156"/>
    </row>
    <row r="120" spans="2:2">
      <c r="B120" s="156"/>
    </row>
    <row r="121" spans="2:2">
      <c r="B121" s="156"/>
    </row>
    <row r="122" spans="2:2">
      <c r="B122" s="156"/>
    </row>
    <row r="123" spans="2:2">
      <c r="B123" s="156"/>
    </row>
    <row r="124" spans="2:2">
      <c r="B124" s="156"/>
    </row>
    <row r="125" spans="2:2">
      <c r="B125" s="156"/>
    </row>
    <row r="126" spans="2:2">
      <c r="B126" s="156"/>
    </row>
    <row r="127" spans="2:2">
      <c r="B127" s="156"/>
    </row>
    <row r="128" spans="2:2">
      <c r="B128" s="156"/>
    </row>
    <row r="129" spans="2:2">
      <c r="B129" s="156"/>
    </row>
    <row r="130" spans="2:2">
      <c r="B130" s="156"/>
    </row>
    <row r="131" spans="2:2">
      <c r="B131" s="156"/>
    </row>
    <row r="132" spans="2:2">
      <c r="B132" s="156"/>
    </row>
    <row r="133" spans="2:2">
      <c r="B133" s="156"/>
    </row>
    <row r="134" spans="2:2">
      <c r="B134" s="156"/>
    </row>
    <row r="135" spans="2:2">
      <c r="B135" s="156"/>
    </row>
    <row r="136" spans="2:2">
      <c r="B136" s="156"/>
    </row>
    <row r="137" spans="2:2">
      <c r="B137" s="156"/>
    </row>
    <row r="138" spans="2:2">
      <c r="B138" s="156"/>
    </row>
    <row r="139" spans="2:2">
      <c r="B139" s="156"/>
    </row>
    <row r="140" spans="2:2">
      <c r="B140" s="156"/>
    </row>
    <row r="141" spans="2:2">
      <c r="B141" s="156"/>
    </row>
    <row r="142" spans="2:2">
      <c r="B142" s="156"/>
    </row>
    <row r="143" spans="2:2">
      <c r="B143" s="156"/>
    </row>
    <row r="144" spans="2:2">
      <c r="B144" s="156"/>
    </row>
    <row r="145" spans="2:2">
      <c r="B145" s="156"/>
    </row>
    <row r="146" spans="2:2">
      <c r="B146" s="156"/>
    </row>
    <row r="147" spans="2:2">
      <c r="B147" s="156"/>
    </row>
    <row r="148" spans="2:2">
      <c r="B148" s="156"/>
    </row>
    <row r="149" spans="2:2">
      <c r="B149" s="156"/>
    </row>
    <row r="150" spans="2:2">
      <c r="B150" s="156"/>
    </row>
    <row r="151" spans="2:2">
      <c r="B151" s="156"/>
    </row>
    <row r="152" spans="2:2">
      <c r="B152" s="156"/>
    </row>
    <row r="153" spans="2:2">
      <c r="B153" s="156"/>
    </row>
    <row r="154" spans="2:2">
      <c r="B154" s="156"/>
    </row>
    <row r="155" spans="2:2">
      <c r="B155" s="156"/>
    </row>
    <row r="156" spans="2:2">
      <c r="B156" s="156"/>
    </row>
    <row r="157" spans="2:2">
      <c r="B157" s="156"/>
    </row>
    <row r="158" spans="2:2">
      <c r="B158" s="156"/>
    </row>
    <row r="159" spans="2:2" ht="15.75" customHeight="1"/>
    <row r="160" spans="2:2" ht="15.75" customHeight="1"/>
    <row r="161" spans="2:2" ht="15.75" customHeight="1"/>
    <row r="162" spans="2:2" ht="15.75" customHeight="1"/>
    <row r="163" spans="2:2">
      <c r="B163" s="141"/>
    </row>
    <row r="164" spans="2:2">
      <c r="B164" s="141"/>
    </row>
    <row r="165" spans="2:2">
      <c r="B165" s="141"/>
    </row>
    <row r="166" spans="2:2">
      <c r="B166" s="141"/>
    </row>
    <row r="167" spans="2:2">
      <c r="B167" s="141"/>
    </row>
    <row r="168" spans="2:2">
      <c r="B168" s="141"/>
    </row>
    <row r="169" spans="2:2">
      <c r="B169" s="141"/>
    </row>
    <row r="170" spans="2:2">
      <c r="B170" s="141"/>
    </row>
    <row r="171" spans="2:2">
      <c r="B171" s="141"/>
    </row>
    <row r="172" spans="2:2">
      <c r="B172" s="141"/>
    </row>
    <row r="173" spans="2:2">
      <c r="B173" s="141"/>
    </row>
    <row r="174" spans="2:2">
      <c r="B174" s="141"/>
    </row>
    <row r="175" spans="2:2">
      <c r="B175" s="141"/>
    </row>
    <row r="176" spans="2:2">
      <c r="B176" s="141"/>
    </row>
    <row r="177" spans="2:2">
      <c r="B177" s="141"/>
    </row>
    <row r="178" spans="2:2">
      <c r="B178" s="141"/>
    </row>
    <row r="179" spans="2:2" ht="15.75" customHeight="1"/>
    <row r="180" spans="2:2" ht="15.75" customHeight="1"/>
    <row r="181" spans="2:2" ht="15.75" customHeight="1"/>
    <row r="182" spans="2:2" ht="15.75" customHeight="1"/>
    <row r="183" spans="2:2" ht="15.75" customHeight="1"/>
    <row r="184" spans="2:2" ht="15.75" customHeight="1"/>
    <row r="185" spans="2:2" ht="15.75" customHeight="1"/>
    <row r="186" spans="2:2" ht="15.75" customHeight="1"/>
    <row r="187" spans="2:2" ht="15.75" customHeight="1"/>
    <row r="188" spans="2:2" ht="15.75" customHeight="1"/>
    <row r="189" spans="2:2" ht="15.75" customHeight="1"/>
    <row r="190" spans="2:2" ht="15.75" customHeight="1"/>
    <row r="191" spans="2:2" ht="15.75" customHeight="1"/>
    <row r="192" spans="2: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otectedRanges>
    <protectedRange sqref="E55 D44:E51 D38:E42" name="Intervalo2_2_1_2_1"/>
    <protectedRange sqref="D54:E54" name="Intervalo2_2_1_1_1_1"/>
    <protectedRange sqref="D58 D53" name="Intervalo3_1_1_1_1"/>
    <protectedRange sqref="D35:E37" name="Intervalo2_2_1_2_1_1"/>
    <protectedRange sqref="B2 B8:B26 B6 B4" name="Intervalo2_1_1_1"/>
    <protectedRange sqref="D14:E14 E15 D16:E17 E18:E26 E2:E13" name="Intervalo2_2_1_2_1_1_1"/>
    <protectedRange sqref="E27:E28 D29 D30:E31 D34:E34 D32" name="Intervalo2_2_1_2_1_2"/>
    <protectedRange sqref="E29 E32:E33" name="Intervalo2_2_1_2_1_2_1"/>
    <protectedRange sqref="C28" name="Intervalo2_1_1_1_1_1_1"/>
    <protectedRange sqref="E43" name="Intervalo2_1_1_1_1_2_1_1_1_1"/>
    <protectedRange sqref="D43" name="Intervalo2_2_1_2_1_2_1_1"/>
    <protectedRange sqref="B43" name="Intervalo2_1_1_1_1_4"/>
    <protectedRange sqref="B7" name="Intervalo2_1_1_1_3_1"/>
    <protectedRange sqref="B5" name="Intervalo2_1_1_1_1_3"/>
    <protectedRange sqref="B3" name="Intervalo2_1_1_1_1_2_1"/>
  </protectedRanges>
  <hyperlinks>
    <hyperlink ref="I25" r:id="rId1"/>
    <hyperlink ref="I34" r:id="rId2"/>
    <hyperlink ref="I28" r:id="rId3"/>
    <hyperlink ref="I41" r:id="rId4"/>
    <hyperlink ref="I58" r:id="rId5"/>
    <hyperlink ref="I42" r:id="rId6"/>
    <hyperlink ref="I51" r:id="rId7"/>
    <hyperlink ref="I57" r:id="rId8"/>
    <hyperlink ref="I12" r:id="rId9"/>
    <hyperlink ref="I43" r:id="rId10"/>
    <hyperlink ref="I56" r:id="rId11"/>
    <hyperlink ref="I52" r:id="rId12"/>
    <hyperlink ref="I5" r:id="rId13"/>
    <hyperlink ref="I2" r:id="rId14"/>
    <hyperlink ref="I35" r:id="rId15"/>
    <hyperlink ref="I19" r:id="rId16"/>
    <hyperlink ref="I18" r:id="rId17"/>
    <hyperlink ref="I9" r:id="rId18"/>
    <hyperlink ref="I7" r:id="rId19"/>
  </hyperlinks>
  <printOptions horizontalCentered="1" verticalCentered="1"/>
  <pageMargins left="0" right="0" top="0.78740157480314965" bottom="0.78740157480314965" header="0" footer="0"/>
  <pageSetup paperSize="9" scale="42" fitToHeight="0" orientation="landscape" r:id="rId20"/>
  <drawing r:id="rId2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M163"/>
  <sheetViews>
    <sheetView topLeftCell="B1" workbookViewId="0">
      <selection activeCell="E15" sqref="E15"/>
    </sheetView>
  </sheetViews>
  <sheetFormatPr defaultRowHeight="15.75"/>
  <cols>
    <col min="1" max="1" width="27.5703125" style="459" bestFit="1" customWidth="1"/>
    <col min="2" max="2" width="62.85546875" style="459" bestFit="1" customWidth="1"/>
    <col min="3" max="3" width="21.7109375" style="459" bestFit="1" customWidth="1"/>
    <col min="4" max="4" width="65.5703125" style="459" bestFit="1" customWidth="1"/>
    <col min="5" max="5" width="19.42578125" style="459" bestFit="1" customWidth="1"/>
    <col min="6" max="6" width="19.7109375" style="459" bestFit="1" customWidth="1"/>
    <col min="7" max="7" width="16.140625" style="459" bestFit="1" customWidth="1"/>
    <col min="8" max="8" width="11.7109375" style="474" bestFit="1" customWidth="1"/>
    <col min="9" max="9" width="94.140625" style="481" bestFit="1" customWidth="1"/>
    <col min="10" max="39" width="9.140625" style="466"/>
    <col min="40" max="16384" width="9.140625" style="459"/>
  </cols>
  <sheetData>
    <row r="1" spans="1:10">
      <c r="A1" s="462" t="s">
        <v>389</v>
      </c>
      <c r="B1" s="462" t="s">
        <v>390</v>
      </c>
      <c r="C1" s="463" t="s">
        <v>879</v>
      </c>
      <c r="D1" s="463" t="s">
        <v>725</v>
      </c>
      <c r="E1" s="463" t="s">
        <v>880</v>
      </c>
      <c r="F1" s="463" t="s">
        <v>727</v>
      </c>
      <c r="G1" s="463" t="s">
        <v>1014</v>
      </c>
      <c r="H1" s="464" t="s">
        <v>881</v>
      </c>
      <c r="I1" s="465" t="s">
        <v>882</v>
      </c>
    </row>
    <row r="2" spans="1:10">
      <c r="A2" s="159" t="s">
        <v>405</v>
      </c>
      <c r="B2" s="456" t="s">
        <v>406</v>
      </c>
      <c r="C2" s="162">
        <v>24380578002041</v>
      </c>
      <c r="D2" s="459" t="s">
        <v>822</v>
      </c>
      <c r="E2" s="165" t="s">
        <v>883</v>
      </c>
      <c r="F2" s="167">
        <v>44649</v>
      </c>
      <c r="G2" s="160"/>
      <c r="H2" s="455">
        <v>0</v>
      </c>
      <c r="I2" s="467" t="s">
        <v>884</v>
      </c>
      <c r="J2" s="468"/>
    </row>
    <row r="3" spans="1:10">
      <c r="A3" s="159" t="s">
        <v>405</v>
      </c>
      <c r="B3" s="456" t="s">
        <v>406</v>
      </c>
      <c r="C3" s="163" t="s">
        <v>825</v>
      </c>
      <c r="D3" s="164" t="s">
        <v>826</v>
      </c>
      <c r="E3" s="459" t="s">
        <v>883</v>
      </c>
      <c r="F3" s="166">
        <v>44630</v>
      </c>
      <c r="G3" s="461"/>
      <c r="H3" s="458">
        <v>1900.31</v>
      </c>
      <c r="I3" s="469" t="s">
        <v>890</v>
      </c>
    </row>
    <row r="4" spans="1:10">
      <c r="A4" s="159" t="s">
        <v>731</v>
      </c>
      <c r="B4" s="456" t="s">
        <v>406</v>
      </c>
      <c r="C4" s="159" t="s">
        <v>783</v>
      </c>
      <c r="D4" s="470" t="s">
        <v>784</v>
      </c>
      <c r="E4" s="459" t="s">
        <v>883</v>
      </c>
      <c r="F4" s="166">
        <v>44649</v>
      </c>
      <c r="G4" s="166">
        <v>44689</v>
      </c>
      <c r="H4" s="458">
        <v>0</v>
      </c>
      <c r="I4" s="467" t="s">
        <v>892</v>
      </c>
    </row>
    <row r="5" spans="1:10">
      <c r="A5" s="159" t="s">
        <v>405</v>
      </c>
      <c r="B5" s="169" t="s">
        <v>406</v>
      </c>
      <c r="C5" s="161">
        <v>12882148000186</v>
      </c>
      <c r="D5" s="459" t="s">
        <v>1094</v>
      </c>
      <c r="E5" s="471" t="s">
        <v>883</v>
      </c>
      <c r="F5" s="166">
        <v>44682</v>
      </c>
      <c r="G5" s="166">
        <v>45017</v>
      </c>
      <c r="H5" s="460">
        <v>563.33000000000004</v>
      </c>
      <c r="I5" s="467" t="s">
        <v>898</v>
      </c>
    </row>
    <row r="6" spans="1:10">
      <c r="A6" s="159" t="s">
        <v>405</v>
      </c>
      <c r="B6" s="169" t="s">
        <v>406</v>
      </c>
      <c r="C6" s="472">
        <v>19694602000114</v>
      </c>
      <c r="D6" s="459" t="s">
        <v>899</v>
      </c>
      <c r="E6" s="471" t="s">
        <v>883</v>
      </c>
      <c r="F6" s="166">
        <v>44743</v>
      </c>
      <c r="G6" s="166">
        <v>45055</v>
      </c>
      <c r="H6" s="460">
        <v>2666.67</v>
      </c>
      <c r="I6" s="467" t="s">
        <v>900</v>
      </c>
    </row>
    <row r="7" spans="1:10">
      <c r="A7" s="159" t="s">
        <v>405</v>
      </c>
      <c r="B7" s="165" t="s">
        <v>406</v>
      </c>
      <c r="C7" s="163" t="s">
        <v>901</v>
      </c>
      <c r="D7" s="164" t="s">
        <v>703</v>
      </c>
      <c r="E7" s="459" t="s">
        <v>883</v>
      </c>
      <c r="F7" s="166">
        <v>44746</v>
      </c>
      <c r="H7" s="460">
        <v>14547.17</v>
      </c>
      <c r="I7" s="467" t="s">
        <v>902</v>
      </c>
    </row>
    <row r="8" spans="1:10">
      <c r="A8" s="473">
        <v>14284483000450</v>
      </c>
      <c r="B8" s="471" t="s">
        <v>406</v>
      </c>
      <c r="C8" s="473">
        <v>22544432000104</v>
      </c>
      <c r="D8" s="459" t="s">
        <v>705</v>
      </c>
      <c r="E8" s="459" t="s">
        <v>883</v>
      </c>
      <c r="F8" s="166">
        <v>44770</v>
      </c>
      <c r="G8" s="166">
        <v>44952</v>
      </c>
      <c r="H8" s="474">
        <v>0</v>
      </c>
      <c r="I8" s="467" t="s">
        <v>903</v>
      </c>
    </row>
    <row r="9" spans="1:10">
      <c r="A9" s="159" t="s">
        <v>405</v>
      </c>
      <c r="B9" s="165" t="s">
        <v>406</v>
      </c>
      <c r="C9" s="162">
        <v>31698424000103</v>
      </c>
      <c r="D9" s="164" t="s">
        <v>850</v>
      </c>
      <c r="E9" s="459" t="s">
        <v>883</v>
      </c>
      <c r="F9" s="166">
        <v>44652</v>
      </c>
      <c r="H9" s="474">
        <v>10000</v>
      </c>
      <c r="I9" s="467" t="s">
        <v>904</v>
      </c>
    </row>
    <row r="10" spans="1:10">
      <c r="A10" s="159" t="s">
        <v>405</v>
      </c>
      <c r="B10" s="165" t="s">
        <v>406</v>
      </c>
      <c r="C10" s="162">
        <v>21216574000171</v>
      </c>
      <c r="D10" s="164" t="s">
        <v>867</v>
      </c>
      <c r="E10" s="459" t="s">
        <v>883</v>
      </c>
      <c r="F10" s="166">
        <v>44621</v>
      </c>
      <c r="H10" s="474">
        <v>5000</v>
      </c>
      <c r="I10" s="467" t="s">
        <v>905</v>
      </c>
    </row>
    <row r="11" spans="1:10">
      <c r="A11" s="473">
        <v>14284483000450</v>
      </c>
      <c r="B11" s="471" t="s">
        <v>406</v>
      </c>
      <c r="C11" s="473">
        <v>18630942000119</v>
      </c>
      <c r="D11" s="459" t="s">
        <v>1095</v>
      </c>
      <c r="E11" s="459" t="s">
        <v>883</v>
      </c>
      <c r="F11" s="166">
        <v>44788</v>
      </c>
      <c r="G11" s="166">
        <v>45013</v>
      </c>
      <c r="H11" s="474">
        <v>0</v>
      </c>
      <c r="I11" s="467" t="s">
        <v>906</v>
      </c>
    </row>
    <row r="12" spans="1:10">
      <c r="A12" s="473">
        <v>14284483000450</v>
      </c>
      <c r="B12" s="471" t="s">
        <v>406</v>
      </c>
      <c r="C12" s="473">
        <v>18630942000119</v>
      </c>
      <c r="D12" s="459" t="s">
        <v>665</v>
      </c>
      <c r="E12" s="459" t="s">
        <v>883</v>
      </c>
      <c r="F12" s="166">
        <v>44837</v>
      </c>
      <c r="G12" s="166">
        <v>45013</v>
      </c>
      <c r="H12" s="474">
        <v>0</v>
      </c>
      <c r="I12" s="467" t="s">
        <v>1015</v>
      </c>
    </row>
    <row r="13" spans="1:10">
      <c r="A13" s="473">
        <v>14284483000450</v>
      </c>
      <c r="B13" s="471" t="s">
        <v>406</v>
      </c>
      <c r="C13" s="457" t="s">
        <v>874</v>
      </c>
      <c r="D13" s="459" t="s">
        <v>1096</v>
      </c>
      <c r="E13" s="459" t="s">
        <v>883</v>
      </c>
      <c r="F13" s="166">
        <v>44895</v>
      </c>
      <c r="G13" s="166">
        <v>45015</v>
      </c>
      <c r="H13" s="474">
        <v>1834</v>
      </c>
      <c r="I13" s="467" t="s">
        <v>1091</v>
      </c>
    </row>
    <row r="14" spans="1:10">
      <c r="A14" s="473">
        <v>14284483000450</v>
      </c>
      <c r="B14" s="471" t="s">
        <v>406</v>
      </c>
      <c r="C14" s="473">
        <v>18630942000119</v>
      </c>
      <c r="D14" s="459" t="s">
        <v>665</v>
      </c>
      <c r="E14" s="459" t="s">
        <v>883</v>
      </c>
      <c r="F14" s="166">
        <v>44936</v>
      </c>
      <c r="G14" s="166">
        <v>45013</v>
      </c>
      <c r="H14" s="474">
        <v>0</v>
      </c>
      <c r="I14" s="467" t="s">
        <v>907</v>
      </c>
    </row>
    <row r="15" spans="1:10">
      <c r="A15" s="473">
        <v>14284483000450</v>
      </c>
      <c r="B15" s="471" t="s">
        <v>406</v>
      </c>
      <c r="C15" s="473">
        <v>22544432000104</v>
      </c>
      <c r="D15" s="459" t="s">
        <v>705</v>
      </c>
      <c r="E15" s="459" t="s">
        <v>1021</v>
      </c>
      <c r="F15" s="166">
        <v>44953</v>
      </c>
      <c r="G15" s="166">
        <v>45317</v>
      </c>
      <c r="H15" s="474">
        <v>0</v>
      </c>
      <c r="I15" s="467" t="s">
        <v>1097</v>
      </c>
    </row>
    <row r="16" spans="1:10">
      <c r="A16" s="473">
        <v>14284483000450</v>
      </c>
      <c r="B16" s="471" t="s">
        <v>406</v>
      </c>
      <c r="C16" s="473">
        <v>31698424000103</v>
      </c>
      <c r="D16" s="459" t="s">
        <v>850</v>
      </c>
      <c r="E16" s="459" t="s">
        <v>1021</v>
      </c>
      <c r="F16" s="166">
        <v>44986</v>
      </c>
      <c r="H16" s="474">
        <v>13000</v>
      </c>
      <c r="I16" s="467" t="s">
        <v>1091</v>
      </c>
    </row>
    <row r="17" spans="1:39">
      <c r="A17" s="473">
        <v>14284483000450</v>
      </c>
      <c r="B17" s="471" t="s">
        <v>406</v>
      </c>
      <c r="C17" s="473">
        <v>19533734000164</v>
      </c>
      <c r="D17" s="459" t="s">
        <v>1098</v>
      </c>
      <c r="E17" s="459" t="s">
        <v>883</v>
      </c>
      <c r="F17" s="166">
        <v>45015</v>
      </c>
      <c r="G17" s="166">
        <v>45380</v>
      </c>
      <c r="H17" s="474">
        <v>0</v>
      </c>
      <c r="I17" s="467" t="s">
        <v>1099</v>
      </c>
    </row>
    <row r="18" spans="1:39">
      <c r="A18" s="473">
        <v>14284483000450</v>
      </c>
      <c r="B18" s="471" t="s">
        <v>406</v>
      </c>
      <c r="C18" s="473">
        <v>11239132000197</v>
      </c>
      <c r="D18" s="459" t="s">
        <v>688</v>
      </c>
      <c r="E18" s="459" t="s">
        <v>883</v>
      </c>
      <c r="F18" s="166">
        <v>45015</v>
      </c>
      <c r="G18" s="166">
        <v>45380</v>
      </c>
      <c r="H18" s="474">
        <v>500</v>
      </c>
      <c r="I18" s="467" t="s">
        <v>1100</v>
      </c>
    </row>
    <row r="19" spans="1:39">
      <c r="A19" s="473">
        <v>14284483000450</v>
      </c>
      <c r="B19" s="471" t="s">
        <v>406</v>
      </c>
      <c r="C19" s="473">
        <v>11863530000180</v>
      </c>
      <c r="D19" s="459" t="s">
        <v>738</v>
      </c>
      <c r="E19" s="459" t="s">
        <v>883</v>
      </c>
      <c r="F19" s="166">
        <v>45015</v>
      </c>
      <c r="G19" s="166">
        <v>45380</v>
      </c>
      <c r="H19" s="474">
        <v>0</v>
      </c>
      <c r="I19" s="467" t="s">
        <v>1101</v>
      </c>
    </row>
    <row r="20" spans="1:39">
      <c r="A20" s="473">
        <v>14284483000450</v>
      </c>
      <c r="B20" s="471" t="s">
        <v>406</v>
      </c>
      <c r="C20" s="457" t="s">
        <v>655</v>
      </c>
      <c r="D20" s="459" t="s">
        <v>1102</v>
      </c>
      <c r="E20" s="459" t="s">
        <v>883</v>
      </c>
      <c r="F20" s="166">
        <v>45015</v>
      </c>
      <c r="G20" s="166">
        <v>45380</v>
      </c>
      <c r="H20" s="474">
        <v>0</v>
      </c>
      <c r="I20" s="467" t="s">
        <v>1103</v>
      </c>
    </row>
    <row r="21" spans="1:39">
      <c r="A21" s="473">
        <v>14284483000450</v>
      </c>
      <c r="B21" s="471" t="s">
        <v>406</v>
      </c>
      <c r="C21" s="473">
        <v>36405607000107</v>
      </c>
      <c r="D21" s="459" t="s">
        <v>1104</v>
      </c>
      <c r="E21" s="459" t="s">
        <v>883</v>
      </c>
      <c r="F21" s="166">
        <v>45015</v>
      </c>
      <c r="G21" s="166">
        <v>45380</v>
      </c>
      <c r="H21" s="474">
        <v>480</v>
      </c>
      <c r="I21" s="467" t="s">
        <v>1105</v>
      </c>
    </row>
    <row r="22" spans="1:39">
      <c r="A22" s="473">
        <v>14284483000450</v>
      </c>
      <c r="B22" s="471" t="s">
        <v>406</v>
      </c>
      <c r="C22" s="473">
        <v>31675417000188</v>
      </c>
      <c r="D22" s="459" t="s">
        <v>818</v>
      </c>
      <c r="E22" s="459" t="s">
        <v>883</v>
      </c>
      <c r="F22" s="166">
        <v>45015</v>
      </c>
      <c r="G22" s="166">
        <v>45380</v>
      </c>
      <c r="H22" s="474">
        <v>1555.88</v>
      </c>
      <c r="I22" s="467" t="s">
        <v>1091</v>
      </c>
    </row>
    <row r="23" spans="1:39">
      <c r="A23" s="473">
        <v>14284483000450</v>
      </c>
      <c r="B23" s="471" t="s">
        <v>406</v>
      </c>
      <c r="C23" s="473">
        <v>18554757000192</v>
      </c>
      <c r="D23" s="459" t="s">
        <v>1106</v>
      </c>
      <c r="E23" s="459" t="s">
        <v>883</v>
      </c>
      <c r="F23" s="166">
        <v>45015</v>
      </c>
      <c r="G23" s="166">
        <v>45380</v>
      </c>
      <c r="H23" s="474">
        <v>0</v>
      </c>
      <c r="I23" s="467" t="s">
        <v>1091</v>
      </c>
    </row>
    <row r="24" spans="1:39">
      <c r="A24" s="473">
        <v>14284483000450</v>
      </c>
      <c r="B24" s="471" t="s">
        <v>406</v>
      </c>
      <c r="C24" s="457" t="s">
        <v>676</v>
      </c>
      <c r="D24" s="459" t="s">
        <v>1107</v>
      </c>
      <c r="E24" s="459" t="s">
        <v>883</v>
      </c>
      <c r="F24" s="166">
        <v>45015</v>
      </c>
      <c r="G24" s="166">
        <v>45380</v>
      </c>
      <c r="H24" s="474">
        <v>13000</v>
      </c>
      <c r="I24" s="467" t="s">
        <v>1108</v>
      </c>
    </row>
    <row r="25" spans="1:39">
      <c r="A25" s="473">
        <v>14284483000450</v>
      </c>
      <c r="B25" s="471" t="s">
        <v>406</v>
      </c>
      <c r="C25" s="473">
        <v>32464716000136</v>
      </c>
      <c r="D25" s="459" t="s">
        <v>1109</v>
      </c>
      <c r="E25" s="459" t="s">
        <v>883</v>
      </c>
      <c r="F25" s="166">
        <v>45015</v>
      </c>
      <c r="G25" s="166">
        <v>45380</v>
      </c>
      <c r="H25" s="474">
        <v>4000</v>
      </c>
      <c r="I25" s="467" t="s">
        <v>1110</v>
      </c>
    </row>
    <row r="26" spans="1:39">
      <c r="A26" s="473">
        <v>14284483000450</v>
      </c>
      <c r="B26" s="471" t="s">
        <v>406</v>
      </c>
      <c r="C26" s="473">
        <v>20153710000169</v>
      </c>
      <c r="D26" s="459" t="s">
        <v>780</v>
      </c>
      <c r="E26" s="459" t="s">
        <v>883</v>
      </c>
      <c r="F26" s="166">
        <v>45015</v>
      </c>
      <c r="G26" s="166">
        <v>45380</v>
      </c>
      <c r="H26" s="474">
        <v>300</v>
      </c>
      <c r="I26" s="467" t="s">
        <v>1111</v>
      </c>
    </row>
    <row r="27" spans="1:39">
      <c r="A27" s="473">
        <v>14284483000450</v>
      </c>
      <c r="B27" s="471" t="s">
        <v>406</v>
      </c>
      <c r="C27" s="473">
        <v>18630942000119</v>
      </c>
      <c r="D27" s="459" t="s">
        <v>665</v>
      </c>
      <c r="E27" s="459" t="s">
        <v>1021</v>
      </c>
      <c r="F27" s="166">
        <v>45015</v>
      </c>
      <c r="G27" s="166">
        <v>45380</v>
      </c>
      <c r="H27" s="474">
        <v>0</v>
      </c>
      <c r="I27" s="467" t="s">
        <v>1112</v>
      </c>
    </row>
    <row r="28" spans="1:39">
      <c r="A28" s="473">
        <v>14284483000450</v>
      </c>
      <c r="B28" s="471" t="s">
        <v>406</v>
      </c>
      <c r="C28" s="473">
        <v>12882148000186</v>
      </c>
      <c r="D28" s="459" t="s">
        <v>1094</v>
      </c>
      <c r="E28" s="459" t="s">
        <v>1021</v>
      </c>
      <c r="F28" s="166">
        <v>45018</v>
      </c>
      <c r="G28" s="166">
        <v>45383</v>
      </c>
      <c r="H28" s="474">
        <v>563.33000000000004</v>
      </c>
      <c r="I28" s="467" t="s">
        <v>1113</v>
      </c>
    </row>
    <row r="29" spans="1:39">
      <c r="A29" s="473">
        <v>14284483000450</v>
      </c>
      <c r="B29" s="471" t="s">
        <v>406</v>
      </c>
      <c r="C29" s="473">
        <v>18630942000119</v>
      </c>
      <c r="D29" s="459" t="s">
        <v>665</v>
      </c>
      <c r="E29" s="459" t="s">
        <v>1114</v>
      </c>
      <c r="F29" s="166">
        <v>45015</v>
      </c>
      <c r="G29" s="166">
        <v>45380</v>
      </c>
      <c r="H29" s="474">
        <v>0</v>
      </c>
      <c r="I29" s="467" t="s">
        <v>1115</v>
      </c>
    </row>
    <row r="30" spans="1:39" s="476" customFormat="1">
      <c r="A30" s="473"/>
      <c r="B30" s="471"/>
      <c r="C30" s="466"/>
      <c r="D30" s="466"/>
      <c r="E30" s="466"/>
      <c r="F30" s="466"/>
      <c r="G30" s="466"/>
      <c r="H30" s="475"/>
      <c r="I30" s="466"/>
      <c r="J30" s="466"/>
      <c r="K30" s="466"/>
      <c r="L30" s="466"/>
      <c r="M30" s="466"/>
      <c r="N30" s="466"/>
      <c r="O30" s="466"/>
      <c r="P30" s="466"/>
      <c r="Q30" s="466"/>
      <c r="R30" s="466"/>
      <c r="S30" s="466"/>
      <c r="T30" s="466"/>
      <c r="U30" s="466"/>
      <c r="V30" s="466"/>
      <c r="W30" s="466"/>
      <c r="X30" s="466"/>
      <c r="Y30" s="466"/>
      <c r="Z30" s="466"/>
      <c r="AA30" s="466"/>
      <c r="AB30" s="466"/>
      <c r="AC30" s="466"/>
      <c r="AD30" s="466"/>
      <c r="AE30" s="466"/>
      <c r="AF30" s="466"/>
      <c r="AG30" s="466"/>
      <c r="AH30" s="466"/>
      <c r="AI30" s="466"/>
      <c r="AJ30" s="466"/>
      <c r="AK30" s="466"/>
      <c r="AL30" s="466"/>
      <c r="AM30" s="466"/>
    </row>
    <row r="31" spans="1:39" s="466" customFormat="1">
      <c r="B31" s="468"/>
      <c r="H31" s="475"/>
    </row>
    <row r="32" spans="1:39" s="466" customFormat="1">
      <c r="B32" s="468"/>
      <c r="H32" s="475"/>
    </row>
    <row r="33" spans="2:8" s="466" customFormat="1">
      <c r="B33" s="468"/>
      <c r="H33" s="475"/>
    </row>
    <row r="34" spans="2:8" s="466" customFormat="1">
      <c r="B34" s="468"/>
      <c r="H34" s="475"/>
    </row>
    <row r="35" spans="2:8" s="466" customFormat="1">
      <c r="B35" s="468"/>
      <c r="H35" s="475"/>
    </row>
    <row r="36" spans="2:8" s="466" customFormat="1">
      <c r="B36" s="468"/>
      <c r="H36" s="475"/>
    </row>
    <row r="37" spans="2:8" s="466" customFormat="1">
      <c r="B37" s="468"/>
      <c r="H37" s="475"/>
    </row>
    <row r="38" spans="2:8" s="466" customFormat="1">
      <c r="B38" s="468"/>
      <c r="H38" s="475"/>
    </row>
    <row r="39" spans="2:8" s="466" customFormat="1">
      <c r="B39" s="468"/>
      <c r="H39" s="475"/>
    </row>
    <row r="40" spans="2:8" s="466" customFormat="1">
      <c r="B40" s="468"/>
      <c r="H40" s="475"/>
    </row>
    <row r="41" spans="2:8" s="466" customFormat="1">
      <c r="B41" s="468"/>
      <c r="H41" s="475"/>
    </row>
    <row r="42" spans="2:8" s="466" customFormat="1">
      <c r="B42" s="468"/>
      <c r="H42" s="475"/>
    </row>
    <row r="43" spans="2:8" s="466" customFormat="1">
      <c r="B43" s="468"/>
      <c r="H43" s="475"/>
    </row>
    <row r="44" spans="2:8" s="466" customFormat="1">
      <c r="B44" s="468"/>
      <c r="H44" s="475"/>
    </row>
    <row r="45" spans="2:8" s="466" customFormat="1">
      <c r="B45" s="468"/>
      <c r="H45" s="475"/>
    </row>
    <row r="46" spans="2:8" s="466" customFormat="1">
      <c r="B46" s="468"/>
      <c r="H46" s="475"/>
    </row>
    <row r="47" spans="2:8" s="466" customFormat="1">
      <c r="B47" s="468"/>
      <c r="H47" s="475"/>
    </row>
    <row r="48" spans="2:8" s="466" customFormat="1">
      <c r="B48" s="468"/>
      <c r="H48" s="475"/>
    </row>
    <row r="49" spans="2:8" s="466" customFormat="1">
      <c r="B49" s="468"/>
      <c r="H49" s="475"/>
    </row>
    <row r="50" spans="2:8" s="466" customFormat="1">
      <c r="B50" s="468"/>
      <c r="H50" s="475"/>
    </row>
    <row r="51" spans="2:8" s="466" customFormat="1">
      <c r="B51" s="468"/>
      <c r="H51" s="475"/>
    </row>
    <row r="52" spans="2:8" s="466" customFormat="1">
      <c r="B52" s="468"/>
      <c r="H52" s="475"/>
    </row>
    <row r="53" spans="2:8" s="466" customFormat="1">
      <c r="B53" s="468"/>
      <c r="H53" s="475"/>
    </row>
    <row r="54" spans="2:8" s="466" customFormat="1">
      <c r="B54" s="468"/>
      <c r="H54" s="475"/>
    </row>
    <row r="55" spans="2:8" s="466" customFormat="1">
      <c r="B55" s="468"/>
      <c r="H55" s="475"/>
    </row>
    <row r="56" spans="2:8" s="466" customFormat="1">
      <c r="B56" s="468"/>
      <c r="H56" s="475"/>
    </row>
    <row r="57" spans="2:8" s="466" customFormat="1">
      <c r="B57" s="468"/>
      <c r="H57" s="475"/>
    </row>
    <row r="58" spans="2:8" s="466" customFormat="1">
      <c r="B58" s="468"/>
      <c r="H58" s="475"/>
    </row>
    <row r="59" spans="2:8" s="466" customFormat="1">
      <c r="B59" s="468"/>
      <c r="H59" s="475"/>
    </row>
    <row r="60" spans="2:8" s="466" customFormat="1">
      <c r="B60" s="468"/>
      <c r="H60" s="475"/>
    </row>
    <row r="61" spans="2:8" s="466" customFormat="1">
      <c r="B61" s="468"/>
      <c r="H61" s="475"/>
    </row>
    <row r="62" spans="2:8" s="466" customFormat="1">
      <c r="B62" s="468"/>
      <c r="H62" s="475"/>
    </row>
    <row r="63" spans="2:8" s="466" customFormat="1">
      <c r="B63" s="468"/>
      <c r="H63" s="475"/>
    </row>
    <row r="64" spans="2:8" s="466" customFormat="1">
      <c r="B64" s="468"/>
      <c r="H64" s="475"/>
    </row>
    <row r="65" spans="2:8" s="466" customFormat="1">
      <c r="B65" s="468"/>
      <c r="H65" s="475"/>
    </row>
    <row r="66" spans="2:8" s="466" customFormat="1">
      <c r="B66" s="468"/>
      <c r="H66" s="475"/>
    </row>
    <row r="67" spans="2:8" s="466" customFormat="1">
      <c r="B67" s="468"/>
      <c r="H67" s="475"/>
    </row>
    <row r="68" spans="2:8" s="466" customFormat="1">
      <c r="B68" s="468"/>
      <c r="H68" s="475"/>
    </row>
    <row r="69" spans="2:8" s="466" customFormat="1">
      <c r="B69" s="468"/>
      <c r="H69" s="475"/>
    </row>
    <row r="70" spans="2:8" s="466" customFormat="1">
      <c r="B70" s="468"/>
      <c r="H70" s="475"/>
    </row>
    <row r="71" spans="2:8" s="466" customFormat="1">
      <c r="B71" s="468"/>
      <c r="H71" s="475"/>
    </row>
    <row r="72" spans="2:8" s="466" customFormat="1">
      <c r="B72" s="468"/>
      <c r="H72" s="475"/>
    </row>
    <row r="73" spans="2:8" s="466" customFormat="1">
      <c r="B73" s="468"/>
      <c r="H73" s="475"/>
    </row>
    <row r="74" spans="2:8" s="466" customFormat="1">
      <c r="B74" s="468"/>
      <c r="H74" s="475"/>
    </row>
    <row r="75" spans="2:8" s="466" customFormat="1">
      <c r="B75" s="468"/>
      <c r="H75" s="475"/>
    </row>
    <row r="76" spans="2:8" s="466" customFormat="1">
      <c r="B76" s="468"/>
      <c r="H76" s="475"/>
    </row>
    <row r="77" spans="2:8" s="466" customFormat="1">
      <c r="B77" s="468"/>
      <c r="H77" s="475"/>
    </row>
    <row r="78" spans="2:8" s="466" customFormat="1">
      <c r="B78" s="468"/>
      <c r="H78" s="475"/>
    </row>
    <row r="79" spans="2:8" s="466" customFormat="1">
      <c r="B79" s="468"/>
      <c r="H79" s="475"/>
    </row>
    <row r="80" spans="2:8" s="466" customFormat="1">
      <c r="B80" s="468"/>
      <c r="H80" s="475"/>
    </row>
    <row r="81" spans="2:8" s="466" customFormat="1">
      <c r="B81" s="468"/>
      <c r="H81" s="475"/>
    </row>
    <row r="82" spans="2:8" s="466" customFormat="1">
      <c r="B82" s="468"/>
      <c r="H82" s="475"/>
    </row>
    <row r="83" spans="2:8" s="466" customFormat="1">
      <c r="B83" s="468"/>
      <c r="H83" s="475"/>
    </row>
    <row r="84" spans="2:8" s="466" customFormat="1">
      <c r="B84" s="468"/>
      <c r="H84" s="475"/>
    </row>
    <row r="85" spans="2:8" s="466" customFormat="1">
      <c r="B85" s="468"/>
      <c r="H85" s="475"/>
    </row>
    <row r="86" spans="2:8" s="466" customFormat="1">
      <c r="B86" s="468"/>
      <c r="H86" s="475"/>
    </row>
    <row r="87" spans="2:8" s="466" customFormat="1">
      <c r="B87" s="468"/>
      <c r="H87" s="475"/>
    </row>
    <row r="88" spans="2:8" s="466" customFormat="1">
      <c r="B88" s="468"/>
      <c r="H88" s="475"/>
    </row>
    <row r="89" spans="2:8" s="466" customFormat="1">
      <c r="B89" s="468"/>
      <c r="H89" s="475"/>
    </row>
    <row r="90" spans="2:8" s="466" customFormat="1">
      <c r="B90" s="468"/>
      <c r="H90" s="475"/>
    </row>
    <row r="91" spans="2:8" s="466" customFormat="1">
      <c r="B91" s="468"/>
      <c r="H91" s="475"/>
    </row>
    <row r="92" spans="2:8" s="466" customFormat="1">
      <c r="B92" s="468"/>
      <c r="H92" s="475"/>
    </row>
    <row r="93" spans="2:8" s="466" customFormat="1">
      <c r="B93" s="468"/>
      <c r="H93" s="475"/>
    </row>
    <row r="94" spans="2:8" s="466" customFormat="1">
      <c r="B94" s="468"/>
      <c r="H94" s="475"/>
    </row>
    <row r="95" spans="2:8" s="466" customFormat="1">
      <c r="B95" s="468"/>
      <c r="H95" s="475"/>
    </row>
    <row r="96" spans="2:8" s="466" customFormat="1">
      <c r="B96" s="468"/>
      <c r="H96" s="475"/>
    </row>
    <row r="97" spans="2:8" s="466" customFormat="1">
      <c r="B97" s="468"/>
      <c r="H97" s="475"/>
    </row>
    <row r="98" spans="2:8" s="466" customFormat="1">
      <c r="B98" s="468"/>
      <c r="H98" s="475"/>
    </row>
    <row r="99" spans="2:8" s="466" customFormat="1">
      <c r="B99" s="468"/>
      <c r="H99" s="475"/>
    </row>
    <row r="100" spans="2:8" s="466" customFormat="1">
      <c r="B100" s="468"/>
      <c r="H100" s="475"/>
    </row>
    <row r="101" spans="2:8" s="466" customFormat="1">
      <c r="B101" s="468"/>
      <c r="H101" s="475"/>
    </row>
    <row r="102" spans="2:8" s="466" customFormat="1">
      <c r="B102" s="468"/>
      <c r="H102" s="475"/>
    </row>
    <row r="103" spans="2:8" s="466" customFormat="1">
      <c r="B103" s="468"/>
      <c r="H103" s="475"/>
    </row>
    <row r="104" spans="2:8" s="466" customFormat="1">
      <c r="B104" s="468"/>
      <c r="H104" s="475"/>
    </row>
    <row r="105" spans="2:8" s="466" customFormat="1">
      <c r="B105" s="468"/>
      <c r="H105" s="475"/>
    </row>
    <row r="106" spans="2:8" s="466" customFormat="1">
      <c r="B106" s="468"/>
      <c r="H106" s="475"/>
    </row>
    <row r="107" spans="2:8" s="466" customFormat="1">
      <c r="B107" s="468"/>
      <c r="H107" s="475"/>
    </row>
    <row r="108" spans="2:8" s="466" customFormat="1">
      <c r="B108" s="468"/>
      <c r="H108" s="475"/>
    </row>
    <row r="109" spans="2:8" s="466" customFormat="1">
      <c r="B109" s="468"/>
      <c r="H109" s="475"/>
    </row>
    <row r="110" spans="2:8" s="466" customFormat="1">
      <c r="B110" s="468"/>
      <c r="H110" s="475"/>
    </row>
    <row r="111" spans="2:8" s="466" customFormat="1">
      <c r="B111" s="468"/>
      <c r="H111" s="475"/>
    </row>
    <row r="112" spans="2:8" s="466" customFormat="1">
      <c r="B112" s="468"/>
      <c r="H112" s="475"/>
    </row>
    <row r="113" spans="2:8" s="466" customFormat="1">
      <c r="B113" s="468"/>
      <c r="H113" s="475"/>
    </row>
    <row r="114" spans="2:8" s="466" customFormat="1">
      <c r="B114" s="468"/>
      <c r="H114" s="475"/>
    </row>
    <row r="115" spans="2:8" s="466" customFormat="1">
      <c r="B115" s="468"/>
      <c r="H115" s="475"/>
    </row>
    <row r="116" spans="2:8" s="466" customFormat="1">
      <c r="B116" s="468"/>
      <c r="H116" s="475"/>
    </row>
    <row r="117" spans="2:8" s="466" customFormat="1">
      <c r="B117" s="468"/>
      <c r="H117" s="475"/>
    </row>
    <row r="118" spans="2:8" s="466" customFormat="1">
      <c r="B118" s="468"/>
      <c r="H118" s="475"/>
    </row>
    <row r="119" spans="2:8" s="466" customFormat="1">
      <c r="B119" s="468"/>
      <c r="H119" s="475"/>
    </row>
    <row r="120" spans="2:8" s="466" customFormat="1">
      <c r="B120" s="468"/>
      <c r="H120" s="475"/>
    </row>
    <row r="121" spans="2:8" s="466" customFormat="1">
      <c r="B121" s="468"/>
      <c r="H121" s="475"/>
    </row>
    <row r="122" spans="2:8" s="466" customFormat="1">
      <c r="B122" s="468"/>
      <c r="H122" s="475"/>
    </row>
    <row r="123" spans="2:8" s="466" customFormat="1">
      <c r="B123" s="468"/>
      <c r="H123" s="475"/>
    </row>
    <row r="124" spans="2:8" s="466" customFormat="1">
      <c r="B124" s="468"/>
      <c r="H124" s="475"/>
    </row>
    <row r="125" spans="2:8" s="466" customFormat="1">
      <c r="B125" s="468"/>
      <c r="H125" s="475"/>
    </row>
    <row r="126" spans="2:8" s="466" customFormat="1">
      <c r="B126" s="468"/>
      <c r="H126" s="475"/>
    </row>
    <row r="127" spans="2:8" s="466" customFormat="1">
      <c r="B127" s="468"/>
      <c r="H127" s="475"/>
    </row>
    <row r="128" spans="2:8" s="466" customFormat="1">
      <c r="B128" s="468"/>
      <c r="H128" s="475"/>
    </row>
    <row r="129" spans="2:8" s="466" customFormat="1">
      <c r="B129" s="468"/>
      <c r="H129" s="475"/>
    </row>
    <row r="130" spans="2:8" s="466" customFormat="1">
      <c r="B130" s="468"/>
      <c r="H130" s="475"/>
    </row>
    <row r="131" spans="2:8" s="466" customFormat="1">
      <c r="B131" s="468"/>
      <c r="H131" s="475"/>
    </row>
    <row r="132" spans="2:8" s="466" customFormat="1">
      <c r="B132" s="468"/>
      <c r="H132" s="475"/>
    </row>
    <row r="133" spans="2:8" s="466" customFormat="1">
      <c r="B133" s="468"/>
      <c r="H133" s="475"/>
    </row>
    <row r="134" spans="2:8" s="466" customFormat="1">
      <c r="B134" s="468"/>
      <c r="H134" s="475"/>
    </row>
    <row r="135" spans="2:8" s="466" customFormat="1">
      <c r="B135" s="468"/>
      <c r="H135" s="475"/>
    </row>
    <row r="136" spans="2:8" s="466" customFormat="1">
      <c r="B136" s="468"/>
      <c r="H136" s="475"/>
    </row>
    <row r="137" spans="2:8" s="466" customFormat="1">
      <c r="B137" s="468"/>
      <c r="H137" s="475"/>
    </row>
    <row r="138" spans="2:8" s="466" customFormat="1">
      <c r="B138" s="468"/>
      <c r="H138" s="475"/>
    </row>
    <row r="139" spans="2:8" s="466" customFormat="1">
      <c r="B139" s="468"/>
      <c r="H139" s="475"/>
    </row>
    <row r="140" spans="2:8" s="466" customFormat="1">
      <c r="B140" s="468"/>
      <c r="H140" s="475"/>
    </row>
    <row r="141" spans="2:8" s="466" customFormat="1">
      <c r="B141" s="468"/>
      <c r="H141" s="475"/>
    </row>
    <row r="142" spans="2:8" s="466" customFormat="1">
      <c r="B142" s="468"/>
      <c r="H142" s="475"/>
    </row>
    <row r="143" spans="2:8" s="466" customFormat="1">
      <c r="B143" s="468"/>
      <c r="H143" s="475"/>
    </row>
    <row r="144" spans="2:8" s="466" customFormat="1">
      <c r="B144" s="468"/>
      <c r="H144" s="475"/>
    </row>
    <row r="145" spans="2:39" s="466" customFormat="1">
      <c r="B145" s="468"/>
      <c r="H145" s="475"/>
    </row>
    <row r="146" spans="2:39" s="466" customFormat="1">
      <c r="B146" s="468"/>
      <c r="H146" s="475"/>
    </row>
    <row r="147" spans="2:39" s="466" customFormat="1">
      <c r="B147" s="468"/>
      <c r="H147" s="475"/>
    </row>
    <row r="148" spans="2:39" s="466" customFormat="1">
      <c r="B148" s="468"/>
      <c r="H148" s="475"/>
    </row>
    <row r="149" spans="2:39" s="466" customFormat="1">
      <c r="B149" s="468"/>
      <c r="H149" s="475"/>
    </row>
    <row r="150" spans="2:39" s="466" customFormat="1">
      <c r="B150" s="468"/>
      <c r="H150" s="475"/>
    </row>
    <row r="151" spans="2:39" s="466" customFormat="1">
      <c r="B151" s="468"/>
      <c r="H151" s="475"/>
    </row>
    <row r="152" spans="2:39" s="466" customFormat="1">
      <c r="B152" s="468"/>
      <c r="H152" s="475"/>
    </row>
    <row r="153" spans="2:39" s="466" customFormat="1">
      <c r="B153" s="468"/>
      <c r="H153" s="475"/>
    </row>
    <row r="154" spans="2:39" s="478" customFormat="1">
      <c r="B154" s="477"/>
      <c r="H154" s="479"/>
      <c r="I154" s="480"/>
      <c r="J154" s="466"/>
      <c r="K154" s="466"/>
      <c r="L154" s="466"/>
      <c r="M154" s="466"/>
      <c r="N154" s="466"/>
      <c r="O154" s="466"/>
      <c r="P154" s="466"/>
      <c r="Q154" s="466"/>
      <c r="R154" s="466"/>
      <c r="S154" s="466"/>
      <c r="T154" s="466"/>
      <c r="U154" s="466"/>
      <c r="V154" s="466"/>
      <c r="W154" s="466"/>
      <c r="X154" s="466"/>
      <c r="Y154" s="466"/>
      <c r="Z154" s="466"/>
      <c r="AA154" s="466"/>
      <c r="AB154" s="466"/>
      <c r="AC154" s="466"/>
      <c r="AD154" s="466"/>
      <c r="AE154" s="466"/>
      <c r="AF154" s="466"/>
      <c r="AG154" s="466"/>
      <c r="AH154" s="466"/>
      <c r="AI154" s="466"/>
      <c r="AJ154" s="466"/>
      <c r="AK154" s="466"/>
      <c r="AL154" s="466"/>
      <c r="AM154" s="466"/>
    </row>
    <row r="155" spans="2:39">
      <c r="B155" s="471"/>
    </row>
    <row r="156" spans="2:39">
      <c r="B156" s="471"/>
    </row>
    <row r="157" spans="2:39">
      <c r="B157" s="471"/>
    </row>
    <row r="158" spans="2:39">
      <c r="B158" s="471"/>
    </row>
    <row r="159" spans="2:39">
      <c r="B159" s="471"/>
    </row>
    <row r="160" spans="2:39">
      <c r="B160" s="471"/>
    </row>
    <row r="161" spans="2:2">
      <c r="B161" s="471"/>
    </row>
    <row r="162" spans="2:2">
      <c r="B162" s="471"/>
    </row>
    <row r="163" spans="2:2">
      <c r="B163" s="471"/>
    </row>
  </sheetData>
  <protectedRanges>
    <protectedRange sqref="B7" name="Intervalo2_1"/>
    <protectedRange sqref="A7" name="Intervalo2_2_1"/>
    <protectedRange sqref="E7" name="Intervalo2_1_1_1_1_2_1_1_1"/>
    <protectedRange sqref="D7" name="Intervalo2_2_1_2_1"/>
    <protectedRange sqref="E3:E4" name="Intervalo2_1_1_1_1_2_1_1_1_1"/>
    <protectedRange sqref="I2" name="Intervalo2_1_1_1_1_4_1_1_1_1"/>
    <protectedRange sqref="B2" name="Intervalo2_1_1_1"/>
    <protectedRange sqref="D2:E2" name="Intervalo2_2_1_2_1_1"/>
    <protectedRange sqref="D3" name="Intervalo2_2_1_2_1_2"/>
    <protectedRange sqref="B3" name="Intervalo2_1_1_1_1_3"/>
    <protectedRange sqref="B4" name="Intervalo2_1_1_1_2"/>
    <protectedRange sqref="D9" name="Intervalo2_2_1_2_1_3"/>
    <protectedRange sqref="D10" name="Intervalo2_2_1_2_1_4"/>
  </protectedRanges>
  <hyperlinks>
    <hyperlink ref="G7" r:id="rId1" display="https://drive.google.com/file/d/18M2fMXwgkeGzTYDMdSxBnswEVrE3U2Ya/view?usp=sharing"/>
    <hyperlink ref="I2" r:id="rId2"/>
    <hyperlink ref="I3" r:id="rId3"/>
    <hyperlink ref="I4" r:id="rId4"/>
    <hyperlink ref="I5" r:id="rId5"/>
    <hyperlink ref="I7" r:id="rId6"/>
    <hyperlink ref="I8" r:id="rId7"/>
    <hyperlink ref="I9" r:id="rId8"/>
    <hyperlink ref="I10" r:id="rId9"/>
    <hyperlink ref="I11" r:id="rId10"/>
    <hyperlink ref="I12" r:id="rId11"/>
    <hyperlink ref="I14" r:id="rId12"/>
    <hyperlink ref="I17" r:id="rId13"/>
    <hyperlink ref="I18" r:id="rId14"/>
    <hyperlink ref="I19" r:id="rId15"/>
    <hyperlink ref="I20" r:id="rId16"/>
    <hyperlink ref="I21" r:id="rId17"/>
    <hyperlink ref="I22" r:id="rId18"/>
    <hyperlink ref="I23" r:id="rId19"/>
    <hyperlink ref="I24" r:id="rId20"/>
    <hyperlink ref="I25" r:id="rId21"/>
    <hyperlink ref="I26" r:id="rId22"/>
    <hyperlink ref="I29" r:id="rId23"/>
    <hyperlink ref="I27" r:id="rId24"/>
    <hyperlink ref="I28" r:id="rId25"/>
    <hyperlink ref="I15" r:id="rId26"/>
    <hyperlink ref="I16" r:id="rId27"/>
    <hyperlink ref="I13" r:id="rId28"/>
    <hyperlink ref="I6" r:id="rId29"/>
  </hyperlinks>
  <printOptions horizontalCentered="1" verticalCentered="1"/>
  <pageMargins left="0.11811023622047245" right="0.11811023622047245" top="0.78740157480314965" bottom="0.78740157480314965" header="0" footer="0"/>
  <pageSetup paperSize="9" scale="42" orientation="landscape" r:id="rId30"/>
  <drawing r:id="rId3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Z1000"/>
  <sheetViews>
    <sheetView topLeftCell="B13" workbookViewId="0">
      <selection activeCell="J33" sqref="J33"/>
    </sheetView>
  </sheetViews>
  <sheetFormatPr defaultColWidth="14.42578125" defaultRowHeight="15" customHeight="1"/>
  <cols>
    <col min="1" max="1" width="38.42578125" customWidth="1"/>
    <col min="2" max="2" width="9.140625" customWidth="1"/>
    <col min="3" max="14" width="15.85546875" customWidth="1"/>
    <col min="15" max="26" width="9.140625" customWidth="1"/>
  </cols>
  <sheetData>
    <row r="1" spans="1:26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1" customHeight="1">
      <c r="A7" s="683" t="s">
        <v>0</v>
      </c>
      <c r="B7" s="571"/>
      <c r="C7" s="571"/>
      <c r="D7" s="571"/>
      <c r="E7" s="571"/>
      <c r="F7" s="571"/>
      <c r="G7" s="571"/>
      <c r="H7" s="571"/>
      <c r="I7" s="571"/>
      <c r="J7" s="571"/>
      <c r="K7" s="571"/>
      <c r="L7" s="571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1" customHeight="1">
      <c r="A8" s="683" t="s">
        <v>2</v>
      </c>
      <c r="B8" s="571"/>
      <c r="C8" s="571"/>
      <c r="D8" s="571"/>
      <c r="E8" s="571"/>
      <c r="F8" s="571"/>
      <c r="G8" s="571"/>
      <c r="H8" s="571"/>
      <c r="I8" s="571"/>
      <c r="J8" s="571"/>
      <c r="K8" s="571"/>
      <c r="L8" s="571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1" customHeight="1">
      <c r="A9" s="722" t="s">
        <v>5</v>
      </c>
      <c r="B9" s="571"/>
      <c r="C9" s="571"/>
      <c r="D9" s="571"/>
      <c r="E9" s="571"/>
      <c r="F9" s="571"/>
      <c r="G9" s="571"/>
      <c r="H9" s="571"/>
      <c r="I9" s="571"/>
      <c r="J9" s="571"/>
      <c r="K9" s="571"/>
      <c r="L9" s="571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1">
      <c r="A10" s="47"/>
      <c r="B10" s="47"/>
      <c r="C10" s="54"/>
      <c r="D10" s="47"/>
      <c r="E10" s="47"/>
      <c r="F10" s="47"/>
      <c r="G10" s="47"/>
      <c r="H10" s="47"/>
      <c r="I10" s="47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38.25" customHeight="1">
      <c r="A11" s="727" t="s">
        <v>908</v>
      </c>
      <c r="B11" s="586"/>
      <c r="C11" s="586"/>
      <c r="D11" s="586"/>
      <c r="E11" s="586"/>
      <c r="F11" s="586"/>
      <c r="G11" s="586"/>
      <c r="H11" s="586"/>
      <c r="I11" s="586"/>
      <c r="J11" s="586"/>
      <c r="K11" s="586"/>
      <c r="L11" s="577"/>
      <c r="M11" s="685" t="s">
        <v>909</v>
      </c>
      <c r="N11" s="577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1" customHeight="1">
      <c r="A12" s="730" t="s">
        <v>7</v>
      </c>
      <c r="B12" s="586"/>
      <c r="C12" s="586"/>
      <c r="D12" s="586"/>
      <c r="E12" s="586"/>
      <c r="F12" s="577"/>
      <c r="G12" s="730" t="s">
        <v>268</v>
      </c>
      <c r="H12" s="586"/>
      <c r="I12" s="586"/>
      <c r="J12" s="586"/>
      <c r="K12" s="586"/>
      <c r="L12" s="577"/>
      <c r="M12" s="685" t="s">
        <v>269</v>
      </c>
      <c r="N12" s="577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3.25" customHeight="1">
      <c r="A13" s="731" t="s">
        <v>11</v>
      </c>
      <c r="B13" s="586"/>
      <c r="C13" s="586"/>
      <c r="D13" s="586"/>
      <c r="E13" s="586"/>
      <c r="F13" s="577"/>
      <c r="G13" s="687" t="s">
        <v>12</v>
      </c>
      <c r="H13" s="586"/>
      <c r="I13" s="586"/>
      <c r="J13" s="586"/>
      <c r="K13" s="586"/>
      <c r="L13" s="577"/>
      <c r="M13" s="738" t="s">
        <v>1045</v>
      </c>
      <c r="N13" s="577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>
      <c r="A14" s="127"/>
      <c r="B14" s="128"/>
      <c r="C14" s="88"/>
      <c r="D14" s="129"/>
      <c r="E14" s="129"/>
      <c r="F14" s="129"/>
      <c r="G14" s="129"/>
      <c r="H14" s="129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127"/>
      <c r="B15" s="130"/>
      <c r="C15" s="127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" customHeight="1">
      <c r="A16" s="732" t="s">
        <v>910</v>
      </c>
      <c r="B16" s="644"/>
      <c r="C16" s="644"/>
      <c r="D16" s="644"/>
      <c r="E16" s="644"/>
      <c r="F16" s="644"/>
      <c r="G16" s="644"/>
      <c r="H16" s="644"/>
      <c r="I16" s="644"/>
      <c r="J16" s="644"/>
      <c r="K16" s="644"/>
      <c r="L16" s="644"/>
      <c r="M16" s="644"/>
      <c r="N16" s="733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734" t="s">
        <v>908</v>
      </c>
      <c r="B17" s="735" t="s">
        <v>911</v>
      </c>
      <c r="C17" s="131" t="s">
        <v>912</v>
      </c>
      <c r="D17" s="131" t="s">
        <v>913</v>
      </c>
      <c r="E17" s="131" t="s">
        <v>914</v>
      </c>
      <c r="F17" s="131" t="s">
        <v>915</v>
      </c>
      <c r="G17" s="131" t="s">
        <v>916</v>
      </c>
      <c r="H17" s="131" t="s">
        <v>917</v>
      </c>
      <c r="I17" s="131" t="s">
        <v>918</v>
      </c>
      <c r="J17" s="131" t="s">
        <v>919</v>
      </c>
      <c r="K17" s="131" t="s">
        <v>920</v>
      </c>
      <c r="L17" s="131" t="s">
        <v>921</v>
      </c>
      <c r="M17" s="131" t="s">
        <v>922</v>
      </c>
      <c r="N17" s="131" t="s">
        <v>923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568"/>
      <c r="B18" s="568"/>
      <c r="C18" s="131" t="s">
        <v>924</v>
      </c>
      <c r="D18" s="131" t="s">
        <v>924</v>
      </c>
      <c r="E18" s="131" t="s">
        <v>924</v>
      </c>
      <c r="F18" s="131" t="s">
        <v>924</v>
      </c>
      <c r="G18" s="131" t="s">
        <v>924</v>
      </c>
      <c r="H18" s="131" t="s">
        <v>924</v>
      </c>
      <c r="I18" s="131" t="s">
        <v>924</v>
      </c>
      <c r="J18" s="131" t="s">
        <v>924</v>
      </c>
      <c r="K18" s="131" t="s">
        <v>924</v>
      </c>
      <c r="L18" s="131" t="s">
        <v>924</v>
      </c>
      <c r="M18" s="131" t="s">
        <v>924</v>
      </c>
      <c r="N18" s="131" t="s">
        <v>924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132" t="s">
        <v>925</v>
      </c>
      <c r="B19" s="736" t="s">
        <v>926</v>
      </c>
      <c r="C19" s="133">
        <v>24</v>
      </c>
      <c r="D19" s="133">
        <v>22</v>
      </c>
      <c r="E19" s="138">
        <v>23</v>
      </c>
      <c r="F19" s="133">
        <v>22</v>
      </c>
      <c r="G19" s="133">
        <v>24</v>
      </c>
      <c r="H19" s="133">
        <v>0</v>
      </c>
      <c r="I19" s="133">
        <v>0</v>
      </c>
      <c r="J19" s="133">
        <v>0</v>
      </c>
      <c r="K19" s="133">
        <v>0</v>
      </c>
      <c r="L19" s="133">
        <v>0</v>
      </c>
      <c r="M19" s="133">
        <v>0</v>
      </c>
      <c r="N19" s="133">
        <v>0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5.5">
      <c r="A20" s="134" t="s">
        <v>927</v>
      </c>
      <c r="B20" s="573"/>
      <c r="C20" s="133">
        <v>80</v>
      </c>
      <c r="D20" s="133">
        <v>83</v>
      </c>
      <c r="E20" s="138">
        <v>84</v>
      </c>
      <c r="F20" s="133">
        <v>87</v>
      </c>
      <c r="G20" s="133">
        <v>85</v>
      </c>
      <c r="H20" s="133">
        <v>0</v>
      </c>
      <c r="I20" s="133">
        <v>0</v>
      </c>
      <c r="J20" s="133">
        <v>0</v>
      </c>
      <c r="K20" s="133">
        <v>0</v>
      </c>
      <c r="L20" s="133">
        <v>0</v>
      </c>
      <c r="M20" s="133">
        <v>0</v>
      </c>
      <c r="N20" s="133">
        <v>0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132" t="s">
        <v>928</v>
      </c>
      <c r="B21" s="568"/>
      <c r="C21" s="133">
        <v>52</v>
      </c>
      <c r="D21" s="133">
        <v>56</v>
      </c>
      <c r="E21" s="138">
        <v>56</v>
      </c>
      <c r="F21" s="133">
        <v>57</v>
      </c>
      <c r="G21" s="133">
        <v>54</v>
      </c>
      <c r="H21" s="133">
        <v>0</v>
      </c>
      <c r="I21" s="133">
        <v>0</v>
      </c>
      <c r="J21" s="133">
        <v>0</v>
      </c>
      <c r="K21" s="133">
        <v>0</v>
      </c>
      <c r="L21" s="133">
        <v>0</v>
      </c>
      <c r="M21" s="133">
        <v>0</v>
      </c>
      <c r="N21" s="133">
        <v>0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728" t="s">
        <v>929</v>
      </c>
      <c r="B22" s="577"/>
      <c r="C22" s="135">
        <f t="shared" ref="C22:N22" si="0">SUM(C19:C21)</f>
        <v>156</v>
      </c>
      <c r="D22" s="135">
        <f t="shared" si="0"/>
        <v>161</v>
      </c>
      <c r="E22" s="135">
        <f t="shared" si="0"/>
        <v>163</v>
      </c>
      <c r="F22" s="135">
        <f t="shared" si="0"/>
        <v>166</v>
      </c>
      <c r="G22" s="135">
        <f t="shared" si="0"/>
        <v>163</v>
      </c>
      <c r="H22" s="135">
        <f t="shared" si="0"/>
        <v>0</v>
      </c>
      <c r="I22" s="135">
        <f t="shared" si="0"/>
        <v>0</v>
      </c>
      <c r="J22" s="135">
        <f t="shared" si="0"/>
        <v>0</v>
      </c>
      <c r="K22" s="135">
        <f t="shared" si="0"/>
        <v>0</v>
      </c>
      <c r="L22" s="135">
        <f t="shared" si="0"/>
        <v>0</v>
      </c>
      <c r="M22" s="135">
        <f t="shared" si="0"/>
        <v>0</v>
      </c>
      <c r="N22" s="135">
        <f t="shared" si="0"/>
        <v>0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132" t="s">
        <v>930</v>
      </c>
      <c r="B23" s="737" t="s">
        <v>931</v>
      </c>
      <c r="C23" s="136">
        <v>0</v>
      </c>
      <c r="D23" s="136">
        <v>0</v>
      </c>
      <c r="E23" s="136">
        <v>0</v>
      </c>
      <c r="F23" s="136">
        <v>0</v>
      </c>
      <c r="G23" s="136">
        <v>0</v>
      </c>
      <c r="H23" s="136">
        <v>0</v>
      </c>
      <c r="I23" s="136">
        <v>0</v>
      </c>
      <c r="J23" s="136">
        <v>0</v>
      </c>
      <c r="K23" s="136">
        <v>0</v>
      </c>
      <c r="L23" s="136">
        <v>0</v>
      </c>
      <c r="M23" s="136">
        <v>0</v>
      </c>
      <c r="N23" s="136">
        <v>0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132" t="s">
        <v>932</v>
      </c>
      <c r="B24" s="568"/>
      <c r="C24" s="133">
        <v>0</v>
      </c>
      <c r="D24" s="133">
        <v>0</v>
      </c>
      <c r="E24" s="133">
        <v>0</v>
      </c>
      <c r="F24" s="133">
        <v>0</v>
      </c>
      <c r="G24" s="133">
        <v>0</v>
      </c>
      <c r="H24" s="133">
        <v>0</v>
      </c>
      <c r="I24" s="133">
        <v>0</v>
      </c>
      <c r="J24" s="133">
        <v>0</v>
      </c>
      <c r="K24" s="133">
        <v>0</v>
      </c>
      <c r="L24" s="133">
        <v>0</v>
      </c>
      <c r="M24" s="133">
        <v>0</v>
      </c>
      <c r="N24" s="133">
        <v>0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728" t="s">
        <v>933</v>
      </c>
      <c r="B25" s="577"/>
      <c r="C25" s="135">
        <f t="shared" ref="C25:N25" si="1">SUM(C23:C24)</f>
        <v>0</v>
      </c>
      <c r="D25" s="135">
        <f t="shared" si="1"/>
        <v>0</v>
      </c>
      <c r="E25" s="135">
        <f t="shared" si="1"/>
        <v>0</v>
      </c>
      <c r="F25" s="135">
        <f t="shared" si="1"/>
        <v>0</v>
      </c>
      <c r="G25" s="135">
        <f t="shared" si="1"/>
        <v>0</v>
      </c>
      <c r="H25" s="135">
        <f t="shared" si="1"/>
        <v>0</v>
      </c>
      <c r="I25" s="135">
        <f t="shared" si="1"/>
        <v>0</v>
      </c>
      <c r="J25" s="135">
        <f t="shared" si="1"/>
        <v>0</v>
      </c>
      <c r="K25" s="135">
        <f t="shared" si="1"/>
        <v>0</v>
      </c>
      <c r="L25" s="135">
        <f t="shared" si="1"/>
        <v>0</v>
      </c>
      <c r="M25" s="135">
        <f t="shared" si="1"/>
        <v>0</v>
      </c>
      <c r="N25" s="135">
        <f t="shared" si="1"/>
        <v>0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129"/>
      <c r="B26" s="129"/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729" t="s">
        <v>934</v>
      </c>
      <c r="B27" s="577"/>
      <c r="C27" s="137">
        <f t="shared" ref="C27:N27" si="2">C25+C22</f>
        <v>156</v>
      </c>
      <c r="D27" s="137">
        <f t="shared" si="2"/>
        <v>161</v>
      </c>
      <c r="E27" s="137">
        <f t="shared" si="2"/>
        <v>163</v>
      </c>
      <c r="F27" s="137">
        <f t="shared" si="2"/>
        <v>166</v>
      </c>
      <c r="G27" s="137">
        <f t="shared" si="2"/>
        <v>163</v>
      </c>
      <c r="H27" s="137">
        <f t="shared" si="2"/>
        <v>0</v>
      </c>
      <c r="I27" s="137">
        <f t="shared" si="2"/>
        <v>0</v>
      </c>
      <c r="J27" s="137">
        <f t="shared" si="2"/>
        <v>0</v>
      </c>
      <c r="K27" s="137">
        <f t="shared" si="2"/>
        <v>0</v>
      </c>
      <c r="L27" s="137">
        <f t="shared" si="2"/>
        <v>0</v>
      </c>
      <c r="M27" s="137">
        <f t="shared" si="2"/>
        <v>0</v>
      </c>
      <c r="N27" s="137">
        <f t="shared" si="2"/>
        <v>0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9">
    <mergeCell ref="A25:B25"/>
    <mergeCell ref="A27:B27"/>
    <mergeCell ref="A12:F12"/>
    <mergeCell ref="A13:F13"/>
    <mergeCell ref="G13:L13"/>
    <mergeCell ref="A16:N16"/>
    <mergeCell ref="A17:A18"/>
    <mergeCell ref="B17:B18"/>
    <mergeCell ref="G12:L12"/>
    <mergeCell ref="M12:N12"/>
    <mergeCell ref="B19:B21"/>
    <mergeCell ref="A22:B22"/>
    <mergeCell ref="B23:B24"/>
    <mergeCell ref="M13:N13"/>
    <mergeCell ref="A7:L7"/>
    <mergeCell ref="A8:L8"/>
    <mergeCell ref="A9:L9"/>
    <mergeCell ref="A11:L11"/>
    <mergeCell ref="M11:N11"/>
  </mergeCells>
  <printOptions horizontalCentered="1" verticalCentered="1"/>
  <pageMargins left="0.51181102362204722" right="0.51181102362204722" top="0.78740157480314965" bottom="0.78740157480314965" header="0" footer="0"/>
  <pageSetup paperSize="9" scale="55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Z1000"/>
  <sheetViews>
    <sheetView workbookViewId="0">
      <selection activeCell="H12" sqref="H12"/>
    </sheetView>
  </sheetViews>
  <sheetFormatPr defaultColWidth="14.42578125" defaultRowHeight="15"/>
  <cols>
    <col min="1" max="1" width="9.42578125" style="173" bestFit="1" customWidth="1"/>
    <col min="2" max="2" width="57" style="173" customWidth="1"/>
    <col min="3" max="3" width="5.42578125" style="173" bestFit="1" customWidth="1"/>
    <col min="4" max="4" width="8.7109375" style="173" customWidth="1"/>
    <col min="5" max="5" width="12.140625" style="173" bestFit="1" customWidth="1"/>
    <col min="6" max="6" width="62.7109375" style="173" customWidth="1"/>
    <col min="7" max="7" width="3.5703125" style="173" bestFit="1" customWidth="1"/>
    <col min="8" max="26" width="9.140625" style="173" customWidth="1"/>
    <col min="27" max="16384" width="14.42578125" style="173"/>
  </cols>
  <sheetData>
    <row r="1" spans="1:26">
      <c r="A1" s="171"/>
      <c r="B1" s="172"/>
      <c r="C1" s="172"/>
      <c r="D1" s="172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71"/>
    </row>
    <row r="2" spans="1:26">
      <c r="A2" s="171"/>
      <c r="B2" s="172"/>
      <c r="C2" s="172"/>
      <c r="D2" s="172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</row>
    <row r="3" spans="1:26">
      <c r="A3" s="171"/>
      <c r="B3" s="172"/>
      <c r="C3" s="172"/>
      <c r="D3" s="172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</row>
    <row r="4" spans="1:26">
      <c r="A4" s="171"/>
      <c r="B4" s="172"/>
      <c r="C4" s="172"/>
      <c r="D4" s="172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</row>
    <row r="5" spans="1:26">
      <c r="A5" s="171"/>
      <c r="B5" s="172"/>
      <c r="C5" s="172"/>
      <c r="D5" s="172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X5" s="171"/>
      <c r="Y5" s="171"/>
      <c r="Z5" s="171"/>
    </row>
    <row r="6" spans="1:26">
      <c r="A6" s="742" t="s">
        <v>0</v>
      </c>
      <c r="B6" s="743"/>
      <c r="C6" s="743"/>
      <c r="D6" s="743"/>
      <c r="E6" s="743"/>
      <c r="F6" s="743"/>
      <c r="G6" s="743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</row>
    <row r="7" spans="1:26">
      <c r="A7" s="742" t="s">
        <v>2</v>
      </c>
      <c r="B7" s="743"/>
      <c r="C7" s="743"/>
      <c r="D7" s="743"/>
      <c r="E7" s="743"/>
      <c r="F7" s="743"/>
      <c r="G7" s="743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</row>
    <row r="8" spans="1:26">
      <c r="A8" s="744" t="s">
        <v>935</v>
      </c>
      <c r="B8" s="743"/>
      <c r="C8" s="743"/>
      <c r="D8" s="743"/>
      <c r="E8" s="743"/>
      <c r="F8" s="743"/>
      <c r="G8" s="743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</row>
    <row r="9" spans="1:26">
      <c r="A9" s="171"/>
      <c r="B9" s="174"/>
      <c r="C9" s="174"/>
      <c r="D9" s="174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</row>
    <row r="10" spans="1:26">
      <c r="A10" s="745" t="s">
        <v>936</v>
      </c>
      <c r="B10" s="740"/>
      <c r="C10" s="740"/>
      <c r="D10" s="740"/>
      <c r="E10" s="740"/>
      <c r="F10" s="740"/>
      <c r="G10" s="74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</row>
    <row r="11" spans="1:26">
      <c r="A11" s="171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</row>
    <row r="12" spans="1:26">
      <c r="A12" s="745" t="s">
        <v>1046</v>
      </c>
      <c r="B12" s="740"/>
      <c r="C12" s="740"/>
      <c r="D12" s="740"/>
      <c r="E12" s="740"/>
      <c r="F12" s="740"/>
      <c r="G12" s="74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</row>
    <row r="13" spans="1:26">
      <c r="A13" s="746" t="s">
        <v>937</v>
      </c>
      <c r="B13" s="740"/>
      <c r="C13" s="741"/>
      <c r="D13" s="171"/>
      <c r="E13" s="750" t="s">
        <v>938</v>
      </c>
      <c r="F13" s="740"/>
      <c r="G13" s="74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</row>
    <row r="14" spans="1:26">
      <c r="A14" s="747" t="s">
        <v>939</v>
      </c>
      <c r="B14" s="175" t="s">
        <v>940</v>
      </c>
      <c r="C14" s="176" t="s">
        <v>941</v>
      </c>
      <c r="D14" s="171"/>
      <c r="E14" s="751" t="s">
        <v>942</v>
      </c>
      <c r="F14" s="741"/>
      <c r="G14" s="177">
        <v>2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</row>
    <row r="15" spans="1:26" ht="30">
      <c r="A15" s="748"/>
      <c r="B15" s="175" t="s">
        <v>943</v>
      </c>
      <c r="C15" s="176" t="s">
        <v>941</v>
      </c>
      <c r="D15" s="171"/>
      <c r="E15" s="747" t="s">
        <v>944</v>
      </c>
      <c r="F15" s="178" t="s">
        <v>945</v>
      </c>
      <c r="G15" s="176" t="s">
        <v>941</v>
      </c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</row>
    <row r="16" spans="1:26" ht="45">
      <c r="A16" s="748"/>
      <c r="B16" s="179" t="s">
        <v>946</v>
      </c>
      <c r="C16" s="176" t="s">
        <v>941</v>
      </c>
      <c r="D16" s="171"/>
      <c r="E16" s="748"/>
      <c r="F16" s="178" t="s">
        <v>947</v>
      </c>
      <c r="G16" s="176" t="s">
        <v>941</v>
      </c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</row>
    <row r="17" spans="1:26">
      <c r="A17" s="748"/>
      <c r="B17" s="179" t="s">
        <v>948</v>
      </c>
      <c r="C17" s="176" t="s">
        <v>941</v>
      </c>
      <c r="D17" s="171"/>
      <c r="E17" s="748"/>
      <c r="F17" s="178" t="s">
        <v>949</v>
      </c>
      <c r="G17" s="176" t="s">
        <v>941</v>
      </c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</row>
    <row r="18" spans="1:26">
      <c r="A18" s="748"/>
      <c r="B18" s="179" t="s">
        <v>950</v>
      </c>
      <c r="C18" s="176" t="s">
        <v>941</v>
      </c>
      <c r="D18" s="171"/>
      <c r="E18" s="748"/>
      <c r="F18" s="178" t="s">
        <v>25</v>
      </c>
      <c r="G18" s="176" t="s">
        <v>941</v>
      </c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</row>
    <row r="19" spans="1:26" ht="120">
      <c r="A19" s="748"/>
      <c r="B19" s="179" t="s">
        <v>951</v>
      </c>
      <c r="C19" s="176" t="s">
        <v>941</v>
      </c>
      <c r="D19" s="171"/>
      <c r="E19" s="748"/>
      <c r="F19" s="178" t="s">
        <v>952</v>
      </c>
      <c r="G19" s="176" t="s">
        <v>941</v>
      </c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</row>
    <row r="20" spans="1:26" ht="30">
      <c r="A20" s="748"/>
      <c r="B20" s="175" t="s">
        <v>953</v>
      </c>
      <c r="C20" s="176" t="s">
        <v>941</v>
      </c>
      <c r="D20" s="171"/>
      <c r="E20" s="748"/>
      <c r="F20" s="178" t="s">
        <v>954</v>
      </c>
      <c r="G20" s="176" t="s">
        <v>941</v>
      </c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</row>
    <row r="21" spans="1:26" ht="30">
      <c r="A21" s="748"/>
      <c r="B21" s="175" t="s">
        <v>955</v>
      </c>
      <c r="C21" s="176" t="s">
        <v>941</v>
      </c>
      <c r="D21" s="171"/>
      <c r="E21" s="748"/>
      <c r="F21" s="178" t="s">
        <v>956</v>
      </c>
      <c r="G21" s="176" t="s">
        <v>941</v>
      </c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</row>
    <row r="22" spans="1:26" ht="30">
      <c r="A22" s="748"/>
      <c r="B22" s="175" t="s">
        <v>957</v>
      </c>
      <c r="C22" s="176" t="s">
        <v>941</v>
      </c>
      <c r="D22" s="171"/>
      <c r="E22" s="748"/>
      <c r="F22" s="178" t="s">
        <v>958</v>
      </c>
      <c r="G22" s="176" t="s">
        <v>941</v>
      </c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</row>
    <row r="23" spans="1:26" ht="30">
      <c r="A23" s="748"/>
      <c r="B23" s="175" t="s">
        <v>959</v>
      </c>
      <c r="C23" s="176" t="s">
        <v>941</v>
      </c>
      <c r="D23" s="171"/>
      <c r="E23" s="748"/>
      <c r="F23" s="178" t="s">
        <v>960</v>
      </c>
      <c r="G23" s="176" t="s">
        <v>941</v>
      </c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</row>
    <row r="24" spans="1:26" ht="30">
      <c r="A24" s="748"/>
      <c r="B24" s="175" t="s">
        <v>961</v>
      </c>
      <c r="C24" s="176" t="s">
        <v>941</v>
      </c>
      <c r="D24" s="171"/>
      <c r="E24" s="748"/>
      <c r="F24" s="178" t="s">
        <v>962</v>
      </c>
      <c r="G24" s="176" t="s">
        <v>941</v>
      </c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</row>
    <row r="25" spans="1:26" ht="30">
      <c r="A25" s="748"/>
      <c r="B25" s="175" t="s">
        <v>963</v>
      </c>
      <c r="C25" s="176" t="s">
        <v>941</v>
      </c>
      <c r="D25" s="171"/>
      <c r="E25" s="748"/>
      <c r="F25" s="178" t="s">
        <v>964</v>
      </c>
      <c r="G25" s="176" t="s">
        <v>941</v>
      </c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</row>
    <row r="26" spans="1:26" ht="45">
      <c r="A26" s="748"/>
      <c r="B26" s="175" t="s">
        <v>965</v>
      </c>
      <c r="C26" s="176" t="s">
        <v>941</v>
      </c>
      <c r="D26" s="171"/>
      <c r="E26" s="748"/>
      <c r="F26" s="178" t="s">
        <v>966</v>
      </c>
      <c r="G26" s="176" t="s">
        <v>941</v>
      </c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</row>
    <row r="27" spans="1:26" ht="30">
      <c r="A27" s="748"/>
      <c r="B27" s="175" t="s">
        <v>958</v>
      </c>
      <c r="C27" s="176" t="s">
        <v>941</v>
      </c>
      <c r="D27" s="171"/>
      <c r="E27" s="748"/>
      <c r="F27" s="178" t="s">
        <v>967</v>
      </c>
      <c r="G27" s="176" t="s">
        <v>941</v>
      </c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</row>
    <row r="28" spans="1:26" ht="30">
      <c r="A28" s="748"/>
      <c r="B28" s="175" t="s">
        <v>968</v>
      </c>
      <c r="C28" s="176" t="s">
        <v>941</v>
      </c>
      <c r="D28" s="171"/>
      <c r="E28" s="748"/>
      <c r="F28" s="178" t="s">
        <v>969</v>
      </c>
      <c r="G28" s="176" t="s">
        <v>941</v>
      </c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</row>
    <row r="29" spans="1:26" ht="30">
      <c r="A29" s="749"/>
      <c r="B29" s="175" t="s">
        <v>970</v>
      </c>
      <c r="C29" s="176" t="s">
        <v>941</v>
      </c>
      <c r="D29" s="171"/>
      <c r="E29" s="748"/>
      <c r="F29" s="178" t="s">
        <v>971</v>
      </c>
      <c r="G29" s="176" t="s">
        <v>941</v>
      </c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</row>
    <row r="30" spans="1:26" ht="30">
      <c r="A30" s="747" t="s">
        <v>972</v>
      </c>
      <c r="B30" s="178" t="s">
        <v>973</v>
      </c>
      <c r="C30" s="176" t="s">
        <v>941</v>
      </c>
      <c r="D30" s="171"/>
      <c r="E30" s="748"/>
      <c r="F30" s="178" t="s">
        <v>974</v>
      </c>
      <c r="G30" s="176" t="s">
        <v>941</v>
      </c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</row>
    <row r="31" spans="1:26" ht="30">
      <c r="A31" s="748"/>
      <c r="B31" s="180" t="s">
        <v>975</v>
      </c>
      <c r="C31" s="176" t="s">
        <v>941</v>
      </c>
      <c r="D31" s="171"/>
      <c r="E31" s="748"/>
      <c r="F31" s="178" t="s">
        <v>950</v>
      </c>
      <c r="G31" s="176" t="s">
        <v>941</v>
      </c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</row>
    <row r="32" spans="1:26" ht="30">
      <c r="A32" s="748"/>
      <c r="B32" s="180" t="s">
        <v>976</v>
      </c>
      <c r="C32" s="176" t="s">
        <v>941</v>
      </c>
      <c r="D32" s="171"/>
      <c r="E32" s="748"/>
      <c r="F32" s="178" t="s">
        <v>977</v>
      </c>
      <c r="G32" s="176" t="s">
        <v>941</v>
      </c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</row>
    <row r="33" spans="1:26" ht="30">
      <c r="A33" s="748"/>
      <c r="B33" s="180" t="s">
        <v>978</v>
      </c>
      <c r="C33" s="176" t="s">
        <v>941</v>
      </c>
      <c r="D33" s="171"/>
      <c r="E33" s="748"/>
      <c r="F33" s="178" t="s">
        <v>979</v>
      </c>
      <c r="G33" s="176" t="s">
        <v>941</v>
      </c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</row>
    <row r="34" spans="1:26" ht="30">
      <c r="A34" s="748"/>
      <c r="B34" s="178" t="s">
        <v>954</v>
      </c>
      <c r="C34" s="176" t="s">
        <v>941</v>
      </c>
      <c r="D34" s="171"/>
      <c r="E34" s="748"/>
      <c r="F34" s="178" t="s">
        <v>980</v>
      </c>
      <c r="G34" s="176" t="s">
        <v>941</v>
      </c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</row>
    <row r="35" spans="1:26" ht="30">
      <c r="A35" s="748"/>
      <c r="B35" s="178" t="s">
        <v>981</v>
      </c>
      <c r="C35" s="176" t="s">
        <v>941</v>
      </c>
      <c r="D35" s="171"/>
      <c r="E35" s="748"/>
      <c r="F35" s="178" t="s">
        <v>982</v>
      </c>
      <c r="G35" s="176" t="s">
        <v>941</v>
      </c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</row>
    <row r="36" spans="1:26">
      <c r="A36" s="748"/>
      <c r="B36" s="178" t="s">
        <v>983</v>
      </c>
      <c r="C36" s="176" t="s">
        <v>941</v>
      </c>
      <c r="D36" s="171"/>
      <c r="E36" s="748"/>
      <c r="F36" s="178" t="s">
        <v>984</v>
      </c>
      <c r="G36" s="176" t="s">
        <v>941</v>
      </c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</row>
    <row r="37" spans="1:26" ht="30">
      <c r="A37" s="748"/>
      <c r="B37" s="178" t="s">
        <v>985</v>
      </c>
      <c r="C37" s="176" t="s">
        <v>941</v>
      </c>
      <c r="D37" s="171"/>
      <c r="E37" s="748"/>
      <c r="F37" s="178" t="s">
        <v>981</v>
      </c>
      <c r="G37" s="176" t="s">
        <v>941</v>
      </c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</row>
    <row r="38" spans="1:26" ht="30">
      <c r="A38" s="748"/>
      <c r="B38" s="178" t="s">
        <v>986</v>
      </c>
      <c r="C38" s="176" t="s">
        <v>941</v>
      </c>
      <c r="D38" s="171"/>
      <c r="E38" s="748"/>
      <c r="F38" s="178" t="s">
        <v>983</v>
      </c>
      <c r="G38" s="176" t="s">
        <v>941</v>
      </c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</row>
    <row r="39" spans="1:26" ht="30">
      <c r="A39" s="748"/>
      <c r="B39" s="178" t="s">
        <v>987</v>
      </c>
      <c r="C39" s="176" t="s">
        <v>941</v>
      </c>
      <c r="D39" s="171"/>
      <c r="E39" s="748"/>
      <c r="F39" s="178" t="s">
        <v>987</v>
      </c>
      <c r="G39" s="176" t="s">
        <v>941</v>
      </c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</row>
    <row r="40" spans="1:26" ht="30">
      <c r="A40" s="748"/>
      <c r="B40" s="178" t="s">
        <v>988</v>
      </c>
      <c r="C40" s="176" t="s">
        <v>941</v>
      </c>
      <c r="D40" s="171"/>
      <c r="E40" s="748"/>
      <c r="F40" s="178" t="s">
        <v>989</v>
      </c>
      <c r="G40" s="176" t="s">
        <v>941</v>
      </c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</row>
    <row r="41" spans="1:26" ht="30">
      <c r="A41" s="748"/>
      <c r="B41" s="178" t="s">
        <v>956</v>
      </c>
      <c r="C41" s="176" t="s">
        <v>990</v>
      </c>
      <c r="D41" s="171"/>
      <c r="E41" s="748"/>
      <c r="F41" s="178" t="s">
        <v>988</v>
      </c>
      <c r="G41" s="176" t="s">
        <v>941</v>
      </c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</row>
    <row r="42" spans="1:26" ht="45">
      <c r="A42" s="748"/>
      <c r="B42" s="178" t="s">
        <v>966</v>
      </c>
      <c r="C42" s="176" t="s">
        <v>941</v>
      </c>
      <c r="D42" s="171"/>
      <c r="E42" s="748"/>
      <c r="F42" s="178" t="s">
        <v>991</v>
      </c>
      <c r="G42" s="176" t="s">
        <v>941</v>
      </c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</row>
    <row r="43" spans="1:26">
      <c r="A43" s="748"/>
      <c r="B43" s="178" t="s">
        <v>992</v>
      </c>
      <c r="C43" s="176" t="s">
        <v>941</v>
      </c>
      <c r="D43" s="171"/>
      <c r="E43" s="748"/>
      <c r="F43" s="178" t="s">
        <v>993</v>
      </c>
      <c r="G43" s="176" t="s">
        <v>941</v>
      </c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</row>
    <row r="44" spans="1:26" ht="30">
      <c r="A44" s="748"/>
      <c r="B44" s="178" t="s">
        <v>994</v>
      </c>
      <c r="C44" s="176" t="s">
        <v>941</v>
      </c>
      <c r="D44" s="171"/>
      <c r="E44" s="748"/>
      <c r="F44" s="178" t="s">
        <v>995</v>
      </c>
      <c r="G44" s="176" t="s">
        <v>941</v>
      </c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</row>
    <row r="45" spans="1:26" ht="30">
      <c r="A45" s="748"/>
      <c r="B45" s="178" t="s">
        <v>962</v>
      </c>
      <c r="C45" s="176" t="s">
        <v>941</v>
      </c>
      <c r="D45" s="171"/>
      <c r="E45" s="752"/>
      <c r="F45" s="178" t="s">
        <v>996</v>
      </c>
      <c r="G45" s="176" t="s">
        <v>941</v>
      </c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</row>
    <row r="46" spans="1:26" ht="30">
      <c r="A46" s="748"/>
      <c r="B46" s="178" t="s">
        <v>967</v>
      </c>
      <c r="C46" s="176" t="s">
        <v>941</v>
      </c>
      <c r="D46" s="171"/>
      <c r="E46" s="181"/>
      <c r="F46" s="182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</row>
    <row r="47" spans="1:26" ht="30">
      <c r="A47" s="748"/>
      <c r="B47" s="178" t="s">
        <v>969</v>
      </c>
      <c r="C47" s="176" t="s">
        <v>941</v>
      </c>
      <c r="D47" s="171"/>
      <c r="E47" s="181"/>
      <c r="F47" s="182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</row>
    <row r="48" spans="1:26" ht="30">
      <c r="A48" s="748"/>
      <c r="B48" s="178" t="s">
        <v>971</v>
      </c>
      <c r="C48" s="176" t="s">
        <v>941</v>
      </c>
      <c r="D48" s="171"/>
      <c r="E48" s="181"/>
      <c r="F48" s="182"/>
      <c r="G48" s="171"/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  <c r="U48" s="171"/>
      <c r="V48" s="171"/>
      <c r="W48" s="171"/>
      <c r="X48" s="171"/>
      <c r="Y48" s="171"/>
      <c r="Z48" s="171"/>
    </row>
    <row r="49" spans="1:26" ht="30">
      <c r="A49" s="748"/>
      <c r="B49" s="178" t="s">
        <v>977</v>
      </c>
      <c r="C49" s="176" t="s">
        <v>941</v>
      </c>
      <c r="D49" s="171"/>
      <c r="E49" s="181"/>
      <c r="F49" s="182"/>
      <c r="G49" s="171"/>
      <c r="H49" s="171"/>
      <c r="I49" s="171"/>
      <c r="J49" s="171"/>
      <c r="K49" s="171"/>
      <c r="L49" s="171"/>
      <c r="M49" s="171"/>
      <c r="N49" s="171"/>
      <c r="O49" s="171"/>
      <c r="P49" s="171"/>
      <c r="Q49" s="171"/>
      <c r="R49" s="171"/>
      <c r="S49" s="171"/>
      <c r="T49" s="171"/>
      <c r="U49" s="171"/>
      <c r="V49" s="171"/>
      <c r="W49" s="171"/>
      <c r="X49" s="171"/>
      <c r="Y49" s="171"/>
      <c r="Z49" s="171"/>
    </row>
    <row r="50" spans="1:26" ht="30">
      <c r="A50" s="748"/>
      <c r="B50" s="178" t="s">
        <v>979</v>
      </c>
      <c r="C50" s="176" t="s">
        <v>941</v>
      </c>
      <c r="D50" s="171"/>
      <c r="E50" s="181"/>
      <c r="F50" s="182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  <c r="R50" s="171"/>
      <c r="S50" s="171"/>
      <c r="T50" s="171"/>
      <c r="U50" s="171"/>
      <c r="V50" s="171"/>
      <c r="W50" s="171"/>
      <c r="X50" s="171"/>
      <c r="Y50" s="171"/>
      <c r="Z50" s="171"/>
    </row>
    <row r="51" spans="1:26" ht="30">
      <c r="A51" s="748"/>
      <c r="B51" s="178" t="s">
        <v>980</v>
      </c>
      <c r="C51" s="176" t="s">
        <v>941</v>
      </c>
      <c r="D51" s="171"/>
      <c r="E51" s="181"/>
      <c r="F51" s="182"/>
      <c r="G51" s="171"/>
      <c r="H51" s="171"/>
      <c r="I51" s="171"/>
      <c r="J51" s="171"/>
      <c r="K51" s="171"/>
      <c r="L51" s="171"/>
      <c r="M51" s="171"/>
      <c r="N51" s="171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</row>
    <row r="52" spans="1:26" ht="30">
      <c r="A52" s="748"/>
      <c r="B52" s="178" t="s">
        <v>982</v>
      </c>
      <c r="C52" s="176" t="s">
        <v>941</v>
      </c>
      <c r="D52" s="171"/>
      <c r="E52" s="181"/>
      <c r="F52" s="182"/>
      <c r="G52" s="171"/>
      <c r="H52" s="171"/>
      <c r="I52" s="171"/>
      <c r="J52" s="171"/>
      <c r="K52" s="171"/>
      <c r="L52" s="171"/>
      <c r="M52" s="171"/>
      <c r="N52" s="171"/>
      <c r="O52" s="171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</row>
    <row r="53" spans="1:26">
      <c r="A53" s="748"/>
      <c r="B53" s="178" t="s">
        <v>993</v>
      </c>
      <c r="C53" s="176" t="s">
        <v>941</v>
      </c>
      <c r="D53" s="171"/>
      <c r="E53" s="181"/>
      <c r="F53" s="182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  <c r="R53" s="171"/>
      <c r="S53" s="171"/>
      <c r="T53" s="171"/>
      <c r="U53" s="171"/>
      <c r="V53" s="171"/>
      <c r="W53" s="171"/>
      <c r="X53" s="171"/>
      <c r="Y53" s="171"/>
      <c r="Z53" s="171"/>
    </row>
    <row r="54" spans="1:26">
      <c r="A54" s="748"/>
      <c r="B54" s="178" t="s">
        <v>996</v>
      </c>
      <c r="C54" s="176" t="s">
        <v>941</v>
      </c>
      <c r="D54" s="171"/>
      <c r="E54" s="181"/>
      <c r="F54" s="182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71"/>
      <c r="Z54" s="171"/>
    </row>
    <row r="55" spans="1:26">
      <c r="A55" s="749"/>
      <c r="B55" s="178" t="s">
        <v>997</v>
      </c>
      <c r="C55" s="176" t="s">
        <v>941</v>
      </c>
      <c r="D55" s="171"/>
      <c r="E55" s="181"/>
      <c r="F55" s="182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71"/>
      <c r="V55" s="171"/>
      <c r="W55" s="171"/>
      <c r="X55" s="171"/>
      <c r="Y55" s="171"/>
      <c r="Z55" s="171"/>
    </row>
    <row r="56" spans="1:26">
      <c r="A56" s="171"/>
      <c r="B56" s="171"/>
      <c r="C56" s="171"/>
      <c r="D56" s="171"/>
      <c r="E56" s="183"/>
      <c r="F56" s="184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</row>
    <row r="57" spans="1:26">
      <c r="A57" s="171"/>
      <c r="B57" s="171"/>
      <c r="C57" s="171"/>
      <c r="D57" s="171"/>
      <c r="E57" s="183"/>
      <c r="F57" s="184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  <c r="R57" s="171"/>
      <c r="S57" s="171"/>
      <c r="T57" s="171"/>
      <c r="U57" s="171"/>
      <c r="V57" s="171"/>
      <c r="W57" s="171"/>
      <c r="X57" s="171"/>
      <c r="Y57" s="171"/>
      <c r="Z57" s="171"/>
    </row>
    <row r="58" spans="1:26">
      <c r="A58" s="171"/>
      <c r="B58" s="171"/>
      <c r="C58" s="171"/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  <c r="R58" s="171"/>
      <c r="S58" s="171"/>
      <c r="T58" s="171"/>
      <c r="U58" s="171"/>
      <c r="V58" s="171"/>
      <c r="W58" s="171"/>
      <c r="X58" s="171"/>
      <c r="Y58" s="171"/>
      <c r="Z58" s="171"/>
    </row>
    <row r="59" spans="1:26">
      <c r="A59" s="171"/>
      <c r="B59" s="171"/>
      <c r="C59" s="171"/>
      <c r="D59" s="171"/>
      <c r="E59" s="171"/>
      <c r="F59" s="171"/>
      <c r="G59" s="171"/>
      <c r="H59" s="171"/>
      <c r="I59" s="171"/>
      <c r="J59" s="171"/>
      <c r="K59" s="171"/>
      <c r="L59" s="171"/>
      <c r="M59" s="171"/>
      <c r="N59" s="171"/>
      <c r="O59" s="171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</row>
    <row r="60" spans="1:26">
      <c r="A60" s="753" t="s">
        <v>998</v>
      </c>
      <c r="B60" s="740"/>
      <c r="C60" s="740"/>
      <c r="D60" s="741"/>
      <c r="E60" s="171"/>
      <c r="F60" s="171"/>
      <c r="G60" s="171"/>
      <c r="H60" s="171"/>
      <c r="I60" s="171"/>
      <c r="J60" s="171"/>
      <c r="K60" s="171"/>
      <c r="L60" s="171"/>
      <c r="M60" s="171"/>
      <c r="N60" s="171"/>
      <c r="O60" s="171"/>
      <c r="P60" s="171"/>
      <c r="Q60" s="171"/>
      <c r="R60" s="171"/>
      <c r="S60" s="171"/>
      <c r="T60" s="171"/>
      <c r="U60" s="171"/>
      <c r="V60" s="171"/>
      <c r="W60" s="171"/>
      <c r="X60" s="171"/>
      <c r="Y60" s="171"/>
      <c r="Z60" s="171"/>
    </row>
    <row r="61" spans="1:26">
      <c r="A61" s="739" t="s">
        <v>999</v>
      </c>
      <c r="B61" s="740"/>
      <c r="C61" s="740"/>
      <c r="D61" s="741"/>
      <c r="E61" s="171"/>
      <c r="F61" s="171"/>
      <c r="G61" s="171"/>
      <c r="H61" s="171"/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171"/>
      <c r="V61" s="171"/>
      <c r="W61" s="171"/>
      <c r="X61" s="171"/>
      <c r="Y61" s="171"/>
      <c r="Z61" s="171"/>
    </row>
    <row r="62" spans="1:26">
      <c r="A62" s="739" t="s">
        <v>1000</v>
      </c>
      <c r="B62" s="740"/>
      <c r="C62" s="740"/>
      <c r="D62" s="741"/>
      <c r="E62" s="171"/>
      <c r="F62" s="171"/>
      <c r="G62" s="171"/>
      <c r="H62" s="171"/>
      <c r="I62" s="171"/>
      <c r="J62" s="171"/>
      <c r="K62" s="171"/>
      <c r="L62" s="171"/>
      <c r="M62" s="171"/>
      <c r="N62" s="171"/>
      <c r="O62" s="171"/>
      <c r="P62" s="171"/>
      <c r="Q62" s="171"/>
      <c r="R62" s="171"/>
      <c r="S62" s="171"/>
      <c r="T62" s="171"/>
      <c r="U62" s="171"/>
      <c r="V62" s="171"/>
      <c r="W62" s="171"/>
      <c r="X62" s="171"/>
      <c r="Y62" s="171"/>
      <c r="Z62" s="171"/>
    </row>
    <row r="63" spans="1:26">
      <c r="A63" s="739" t="s">
        <v>1001</v>
      </c>
      <c r="B63" s="740"/>
      <c r="C63" s="740"/>
      <c r="D63" s="741"/>
      <c r="E63" s="171"/>
      <c r="F63" s="171"/>
      <c r="G63" s="171"/>
      <c r="H63" s="171"/>
      <c r="I63" s="171"/>
      <c r="J63" s="171"/>
      <c r="K63" s="171"/>
      <c r="L63" s="171"/>
      <c r="M63" s="171"/>
      <c r="N63" s="171"/>
      <c r="O63" s="171"/>
      <c r="P63" s="171"/>
      <c r="Q63" s="171"/>
      <c r="R63" s="171"/>
      <c r="S63" s="171"/>
      <c r="T63" s="171"/>
      <c r="U63" s="171"/>
      <c r="V63" s="171"/>
      <c r="W63" s="171"/>
      <c r="X63" s="171"/>
      <c r="Y63" s="171"/>
      <c r="Z63" s="171"/>
    </row>
    <row r="64" spans="1:26">
      <c r="A64" s="171"/>
      <c r="B64" s="171"/>
      <c r="C64" s="171"/>
      <c r="D64" s="171"/>
      <c r="E64" s="171"/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71"/>
      <c r="Z64" s="171"/>
    </row>
    <row r="65" spans="1:26">
      <c r="A65" s="171"/>
      <c r="B65" s="171"/>
      <c r="C65" s="171"/>
      <c r="D65" s="171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/>
      <c r="Y65" s="171"/>
      <c r="Z65" s="171"/>
    </row>
    <row r="66" spans="1:26">
      <c r="A66" s="171"/>
      <c r="B66" s="171"/>
      <c r="C66" s="171"/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71"/>
      <c r="Z66" s="171"/>
    </row>
    <row r="67" spans="1:26">
      <c r="A67" s="171"/>
      <c r="B67" s="171"/>
      <c r="C67" s="171"/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  <c r="Z67" s="171"/>
    </row>
    <row r="68" spans="1:26">
      <c r="A68" s="171"/>
      <c r="B68" s="171"/>
      <c r="C68" s="171"/>
      <c r="D68" s="171"/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71"/>
      <c r="Z68" s="171"/>
    </row>
    <row r="69" spans="1:26">
      <c r="A69" s="171"/>
      <c r="B69" s="171"/>
      <c r="C69" s="171"/>
      <c r="D69" s="171"/>
      <c r="E69" s="171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  <c r="Z69" s="171"/>
    </row>
    <row r="70" spans="1:26">
      <c r="A70" s="171"/>
      <c r="B70" s="171"/>
      <c r="C70" s="171"/>
      <c r="D70" s="171"/>
      <c r="E70" s="171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71"/>
      <c r="Z70" s="171"/>
    </row>
    <row r="71" spans="1:26">
      <c r="A71" s="171"/>
      <c r="B71" s="171"/>
      <c r="C71" s="171"/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  <c r="Z71" s="171"/>
    </row>
    <row r="72" spans="1:26">
      <c r="A72" s="171"/>
      <c r="B72" s="171"/>
      <c r="C72" s="171"/>
      <c r="D72" s="171"/>
      <c r="E72" s="171"/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71"/>
      <c r="Z72" s="171"/>
    </row>
    <row r="73" spans="1:26">
      <c r="A73" s="171"/>
      <c r="B73" s="171"/>
      <c r="C73" s="171"/>
      <c r="D73" s="171"/>
      <c r="E73" s="171"/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71"/>
      <c r="Z73" s="171"/>
    </row>
    <row r="74" spans="1:26">
      <c r="A74" s="171"/>
      <c r="B74" s="171"/>
      <c r="C74" s="171"/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</row>
    <row r="75" spans="1:26">
      <c r="A75" s="171"/>
      <c r="B75" s="171"/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</row>
    <row r="76" spans="1:26">
      <c r="A76" s="171"/>
      <c r="B76" s="171"/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</row>
    <row r="77" spans="1:26">
      <c r="A77" s="171"/>
      <c r="B77" s="171"/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</row>
    <row r="78" spans="1:26">
      <c r="A78" s="171"/>
      <c r="B78" s="171"/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</row>
    <row r="79" spans="1:26">
      <c r="A79" s="171"/>
      <c r="B79" s="171"/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</row>
    <row r="80" spans="1:26">
      <c r="A80" s="171"/>
      <c r="B80" s="171"/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</row>
    <row r="81" spans="1:26">
      <c r="A81" s="171"/>
      <c r="B81" s="171"/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</row>
    <row r="82" spans="1:26">
      <c r="A82" s="171"/>
      <c r="B82" s="171"/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</row>
    <row r="83" spans="1:26">
      <c r="A83" s="171"/>
      <c r="B83" s="171"/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</row>
    <row r="84" spans="1:26">
      <c r="A84" s="171"/>
      <c r="B84" s="171"/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</row>
    <row r="85" spans="1:26">
      <c r="A85" s="171"/>
      <c r="B85" s="171"/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</row>
    <row r="86" spans="1:26">
      <c r="A86" s="171"/>
      <c r="B86" s="171"/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</row>
    <row r="87" spans="1:26">
      <c r="A87" s="171"/>
      <c r="B87" s="171"/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</row>
    <row r="88" spans="1:26">
      <c r="A88" s="171"/>
      <c r="B88" s="171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</row>
    <row r="89" spans="1:26">
      <c r="A89" s="171"/>
      <c r="B89" s="171"/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</row>
    <row r="90" spans="1:26">
      <c r="A90" s="171"/>
      <c r="B90" s="171"/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</row>
    <row r="91" spans="1:26">
      <c r="A91" s="171"/>
      <c r="B91" s="171"/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</row>
    <row r="92" spans="1:26">
      <c r="A92" s="171"/>
      <c r="B92" s="171"/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</row>
    <row r="93" spans="1:26">
      <c r="A93" s="171"/>
      <c r="B93" s="171"/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</row>
    <row r="94" spans="1:26">
      <c r="A94" s="171"/>
      <c r="B94" s="171"/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</row>
    <row r="95" spans="1:26">
      <c r="A95" s="171"/>
      <c r="B95" s="171"/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</row>
    <row r="96" spans="1:26">
      <c r="A96" s="171"/>
      <c r="B96" s="171"/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</row>
    <row r="97" spans="1:26">
      <c r="A97" s="171"/>
      <c r="B97" s="171"/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</row>
    <row r="98" spans="1:26">
      <c r="A98" s="171"/>
      <c r="B98" s="171"/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</row>
    <row r="99" spans="1:26">
      <c r="A99" s="171"/>
      <c r="B99" s="171"/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</row>
    <row r="100" spans="1:26">
      <c r="A100" s="171"/>
      <c r="B100" s="171"/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</row>
    <row r="101" spans="1:26">
      <c r="A101" s="171"/>
      <c r="B101" s="171"/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</row>
    <row r="102" spans="1:26">
      <c r="A102" s="171"/>
      <c r="B102" s="171"/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</row>
    <row r="103" spans="1:26">
      <c r="A103" s="171"/>
      <c r="B103" s="171"/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</row>
    <row r="104" spans="1:26">
      <c r="A104" s="171"/>
      <c r="B104" s="171"/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</row>
    <row r="105" spans="1:26">
      <c r="A105" s="171"/>
      <c r="B105" s="171"/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</row>
    <row r="106" spans="1:26">
      <c r="A106" s="171"/>
      <c r="B106" s="171"/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</row>
    <row r="107" spans="1:26">
      <c r="A107" s="171"/>
      <c r="B107" s="171"/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</row>
    <row r="108" spans="1:26">
      <c r="A108" s="171"/>
      <c r="B108" s="171"/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</row>
    <row r="109" spans="1:26">
      <c r="A109" s="171"/>
      <c r="B109" s="171"/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</row>
    <row r="110" spans="1:26">
      <c r="A110" s="171"/>
      <c r="B110" s="171"/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</row>
    <row r="111" spans="1:26">
      <c r="A111" s="171"/>
      <c r="B111" s="171"/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</row>
    <row r="112" spans="1:26">
      <c r="A112" s="171"/>
      <c r="B112" s="171"/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</row>
    <row r="113" spans="1:26">
      <c r="A113" s="171"/>
      <c r="B113" s="171"/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</row>
    <row r="114" spans="1:26">
      <c r="A114" s="171"/>
      <c r="B114" s="171"/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</row>
    <row r="115" spans="1:26">
      <c r="A115" s="171"/>
      <c r="B115" s="171"/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</row>
    <row r="116" spans="1:26">
      <c r="A116" s="171"/>
      <c r="B116" s="171"/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</row>
    <row r="117" spans="1:26">
      <c r="A117" s="171"/>
      <c r="B117" s="171"/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</row>
    <row r="118" spans="1:26">
      <c r="A118" s="171"/>
      <c r="B118" s="171"/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</row>
    <row r="119" spans="1:26">
      <c r="A119" s="171"/>
      <c r="B119" s="171"/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</row>
    <row r="120" spans="1:26">
      <c r="A120" s="171"/>
      <c r="B120" s="171"/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</row>
    <row r="121" spans="1:26">
      <c r="A121" s="171"/>
      <c r="B121" s="171"/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</row>
    <row r="122" spans="1:26">
      <c r="A122" s="171"/>
      <c r="B122" s="171"/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</row>
    <row r="123" spans="1:26">
      <c r="A123" s="171"/>
      <c r="B123" s="171"/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</row>
    <row r="124" spans="1:26">
      <c r="A124" s="171"/>
      <c r="B124" s="171"/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</row>
    <row r="125" spans="1:26">
      <c r="A125" s="171"/>
      <c r="B125" s="171"/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</row>
    <row r="126" spans="1:26">
      <c r="A126" s="171"/>
      <c r="B126" s="171"/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</row>
    <row r="127" spans="1:26">
      <c r="A127" s="171"/>
      <c r="B127" s="171"/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</row>
    <row r="128" spans="1:26">
      <c r="A128" s="171"/>
      <c r="B128" s="171"/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</row>
    <row r="129" spans="1:26">
      <c r="A129" s="171"/>
      <c r="B129" s="171"/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</row>
    <row r="130" spans="1:26">
      <c r="A130" s="171"/>
      <c r="B130" s="171"/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</row>
    <row r="131" spans="1:26">
      <c r="A131" s="171"/>
      <c r="B131" s="171"/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</row>
    <row r="132" spans="1:26">
      <c r="A132" s="171"/>
      <c r="B132" s="171"/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</row>
    <row r="133" spans="1:26">
      <c r="A133" s="171"/>
      <c r="B133" s="171"/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</row>
    <row r="134" spans="1:26">
      <c r="A134" s="171"/>
      <c r="B134" s="171"/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</row>
    <row r="135" spans="1:26">
      <c r="A135" s="171"/>
      <c r="B135" s="171"/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</row>
    <row r="136" spans="1:26">
      <c r="A136" s="171"/>
      <c r="B136" s="171"/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</row>
    <row r="137" spans="1:26">
      <c r="A137" s="171"/>
      <c r="B137" s="171"/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</row>
    <row r="138" spans="1:26">
      <c r="A138" s="171"/>
      <c r="B138" s="171"/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</row>
    <row r="139" spans="1:26">
      <c r="A139" s="171"/>
      <c r="B139" s="171"/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</row>
    <row r="140" spans="1:26">
      <c r="A140" s="171"/>
      <c r="B140" s="171"/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</row>
    <row r="141" spans="1:26">
      <c r="A141" s="171"/>
      <c r="B141" s="171"/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</row>
    <row r="142" spans="1:26">
      <c r="A142" s="171"/>
      <c r="B142" s="171"/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</row>
    <row r="143" spans="1:26">
      <c r="A143" s="171"/>
      <c r="B143" s="171"/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</row>
    <row r="144" spans="1:26">
      <c r="A144" s="171"/>
      <c r="B144" s="171"/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</row>
    <row r="145" spans="1:26">
      <c r="A145" s="171"/>
      <c r="B145" s="171"/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</row>
    <row r="146" spans="1:26">
      <c r="A146" s="171"/>
      <c r="B146" s="171"/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</row>
    <row r="147" spans="1:26">
      <c r="A147" s="171"/>
      <c r="B147" s="171"/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</row>
    <row r="148" spans="1:26">
      <c r="A148" s="171"/>
      <c r="B148" s="171"/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</row>
    <row r="149" spans="1:26">
      <c r="A149" s="171"/>
      <c r="B149" s="171"/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</row>
    <row r="150" spans="1:26">
      <c r="A150" s="171"/>
      <c r="B150" s="171"/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</row>
    <row r="151" spans="1:26">
      <c r="A151" s="171"/>
      <c r="B151" s="171"/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</row>
    <row r="152" spans="1:26">
      <c r="A152" s="171"/>
      <c r="B152" s="171"/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</row>
    <row r="153" spans="1:26">
      <c r="A153" s="171"/>
      <c r="B153" s="171"/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</row>
    <row r="154" spans="1:26">
      <c r="A154" s="171"/>
      <c r="B154" s="171"/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</row>
    <row r="155" spans="1:26">
      <c r="A155" s="171"/>
      <c r="B155" s="171"/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</row>
    <row r="156" spans="1:26">
      <c r="A156" s="171"/>
      <c r="B156" s="171"/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</row>
    <row r="157" spans="1:26">
      <c r="A157" s="171"/>
      <c r="B157" s="171"/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</row>
    <row r="158" spans="1:26">
      <c r="A158" s="171"/>
      <c r="B158" s="171"/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</row>
    <row r="159" spans="1:26">
      <c r="A159" s="171"/>
      <c r="B159" s="171"/>
      <c r="C159" s="171"/>
      <c r="D159" s="171"/>
      <c r="E159" s="171"/>
      <c r="F159" s="171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</row>
    <row r="160" spans="1:26">
      <c r="A160" s="171"/>
      <c r="B160" s="171"/>
      <c r="C160" s="171"/>
      <c r="D160" s="171"/>
      <c r="E160" s="171"/>
      <c r="F160" s="171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</row>
    <row r="161" spans="1:26">
      <c r="A161" s="171"/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</row>
    <row r="162" spans="1:26">
      <c r="A162" s="171"/>
      <c r="B162" s="171"/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</row>
    <row r="163" spans="1:26">
      <c r="A163" s="171"/>
      <c r="B163" s="171"/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</row>
    <row r="164" spans="1:26">
      <c r="A164" s="171"/>
      <c r="B164" s="171"/>
      <c r="C164" s="171"/>
      <c r="D164" s="171"/>
      <c r="E164" s="171"/>
      <c r="F164" s="171"/>
      <c r="G164" s="171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</row>
    <row r="165" spans="1:26">
      <c r="A165" s="171"/>
      <c r="B165" s="171"/>
      <c r="C165" s="171"/>
      <c r="D165" s="171"/>
      <c r="E165" s="171"/>
      <c r="F165" s="171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</row>
    <row r="166" spans="1:26">
      <c r="A166" s="171"/>
      <c r="B166" s="171"/>
      <c r="C166" s="171"/>
      <c r="D166" s="171"/>
      <c r="E166" s="171"/>
      <c r="F166" s="171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</row>
    <row r="167" spans="1:26">
      <c r="A167" s="171"/>
      <c r="B167" s="171"/>
      <c r="C167" s="171"/>
      <c r="D167" s="171"/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</row>
    <row r="168" spans="1:26">
      <c r="A168" s="171"/>
      <c r="B168" s="171"/>
      <c r="C168" s="171"/>
      <c r="D168" s="171"/>
      <c r="E168" s="171"/>
      <c r="F168" s="171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</row>
    <row r="169" spans="1:26">
      <c r="A169" s="171"/>
      <c r="B169" s="171"/>
      <c r="C169" s="171"/>
      <c r="D169" s="171"/>
      <c r="E169" s="171"/>
      <c r="F169" s="171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</row>
    <row r="170" spans="1:26">
      <c r="A170" s="171"/>
      <c r="B170" s="171"/>
      <c r="C170" s="171"/>
      <c r="D170" s="171"/>
      <c r="E170" s="171"/>
      <c r="F170" s="171"/>
      <c r="G170" s="171"/>
      <c r="H170" s="171"/>
      <c r="I170" s="171"/>
      <c r="J170" s="171"/>
      <c r="K170" s="171"/>
      <c r="L170" s="171"/>
      <c r="M170" s="171"/>
      <c r="N170" s="171"/>
      <c r="O170" s="171"/>
      <c r="P170" s="171"/>
      <c r="Q170" s="171"/>
      <c r="R170" s="171"/>
      <c r="S170" s="171"/>
      <c r="T170" s="171"/>
      <c r="U170" s="171"/>
      <c r="V170" s="171"/>
      <c r="W170" s="171"/>
      <c r="X170" s="171"/>
      <c r="Y170" s="171"/>
      <c r="Z170" s="171"/>
    </row>
    <row r="171" spans="1:26">
      <c r="A171" s="171"/>
      <c r="B171" s="171"/>
      <c r="C171" s="171"/>
      <c r="D171" s="171"/>
      <c r="E171" s="171"/>
      <c r="F171" s="171"/>
      <c r="G171" s="171"/>
      <c r="H171" s="171"/>
      <c r="I171" s="171"/>
      <c r="J171" s="171"/>
      <c r="K171" s="171"/>
      <c r="L171" s="171"/>
      <c r="M171" s="171"/>
      <c r="N171" s="171"/>
      <c r="O171" s="171"/>
      <c r="P171" s="171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</row>
    <row r="172" spans="1:26">
      <c r="A172" s="171"/>
      <c r="B172" s="171"/>
      <c r="C172" s="171"/>
      <c r="D172" s="171"/>
      <c r="E172" s="171"/>
      <c r="F172" s="171"/>
      <c r="G172" s="171"/>
      <c r="H172" s="171"/>
      <c r="I172" s="171"/>
      <c r="J172" s="171"/>
      <c r="K172" s="171"/>
      <c r="L172" s="171"/>
      <c r="M172" s="171"/>
      <c r="N172" s="171"/>
      <c r="O172" s="171"/>
      <c r="P172" s="171"/>
      <c r="Q172" s="171"/>
      <c r="R172" s="171"/>
      <c r="S172" s="171"/>
      <c r="T172" s="171"/>
      <c r="U172" s="171"/>
      <c r="V172" s="171"/>
      <c r="W172" s="171"/>
      <c r="X172" s="171"/>
      <c r="Y172" s="171"/>
      <c r="Z172" s="171"/>
    </row>
    <row r="173" spans="1:26">
      <c r="A173" s="171"/>
      <c r="B173" s="171"/>
      <c r="C173" s="171"/>
      <c r="D173" s="171"/>
      <c r="E173" s="171"/>
      <c r="F173" s="171"/>
      <c r="G173" s="171"/>
      <c r="H173" s="171"/>
      <c r="I173" s="171"/>
      <c r="J173" s="171"/>
      <c r="K173" s="171"/>
      <c r="L173" s="171"/>
      <c r="M173" s="171"/>
      <c r="N173" s="171"/>
      <c r="O173" s="171"/>
      <c r="P173" s="171"/>
      <c r="Q173" s="171"/>
      <c r="R173" s="171"/>
      <c r="S173" s="171"/>
      <c r="T173" s="171"/>
      <c r="U173" s="171"/>
      <c r="V173" s="171"/>
      <c r="W173" s="171"/>
      <c r="X173" s="171"/>
      <c r="Y173" s="171"/>
      <c r="Z173" s="171"/>
    </row>
    <row r="174" spans="1:26">
      <c r="A174" s="171"/>
      <c r="B174" s="171"/>
      <c r="C174" s="171"/>
      <c r="D174" s="171"/>
      <c r="E174" s="171"/>
      <c r="F174" s="171"/>
      <c r="G174" s="171"/>
      <c r="H174" s="171"/>
      <c r="I174" s="171"/>
      <c r="J174" s="171"/>
      <c r="K174" s="171"/>
      <c r="L174" s="171"/>
      <c r="M174" s="171"/>
      <c r="N174" s="171"/>
      <c r="O174" s="171"/>
      <c r="P174" s="171"/>
      <c r="Q174" s="171"/>
      <c r="R174" s="171"/>
      <c r="S174" s="171"/>
      <c r="T174" s="171"/>
      <c r="U174" s="171"/>
      <c r="V174" s="171"/>
      <c r="W174" s="171"/>
      <c r="X174" s="171"/>
      <c r="Y174" s="171"/>
      <c r="Z174" s="171"/>
    </row>
    <row r="175" spans="1:26">
      <c r="A175" s="171"/>
      <c r="B175" s="171"/>
      <c r="C175" s="171"/>
      <c r="D175" s="171"/>
      <c r="E175" s="171"/>
      <c r="F175" s="171"/>
      <c r="G175" s="171"/>
      <c r="H175" s="171"/>
      <c r="I175" s="171"/>
      <c r="J175" s="171"/>
      <c r="K175" s="171"/>
      <c r="L175" s="171"/>
      <c r="M175" s="171"/>
      <c r="N175" s="171"/>
      <c r="O175" s="171"/>
      <c r="P175" s="171"/>
      <c r="Q175" s="171"/>
      <c r="R175" s="171"/>
      <c r="S175" s="171"/>
      <c r="T175" s="171"/>
      <c r="U175" s="171"/>
      <c r="V175" s="171"/>
      <c r="W175" s="171"/>
      <c r="X175" s="171"/>
      <c r="Y175" s="171"/>
      <c r="Z175" s="171"/>
    </row>
    <row r="176" spans="1:26">
      <c r="A176" s="171"/>
      <c r="B176" s="171"/>
      <c r="C176" s="171"/>
      <c r="D176" s="171"/>
      <c r="E176" s="171"/>
      <c r="F176" s="171"/>
      <c r="G176" s="171"/>
      <c r="H176" s="171"/>
      <c r="I176" s="171"/>
      <c r="J176" s="171"/>
      <c r="K176" s="171"/>
      <c r="L176" s="171"/>
      <c r="M176" s="171"/>
      <c r="N176" s="171"/>
      <c r="O176" s="171"/>
      <c r="P176" s="171"/>
      <c r="Q176" s="171"/>
      <c r="R176" s="171"/>
      <c r="S176" s="171"/>
      <c r="T176" s="171"/>
      <c r="U176" s="171"/>
      <c r="V176" s="171"/>
      <c r="W176" s="171"/>
      <c r="X176" s="171"/>
      <c r="Y176" s="171"/>
      <c r="Z176" s="171"/>
    </row>
    <row r="177" spans="1:26">
      <c r="A177" s="171"/>
      <c r="B177" s="171"/>
      <c r="C177" s="171"/>
      <c r="D177" s="171"/>
      <c r="E177" s="171"/>
      <c r="F177" s="171"/>
      <c r="G177" s="171"/>
      <c r="H177" s="171"/>
      <c r="I177" s="171"/>
      <c r="J177" s="171"/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171"/>
      <c r="V177" s="171"/>
      <c r="W177" s="171"/>
      <c r="X177" s="171"/>
      <c r="Y177" s="171"/>
      <c r="Z177" s="171"/>
    </row>
    <row r="178" spans="1:26">
      <c r="A178" s="171"/>
      <c r="B178" s="171"/>
      <c r="C178" s="171"/>
      <c r="D178" s="171"/>
      <c r="E178" s="171"/>
      <c r="F178" s="171"/>
      <c r="G178" s="171"/>
      <c r="H178" s="171"/>
      <c r="I178" s="171"/>
      <c r="J178" s="171"/>
      <c r="K178" s="171"/>
      <c r="L178" s="171"/>
      <c r="M178" s="171"/>
      <c r="N178" s="171"/>
      <c r="O178" s="171"/>
      <c r="P178" s="171"/>
      <c r="Q178" s="171"/>
      <c r="R178" s="171"/>
      <c r="S178" s="171"/>
      <c r="T178" s="171"/>
      <c r="U178" s="171"/>
      <c r="V178" s="171"/>
      <c r="W178" s="171"/>
      <c r="X178" s="171"/>
      <c r="Y178" s="171"/>
      <c r="Z178" s="171"/>
    </row>
    <row r="179" spans="1:26">
      <c r="A179" s="171"/>
      <c r="B179" s="171"/>
      <c r="C179" s="171"/>
      <c r="D179" s="171"/>
      <c r="E179" s="171"/>
      <c r="F179" s="171"/>
      <c r="G179" s="171"/>
      <c r="H179" s="171"/>
      <c r="I179" s="171"/>
      <c r="J179" s="171"/>
      <c r="K179" s="171"/>
      <c r="L179" s="171"/>
      <c r="M179" s="171"/>
      <c r="N179" s="171"/>
      <c r="O179" s="171"/>
      <c r="P179" s="171"/>
      <c r="Q179" s="171"/>
      <c r="R179" s="171"/>
      <c r="S179" s="171"/>
      <c r="T179" s="171"/>
      <c r="U179" s="171"/>
      <c r="V179" s="171"/>
      <c r="W179" s="171"/>
      <c r="X179" s="171"/>
      <c r="Y179" s="171"/>
      <c r="Z179" s="171"/>
    </row>
    <row r="180" spans="1:26">
      <c r="A180" s="171"/>
      <c r="B180" s="171"/>
      <c r="C180" s="171"/>
      <c r="D180" s="171"/>
      <c r="E180" s="171"/>
      <c r="F180" s="171"/>
      <c r="G180" s="171"/>
      <c r="H180" s="171"/>
      <c r="I180" s="171"/>
      <c r="J180" s="171"/>
      <c r="K180" s="171"/>
      <c r="L180" s="171"/>
      <c r="M180" s="171"/>
      <c r="N180" s="171"/>
      <c r="O180" s="171"/>
      <c r="P180" s="171"/>
      <c r="Q180" s="171"/>
      <c r="R180" s="171"/>
      <c r="S180" s="171"/>
      <c r="T180" s="171"/>
      <c r="U180" s="171"/>
      <c r="V180" s="171"/>
      <c r="W180" s="171"/>
      <c r="X180" s="171"/>
      <c r="Y180" s="171"/>
      <c r="Z180" s="171"/>
    </row>
    <row r="181" spans="1:26">
      <c r="A181" s="171"/>
      <c r="B181" s="171"/>
      <c r="C181" s="171"/>
      <c r="D181" s="171"/>
      <c r="E181" s="171"/>
      <c r="F181" s="171"/>
      <c r="G181" s="171"/>
      <c r="H181" s="171"/>
      <c r="I181" s="171"/>
      <c r="J181" s="171"/>
      <c r="K181" s="171"/>
      <c r="L181" s="171"/>
      <c r="M181" s="171"/>
      <c r="N181" s="171"/>
      <c r="O181" s="171"/>
      <c r="P181" s="171"/>
      <c r="Q181" s="171"/>
      <c r="R181" s="171"/>
      <c r="S181" s="171"/>
      <c r="T181" s="171"/>
      <c r="U181" s="171"/>
      <c r="V181" s="171"/>
      <c r="W181" s="171"/>
      <c r="X181" s="171"/>
      <c r="Y181" s="171"/>
      <c r="Z181" s="171"/>
    </row>
    <row r="182" spans="1:26">
      <c r="A182" s="171"/>
      <c r="B182" s="171"/>
      <c r="C182" s="171"/>
      <c r="D182" s="171"/>
      <c r="E182" s="171"/>
      <c r="F182" s="171"/>
      <c r="G182" s="171"/>
      <c r="H182" s="171"/>
      <c r="I182" s="171"/>
      <c r="J182" s="171"/>
      <c r="K182" s="171"/>
      <c r="L182" s="171"/>
      <c r="M182" s="171"/>
      <c r="N182" s="171"/>
      <c r="O182" s="171"/>
      <c r="P182" s="171"/>
      <c r="Q182" s="171"/>
      <c r="R182" s="171"/>
      <c r="S182" s="171"/>
      <c r="T182" s="171"/>
      <c r="U182" s="171"/>
      <c r="V182" s="171"/>
      <c r="W182" s="171"/>
      <c r="X182" s="171"/>
      <c r="Y182" s="171"/>
      <c r="Z182" s="171"/>
    </row>
    <row r="183" spans="1:26">
      <c r="A183" s="171"/>
      <c r="B183" s="171"/>
      <c r="C183" s="171"/>
      <c r="D183" s="171"/>
      <c r="E183" s="171"/>
      <c r="F183" s="171"/>
      <c r="G183" s="171"/>
      <c r="H183" s="171"/>
      <c r="I183" s="171"/>
      <c r="J183" s="171"/>
      <c r="K183" s="171"/>
      <c r="L183" s="171"/>
      <c r="M183" s="171"/>
      <c r="N183" s="171"/>
      <c r="O183" s="171"/>
      <c r="P183" s="171"/>
      <c r="Q183" s="171"/>
      <c r="R183" s="171"/>
      <c r="S183" s="171"/>
      <c r="T183" s="171"/>
      <c r="U183" s="171"/>
      <c r="V183" s="171"/>
      <c r="W183" s="171"/>
      <c r="X183" s="171"/>
      <c r="Y183" s="171"/>
      <c r="Z183" s="171"/>
    </row>
    <row r="184" spans="1:26">
      <c r="A184" s="171"/>
      <c r="B184" s="171"/>
      <c r="C184" s="171"/>
      <c r="D184" s="171"/>
      <c r="E184" s="171"/>
      <c r="F184" s="171"/>
      <c r="G184" s="171"/>
      <c r="H184" s="171"/>
      <c r="I184" s="171"/>
      <c r="J184" s="171"/>
      <c r="K184" s="171"/>
      <c r="L184" s="171"/>
      <c r="M184" s="171"/>
      <c r="N184" s="171"/>
      <c r="O184" s="171"/>
      <c r="P184" s="171"/>
      <c r="Q184" s="171"/>
      <c r="R184" s="171"/>
      <c r="S184" s="171"/>
      <c r="T184" s="171"/>
      <c r="U184" s="171"/>
      <c r="V184" s="171"/>
      <c r="W184" s="171"/>
      <c r="X184" s="171"/>
      <c r="Y184" s="171"/>
      <c r="Z184" s="171"/>
    </row>
    <row r="185" spans="1:26">
      <c r="A185" s="171"/>
      <c r="B185" s="171"/>
      <c r="C185" s="171"/>
      <c r="D185" s="171"/>
      <c r="E185" s="171"/>
      <c r="F185" s="171"/>
      <c r="G185" s="171"/>
      <c r="H185" s="171"/>
      <c r="I185" s="171"/>
      <c r="J185" s="171"/>
      <c r="K185" s="171"/>
      <c r="L185" s="171"/>
      <c r="M185" s="171"/>
      <c r="N185" s="171"/>
      <c r="O185" s="171"/>
      <c r="P185" s="171"/>
      <c r="Q185" s="171"/>
      <c r="R185" s="171"/>
      <c r="S185" s="171"/>
      <c r="T185" s="171"/>
      <c r="U185" s="171"/>
      <c r="V185" s="171"/>
      <c r="W185" s="171"/>
      <c r="X185" s="171"/>
      <c r="Y185" s="171"/>
      <c r="Z185" s="171"/>
    </row>
    <row r="186" spans="1:26">
      <c r="A186" s="171"/>
      <c r="B186" s="171"/>
      <c r="C186" s="171"/>
      <c r="D186" s="171"/>
      <c r="E186" s="171"/>
      <c r="F186" s="171"/>
      <c r="G186" s="171"/>
      <c r="H186" s="171"/>
      <c r="I186" s="171"/>
      <c r="J186" s="171"/>
      <c r="K186" s="171"/>
      <c r="L186" s="171"/>
      <c r="M186" s="171"/>
      <c r="N186" s="171"/>
      <c r="O186" s="171"/>
      <c r="P186" s="171"/>
      <c r="Q186" s="171"/>
      <c r="R186" s="171"/>
      <c r="S186" s="171"/>
      <c r="T186" s="171"/>
      <c r="U186" s="171"/>
      <c r="V186" s="171"/>
      <c r="W186" s="171"/>
      <c r="X186" s="171"/>
      <c r="Y186" s="171"/>
      <c r="Z186" s="171"/>
    </row>
    <row r="187" spans="1:26">
      <c r="A187" s="171"/>
      <c r="B187" s="171"/>
      <c r="C187" s="171"/>
      <c r="D187" s="171"/>
      <c r="E187" s="171"/>
      <c r="F187" s="171"/>
      <c r="G187" s="171"/>
      <c r="H187" s="171"/>
      <c r="I187" s="171"/>
      <c r="J187" s="171"/>
      <c r="K187" s="171"/>
      <c r="L187" s="171"/>
      <c r="M187" s="171"/>
      <c r="N187" s="171"/>
      <c r="O187" s="171"/>
      <c r="P187" s="171"/>
      <c r="Q187" s="171"/>
      <c r="R187" s="171"/>
      <c r="S187" s="171"/>
      <c r="T187" s="171"/>
      <c r="U187" s="171"/>
      <c r="V187" s="171"/>
      <c r="W187" s="171"/>
      <c r="X187" s="171"/>
      <c r="Y187" s="171"/>
      <c r="Z187" s="171"/>
    </row>
    <row r="188" spans="1:26">
      <c r="A188" s="171"/>
      <c r="B188" s="171"/>
      <c r="C188" s="171"/>
      <c r="D188" s="171"/>
      <c r="E188" s="171"/>
      <c r="F188" s="171"/>
      <c r="G188" s="171"/>
      <c r="H188" s="171"/>
      <c r="I188" s="171"/>
      <c r="J188" s="171"/>
      <c r="K188" s="171"/>
      <c r="L188" s="171"/>
      <c r="M188" s="171"/>
      <c r="N188" s="171"/>
      <c r="O188" s="171"/>
      <c r="P188" s="171"/>
      <c r="Q188" s="171"/>
      <c r="R188" s="171"/>
      <c r="S188" s="171"/>
      <c r="T188" s="171"/>
      <c r="U188" s="171"/>
      <c r="V188" s="171"/>
      <c r="W188" s="171"/>
      <c r="X188" s="171"/>
      <c r="Y188" s="171"/>
      <c r="Z188" s="171"/>
    </row>
    <row r="189" spans="1:26">
      <c r="A189" s="171"/>
      <c r="B189" s="171"/>
      <c r="C189" s="171"/>
      <c r="D189" s="171"/>
      <c r="E189" s="171"/>
      <c r="F189" s="171"/>
      <c r="G189" s="171"/>
      <c r="H189" s="171"/>
      <c r="I189" s="171"/>
      <c r="J189" s="171"/>
      <c r="K189" s="171"/>
      <c r="L189" s="171"/>
      <c r="M189" s="171"/>
      <c r="N189" s="171"/>
      <c r="O189" s="171"/>
      <c r="P189" s="171"/>
      <c r="Q189" s="171"/>
      <c r="R189" s="171"/>
      <c r="S189" s="171"/>
      <c r="T189" s="171"/>
      <c r="U189" s="171"/>
      <c r="V189" s="171"/>
      <c r="W189" s="171"/>
      <c r="X189" s="171"/>
      <c r="Y189" s="171"/>
      <c r="Z189" s="171"/>
    </row>
    <row r="190" spans="1:26">
      <c r="A190" s="171"/>
      <c r="B190" s="171"/>
      <c r="C190" s="171"/>
      <c r="D190" s="171"/>
      <c r="E190" s="171"/>
      <c r="F190" s="171"/>
      <c r="G190" s="171"/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  <c r="U190" s="171"/>
      <c r="V190" s="171"/>
      <c r="W190" s="171"/>
      <c r="X190" s="171"/>
      <c r="Y190" s="171"/>
      <c r="Z190" s="171"/>
    </row>
    <row r="191" spans="1:26">
      <c r="A191" s="171"/>
      <c r="B191" s="171"/>
      <c r="C191" s="171"/>
      <c r="D191" s="171"/>
      <c r="E191" s="171"/>
      <c r="F191" s="171"/>
      <c r="G191" s="171"/>
      <c r="H191" s="171"/>
      <c r="I191" s="171"/>
      <c r="J191" s="171"/>
      <c r="K191" s="171"/>
      <c r="L191" s="171"/>
      <c r="M191" s="171"/>
      <c r="N191" s="171"/>
      <c r="O191" s="171"/>
      <c r="P191" s="171"/>
      <c r="Q191" s="171"/>
      <c r="R191" s="171"/>
      <c r="S191" s="171"/>
      <c r="T191" s="171"/>
      <c r="U191" s="171"/>
      <c r="V191" s="171"/>
      <c r="W191" s="171"/>
      <c r="X191" s="171"/>
      <c r="Y191" s="171"/>
      <c r="Z191" s="171"/>
    </row>
    <row r="192" spans="1:26">
      <c r="A192" s="171"/>
      <c r="B192" s="171"/>
      <c r="C192" s="171"/>
      <c r="D192" s="171"/>
      <c r="E192" s="171"/>
      <c r="F192" s="171"/>
      <c r="G192" s="171"/>
      <c r="H192" s="171"/>
      <c r="I192" s="171"/>
      <c r="J192" s="171"/>
      <c r="K192" s="171"/>
      <c r="L192" s="171"/>
      <c r="M192" s="171"/>
      <c r="N192" s="171"/>
      <c r="O192" s="171"/>
      <c r="P192" s="171"/>
      <c r="Q192" s="171"/>
      <c r="R192" s="171"/>
      <c r="S192" s="171"/>
      <c r="T192" s="171"/>
      <c r="U192" s="171"/>
      <c r="V192" s="171"/>
      <c r="W192" s="171"/>
      <c r="X192" s="171"/>
      <c r="Y192" s="171"/>
      <c r="Z192" s="171"/>
    </row>
    <row r="193" spans="1:26">
      <c r="A193" s="171"/>
      <c r="B193" s="171"/>
      <c r="C193" s="171"/>
      <c r="D193" s="171"/>
      <c r="E193" s="171"/>
      <c r="F193" s="171"/>
      <c r="G193" s="171"/>
      <c r="H193" s="171"/>
      <c r="I193" s="171"/>
      <c r="J193" s="171"/>
      <c r="K193" s="171"/>
      <c r="L193" s="171"/>
      <c r="M193" s="171"/>
      <c r="N193" s="171"/>
      <c r="O193" s="171"/>
      <c r="P193" s="171"/>
      <c r="Q193" s="171"/>
      <c r="R193" s="171"/>
      <c r="S193" s="171"/>
      <c r="T193" s="171"/>
      <c r="U193" s="171"/>
      <c r="V193" s="171"/>
      <c r="W193" s="171"/>
      <c r="X193" s="171"/>
      <c r="Y193" s="171"/>
      <c r="Z193" s="171"/>
    </row>
    <row r="194" spans="1:26">
      <c r="A194" s="171"/>
      <c r="B194" s="171"/>
      <c r="C194" s="171"/>
      <c r="D194" s="171"/>
      <c r="E194" s="171"/>
      <c r="F194" s="171"/>
      <c r="G194" s="171"/>
      <c r="H194" s="171"/>
      <c r="I194" s="171"/>
      <c r="J194" s="171"/>
      <c r="K194" s="171"/>
      <c r="L194" s="171"/>
      <c r="M194" s="171"/>
      <c r="N194" s="171"/>
      <c r="O194" s="171"/>
      <c r="P194" s="171"/>
      <c r="Q194" s="171"/>
      <c r="R194" s="171"/>
      <c r="S194" s="171"/>
      <c r="T194" s="171"/>
      <c r="U194" s="171"/>
      <c r="V194" s="171"/>
      <c r="W194" s="171"/>
      <c r="X194" s="171"/>
      <c r="Y194" s="171"/>
      <c r="Z194" s="171"/>
    </row>
    <row r="195" spans="1:26">
      <c r="A195" s="171"/>
      <c r="B195" s="171"/>
      <c r="C195" s="171"/>
      <c r="D195" s="171"/>
      <c r="E195" s="171"/>
      <c r="F195" s="171"/>
      <c r="G195" s="171"/>
      <c r="H195" s="171"/>
      <c r="I195" s="171"/>
      <c r="J195" s="171"/>
      <c r="K195" s="171"/>
      <c r="L195" s="171"/>
      <c r="M195" s="171"/>
      <c r="N195" s="171"/>
      <c r="O195" s="171"/>
      <c r="P195" s="171"/>
      <c r="Q195" s="171"/>
      <c r="R195" s="171"/>
      <c r="S195" s="171"/>
      <c r="T195" s="171"/>
      <c r="U195" s="171"/>
      <c r="V195" s="171"/>
      <c r="W195" s="171"/>
      <c r="X195" s="171"/>
      <c r="Y195" s="171"/>
      <c r="Z195" s="171"/>
    </row>
    <row r="196" spans="1:26">
      <c r="A196" s="171"/>
      <c r="B196" s="171"/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1"/>
      <c r="Z196" s="171"/>
    </row>
    <row r="197" spans="1:26">
      <c r="A197" s="171"/>
      <c r="B197" s="171"/>
      <c r="C197" s="171"/>
      <c r="D197" s="171"/>
      <c r="E197" s="171"/>
      <c r="F197" s="171"/>
      <c r="G197" s="171"/>
      <c r="H197" s="171"/>
      <c r="I197" s="171"/>
      <c r="J197" s="171"/>
      <c r="K197" s="171"/>
      <c r="L197" s="171"/>
      <c r="M197" s="171"/>
      <c r="N197" s="171"/>
      <c r="O197" s="171"/>
      <c r="P197" s="171"/>
      <c r="Q197" s="171"/>
      <c r="R197" s="171"/>
      <c r="S197" s="171"/>
      <c r="T197" s="171"/>
      <c r="U197" s="171"/>
      <c r="V197" s="171"/>
      <c r="W197" s="171"/>
      <c r="X197" s="171"/>
      <c r="Y197" s="171"/>
      <c r="Z197" s="171"/>
    </row>
    <row r="198" spans="1:26">
      <c r="A198" s="171"/>
      <c r="B198" s="171"/>
      <c r="C198" s="171"/>
      <c r="D198" s="171"/>
      <c r="E198" s="171"/>
      <c r="F198" s="171"/>
      <c r="G198" s="171"/>
      <c r="H198" s="171"/>
      <c r="I198" s="171"/>
      <c r="J198" s="171"/>
      <c r="K198" s="171"/>
      <c r="L198" s="171"/>
      <c r="M198" s="171"/>
      <c r="N198" s="171"/>
      <c r="O198" s="171"/>
      <c r="P198" s="171"/>
      <c r="Q198" s="171"/>
      <c r="R198" s="171"/>
      <c r="S198" s="171"/>
      <c r="T198" s="171"/>
      <c r="U198" s="171"/>
      <c r="V198" s="171"/>
      <c r="W198" s="171"/>
      <c r="X198" s="171"/>
      <c r="Y198" s="171"/>
      <c r="Z198" s="171"/>
    </row>
    <row r="199" spans="1:26">
      <c r="A199" s="171"/>
      <c r="B199" s="171"/>
      <c r="C199" s="171"/>
      <c r="D199" s="171"/>
      <c r="E199" s="171"/>
      <c r="F199" s="171"/>
      <c r="G199" s="171"/>
      <c r="H199" s="171"/>
      <c r="I199" s="171"/>
      <c r="J199" s="171"/>
      <c r="K199" s="171"/>
      <c r="L199" s="171"/>
      <c r="M199" s="171"/>
      <c r="N199" s="171"/>
      <c r="O199" s="171"/>
      <c r="P199" s="171"/>
      <c r="Q199" s="171"/>
      <c r="R199" s="171"/>
      <c r="S199" s="171"/>
      <c r="T199" s="171"/>
      <c r="U199" s="171"/>
      <c r="V199" s="171"/>
      <c r="W199" s="171"/>
      <c r="X199" s="171"/>
      <c r="Y199" s="171"/>
      <c r="Z199" s="171"/>
    </row>
    <row r="200" spans="1:26">
      <c r="A200" s="171"/>
      <c r="B200" s="171"/>
      <c r="C200" s="171"/>
      <c r="D200" s="171"/>
      <c r="E200" s="171"/>
      <c r="F200" s="171"/>
      <c r="G200" s="171"/>
      <c r="H200" s="171"/>
      <c r="I200" s="171"/>
      <c r="J200" s="171"/>
      <c r="K200" s="171"/>
      <c r="L200" s="171"/>
      <c r="M200" s="171"/>
      <c r="N200" s="171"/>
      <c r="O200" s="171"/>
      <c r="P200" s="171"/>
      <c r="Q200" s="171"/>
      <c r="R200" s="171"/>
      <c r="S200" s="171"/>
      <c r="T200" s="171"/>
      <c r="U200" s="171"/>
      <c r="V200" s="171"/>
      <c r="W200" s="171"/>
      <c r="X200" s="171"/>
      <c r="Y200" s="171"/>
      <c r="Z200" s="171"/>
    </row>
    <row r="201" spans="1:26">
      <c r="A201" s="171"/>
      <c r="B201" s="171"/>
      <c r="C201" s="171"/>
      <c r="D201" s="171"/>
      <c r="E201" s="171"/>
      <c r="F201" s="171"/>
      <c r="G201" s="171"/>
      <c r="H201" s="171"/>
      <c r="I201" s="171"/>
      <c r="J201" s="171"/>
      <c r="K201" s="171"/>
      <c r="L201" s="171"/>
      <c r="M201" s="171"/>
      <c r="N201" s="171"/>
      <c r="O201" s="171"/>
      <c r="P201" s="171"/>
      <c r="Q201" s="171"/>
      <c r="R201" s="171"/>
      <c r="S201" s="171"/>
      <c r="T201" s="171"/>
      <c r="U201" s="171"/>
      <c r="V201" s="171"/>
      <c r="W201" s="171"/>
      <c r="X201" s="171"/>
      <c r="Y201" s="171"/>
      <c r="Z201" s="171"/>
    </row>
    <row r="202" spans="1:26">
      <c r="A202" s="171"/>
      <c r="B202" s="171"/>
      <c r="C202" s="171"/>
      <c r="D202" s="171"/>
      <c r="E202" s="171"/>
      <c r="F202" s="171"/>
      <c r="G202" s="171"/>
      <c r="H202" s="171"/>
      <c r="I202" s="171"/>
      <c r="J202" s="171"/>
      <c r="K202" s="171"/>
      <c r="L202" s="171"/>
      <c r="M202" s="171"/>
      <c r="N202" s="171"/>
      <c r="O202" s="171"/>
      <c r="P202" s="171"/>
      <c r="Q202" s="171"/>
      <c r="R202" s="171"/>
      <c r="S202" s="171"/>
      <c r="T202" s="171"/>
      <c r="U202" s="171"/>
      <c r="V202" s="171"/>
      <c r="W202" s="171"/>
      <c r="X202" s="171"/>
      <c r="Y202" s="171"/>
      <c r="Z202" s="171"/>
    </row>
    <row r="203" spans="1:26">
      <c r="A203" s="171"/>
      <c r="B203" s="171"/>
      <c r="C203" s="171"/>
      <c r="D203" s="171"/>
      <c r="E203" s="171"/>
      <c r="F203" s="171"/>
      <c r="G203" s="171"/>
      <c r="H203" s="171"/>
      <c r="I203" s="171"/>
      <c r="J203" s="171"/>
      <c r="K203" s="171"/>
      <c r="L203" s="171"/>
      <c r="M203" s="171"/>
      <c r="N203" s="171"/>
      <c r="O203" s="171"/>
      <c r="P203" s="171"/>
      <c r="Q203" s="171"/>
      <c r="R203" s="171"/>
      <c r="S203" s="171"/>
      <c r="T203" s="171"/>
      <c r="U203" s="171"/>
      <c r="V203" s="171"/>
      <c r="W203" s="171"/>
      <c r="X203" s="171"/>
      <c r="Y203" s="171"/>
      <c r="Z203" s="171"/>
    </row>
    <row r="204" spans="1:26">
      <c r="A204" s="171"/>
      <c r="B204" s="171"/>
      <c r="C204" s="171"/>
      <c r="D204" s="171"/>
      <c r="E204" s="171"/>
      <c r="F204" s="171"/>
      <c r="G204" s="171"/>
      <c r="H204" s="171"/>
      <c r="I204" s="171"/>
      <c r="J204" s="171"/>
      <c r="K204" s="171"/>
      <c r="L204" s="171"/>
      <c r="M204" s="171"/>
      <c r="N204" s="171"/>
      <c r="O204" s="171"/>
      <c r="P204" s="171"/>
      <c r="Q204" s="171"/>
      <c r="R204" s="171"/>
      <c r="S204" s="171"/>
      <c r="T204" s="171"/>
      <c r="U204" s="171"/>
      <c r="V204" s="171"/>
      <c r="W204" s="171"/>
      <c r="X204" s="171"/>
      <c r="Y204" s="171"/>
      <c r="Z204" s="171"/>
    </row>
    <row r="205" spans="1:26">
      <c r="A205" s="171"/>
      <c r="B205" s="171"/>
      <c r="C205" s="171"/>
      <c r="D205" s="171"/>
      <c r="E205" s="171"/>
      <c r="F205" s="171"/>
      <c r="G205" s="171"/>
      <c r="H205" s="171"/>
      <c r="I205" s="171"/>
      <c r="J205" s="171"/>
      <c r="K205" s="171"/>
      <c r="L205" s="171"/>
      <c r="M205" s="171"/>
      <c r="N205" s="171"/>
      <c r="O205" s="171"/>
      <c r="P205" s="171"/>
      <c r="Q205" s="171"/>
      <c r="R205" s="171"/>
      <c r="S205" s="171"/>
      <c r="T205" s="171"/>
      <c r="U205" s="171"/>
      <c r="V205" s="171"/>
      <c r="W205" s="171"/>
      <c r="X205" s="171"/>
      <c r="Y205" s="171"/>
      <c r="Z205" s="171"/>
    </row>
    <row r="206" spans="1:26">
      <c r="A206" s="171"/>
      <c r="B206" s="171"/>
      <c r="C206" s="171"/>
      <c r="D206" s="171"/>
      <c r="E206" s="171"/>
      <c r="F206" s="171"/>
      <c r="G206" s="171"/>
      <c r="H206" s="171"/>
      <c r="I206" s="171"/>
      <c r="J206" s="171"/>
      <c r="K206" s="171"/>
      <c r="L206" s="171"/>
      <c r="M206" s="171"/>
      <c r="N206" s="171"/>
      <c r="O206" s="171"/>
      <c r="P206" s="171"/>
      <c r="Q206" s="171"/>
      <c r="R206" s="171"/>
      <c r="S206" s="171"/>
      <c r="T206" s="171"/>
      <c r="U206" s="171"/>
      <c r="V206" s="171"/>
      <c r="W206" s="171"/>
      <c r="X206" s="171"/>
      <c r="Y206" s="171"/>
      <c r="Z206" s="171"/>
    </row>
    <row r="207" spans="1:26">
      <c r="A207" s="171"/>
      <c r="B207" s="171"/>
      <c r="C207" s="171"/>
      <c r="D207" s="171"/>
      <c r="E207" s="171"/>
      <c r="F207" s="171"/>
      <c r="G207" s="171"/>
      <c r="H207" s="171"/>
      <c r="I207" s="171"/>
      <c r="J207" s="171"/>
      <c r="K207" s="171"/>
      <c r="L207" s="171"/>
      <c r="M207" s="171"/>
      <c r="N207" s="171"/>
      <c r="O207" s="171"/>
      <c r="P207" s="171"/>
      <c r="Q207" s="171"/>
      <c r="R207" s="171"/>
      <c r="S207" s="171"/>
      <c r="T207" s="171"/>
      <c r="U207" s="171"/>
      <c r="V207" s="171"/>
      <c r="W207" s="171"/>
      <c r="X207" s="171"/>
      <c r="Y207" s="171"/>
      <c r="Z207" s="171"/>
    </row>
    <row r="208" spans="1:26">
      <c r="A208" s="171"/>
      <c r="B208" s="171"/>
      <c r="C208" s="171"/>
      <c r="D208" s="171"/>
      <c r="E208" s="171"/>
      <c r="F208" s="171"/>
      <c r="G208" s="171"/>
      <c r="H208" s="171"/>
      <c r="I208" s="171"/>
      <c r="J208" s="171"/>
      <c r="K208" s="171"/>
      <c r="L208" s="171"/>
      <c r="M208" s="171"/>
      <c r="N208" s="171"/>
      <c r="O208" s="171"/>
      <c r="P208" s="171"/>
      <c r="Q208" s="171"/>
      <c r="R208" s="171"/>
      <c r="S208" s="171"/>
      <c r="T208" s="171"/>
      <c r="U208" s="171"/>
      <c r="V208" s="171"/>
      <c r="W208" s="171"/>
      <c r="X208" s="171"/>
      <c r="Y208" s="171"/>
      <c r="Z208" s="171"/>
    </row>
    <row r="209" spans="1:26">
      <c r="A209" s="171"/>
      <c r="B209" s="171"/>
      <c r="C209" s="171"/>
      <c r="D209" s="171"/>
      <c r="E209" s="171"/>
      <c r="F209" s="171"/>
      <c r="G209" s="171"/>
      <c r="H209" s="171"/>
      <c r="I209" s="171"/>
      <c r="J209" s="171"/>
      <c r="K209" s="171"/>
      <c r="L209" s="171"/>
      <c r="M209" s="171"/>
      <c r="N209" s="171"/>
      <c r="O209" s="171"/>
      <c r="P209" s="171"/>
      <c r="Q209" s="171"/>
      <c r="R209" s="171"/>
      <c r="S209" s="171"/>
      <c r="T209" s="171"/>
      <c r="U209" s="171"/>
      <c r="V209" s="171"/>
      <c r="W209" s="171"/>
      <c r="X209" s="171"/>
      <c r="Y209" s="171"/>
      <c r="Z209" s="171"/>
    </row>
    <row r="210" spans="1:26">
      <c r="A210" s="171"/>
      <c r="B210" s="171"/>
      <c r="C210" s="171"/>
      <c r="D210" s="171"/>
      <c r="E210" s="171"/>
      <c r="F210" s="171"/>
      <c r="G210" s="171"/>
      <c r="H210" s="171"/>
      <c r="I210" s="171"/>
      <c r="J210" s="171"/>
      <c r="K210" s="171"/>
      <c r="L210" s="171"/>
      <c r="M210" s="171"/>
      <c r="N210" s="171"/>
      <c r="O210" s="171"/>
      <c r="P210" s="171"/>
      <c r="Q210" s="171"/>
      <c r="R210" s="171"/>
      <c r="S210" s="171"/>
      <c r="T210" s="171"/>
      <c r="U210" s="171"/>
      <c r="V210" s="171"/>
      <c r="W210" s="171"/>
      <c r="X210" s="171"/>
      <c r="Y210" s="171"/>
      <c r="Z210" s="171"/>
    </row>
    <row r="211" spans="1:26">
      <c r="A211" s="171"/>
      <c r="B211" s="171"/>
      <c r="C211" s="171"/>
      <c r="D211" s="171"/>
      <c r="E211" s="171"/>
      <c r="F211" s="171"/>
      <c r="G211" s="171"/>
      <c r="H211" s="171"/>
      <c r="I211" s="171"/>
      <c r="J211" s="171"/>
      <c r="K211" s="171"/>
      <c r="L211" s="171"/>
      <c r="M211" s="171"/>
      <c r="N211" s="171"/>
      <c r="O211" s="171"/>
      <c r="P211" s="171"/>
      <c r="Q211" s="171"/>
      <c r="R211" s="171"/>
      <c r="S211" s="171"/>
      <c r="T211" s="171"/>
      <c r="U211" s="171"/>
      <c r="V211" s="171"/>
      <c r="W211" s="171"/>
      <c r="X211" s="171"/>
      <c r="Y211" s="171"/>
      <c r="Z211" s="171"/>
    </row>
    <row r="212" spans="1:26">
      <c r="A212" s="171"/>
      <c r="B212" s="171"/>
      <c r="C212" s="171"/>
      <c r="D212" s="171"/>
      <c r="E212" s="171"/>
      <c r="F212" s="171"/>
      <c r="G212" s="171"/>
      <c r="H212" s="171"/>
      <c r="I212" s="171"/>
      <c r="J212" s="171"/>
      <c r="K212" s="171"/>
      <c r="L212" s="171"/>
      <c r="M212" s="171"/>
      <c r="N212" s="171"/>
      <c r="O212" s="171"/>
      <c r="P212" s="171"/>
      <c r="Q212" s="171"/>
      <c r="R212" s="171"/>
      <c r="S212" s="171"/>
      <c r="T212" s="171"/>
      <c r="U212" s="171"/>
      <c r="V212" s="171"/>
      <c r="W212" s="171"/>
      <c r="X212" s="171"/>
      <c r="Y212" s="171"/>
      <c r="Z212" s="171"/>
    </row>
    <row r="213" spans="1:26">
      <c r="A213" s="171"/>
      <c r="B213" s="171"/>
      <c r="C213" s="171"/>
      <c r="D213" s="171"/>
      <c r="E213" s="171"/>
      <c r="F213" s="171"/>
      <c r="G213" s="171"/>
      <c r="H213" s="171"/>
      <c r="I213" s="171"/>
      <c r="J213" s="171"/>
      <c r="K213" s="171"/>
      <c r="L213" s="171"/>
      <c r="M213" s="171"/>
      <c r="N213" s="171"/>
      <c r="O213" s="171"/>
      <c r="P213" s="171"/>
      <c r="Q213" s="171"/>
      <c r="R213" s="171"/>
      <c r="S213" s="171"/>
      <c r="T213" s="171"/>
      <c r="U213" s="171"/>
      <c r="V213" s="171"/>
      <c r="W213" s="171"/>
      <c r="X213" s="171"/>
      <c r="Y213" s="171"/>
      <c r="Z213" s="171"/>
    </row>
    <row r="214" spans="1:26">
      <c r="A214" s="171"/>
      <c r="B214" s="171"/>
      <c r="C214" s="171"/>
      <c r="D214" s="171"/>
      <c r="E214" s="171"/>
      <c r="F214" s="171"/>
      <c r="G214" s="171"/>
      <c r="H214" s="171"/>
      <c r="I214" s="171"/>
      <c r="J214" s="171"/>
      <c r="K214" s="171"/>
      <c r="L214" s="171"/>
      <c r="M214" s="171"/>
      <c r="N214" s="171"/>
      <c r="O214" s="171"/>
      <c r="P214" s="171"/>
      <c r="Q214" s="171"/>
      <c r="R214" s="171"/>
      <c r="S214" s="171"/>
      <c r="T214" s="171"/>
      <c r="U214" s="171"/>
      <c r="V214" s="171"/>
      <c r="W214" s="171"/>
      <c r="X214" s="171"/>
      <c r="Y214" s="171"/>
      <c r="Z214" s="171"/>
    </row>
    <row r="215" spans="1:26">
      <c r="A215" s="171"/>
      <c r="B215" s="171"/>
      <c r="C215" s="171"/>
      <c r="D215" s="171"/>
      <c r="E215" s="171"/>
      <c r="F215" s="171"/>
      <c r="G215" s="171"/>
      <c r="H215" s="171"/>
      <c r="I215" s="171"/>
      <c r="J215" s="171"/>
      <c r="K215" s="171"/>
      <c r="L215" s="171"/>
      <c r="M215" s="171"/>
      <c r="N215" s="171"/>
      <c r="O215" s="171"/>
      <c r="P215" s="171"/>
      <c r="Q215" s="171"/>
      <c r="R215" s="171"/>
      <c r="S215" s="171"/>
      <c r="T215" s="171"/>
      <c r="U215" s="171"/>
      <c r="V215" s="171"/>
      <c r="W215" s="171"/>
      <c r="X215" s="171"/>
      <c r="Y215" s="171"/>
      <c r="Z215" s="171"/>
    </row>
    <row r="216" spans="1:26">
      <c r="A216" s="171"/>
      <c r="B216" s="171"/>
      <c r="C216" s="171"/>
      <c r="D216" s="171"/>
      <c r="E216" s="171"/>
      <c r="F216" s="171"/>
      <c r="G216" s="171"/>
      <c r="H216" s="171"/>
      <c r="I216" s="171"/>
      <c r="J216" s="171"/>
      <c r="K216" s="171"/>
      <c r="L216" s="171"/>
      <c r="M216" s="171"/>
      <c r="N216" s="171"/>
      <c r="O216" s="171"/>
      <c r="P216" s="171"/>
      <c r="Q216" s="171"/>
      <c r="R216" s="171"/>
      <c r="S216" s="171"/>
      <c r="T216" s="171"/>
      <c r="U216" s="171"/>
      <c r="V216" s="171"/>
      <c r="W216" s="171"/>
      <c r="X216" s="171"/>
      <c r="Y216" s="171"/>
      <c r="Z216" s="171"/>
    </row>
    <row r="217" spans="1:26">
      <c r="A217" s="171"/>
      <c r="B217" s="171"/>
      <c r="C217" s="171"/>
      <c r="D217" s="171"/>
      <c r="E217" s="171"/>
      <c r="F217" s="171"/>
      <c r="G217" s="171"/>
      <c r="H217" s="171"/>
      <c r="I217" s="171"/>
      <c r="J217" s="171"/>
      <c r="K217" s="171"/>
      <c r="L217" s="171"/>
      <c r="M217" s="171"/>
      <c r="N217" s="171"/>
      <c r="O217" s="171"/>
      <c r="P217" s="171"/>
      <c r="Q217" s="171"/>
      <c r="R217" s="171"/>
      <c r="S217" s="171"/>
      <c r="T217" s="171"/>
      <c r="U217" s="171"/>
      <c r="V217" s="171"/>
      <c r="W217" s="171"/>
      <c r="X217" s="171"/>
      <c r="Y217" s="171"/>
      <c r="Z217" s="171"/>
    </row>
    <row r="218" spans="1:26">
      <c r="A218" s="171"/>
      <c r="B218" s="171"/>
      <c r="C218" s="171"/>
      <c r="D218" s="171"/>
      <c r="E218" s="171"/>
      <c r="F218" s="171"/>
      <c r="G218" s="171"/>
      <c r="H218" s="171"/>
      <c r="I218" s="171"/>
      <c r="J218" s="171"/>
      <c r="K218" s="171"/>
      <c r="L218" s="171"/>
      <c r="M218" s="171"/>
      <c r="N218" s="171"/>
      <c r="O218" s="171"/>
      <c r="P218" s="171"/>
      <c r="Q218" s="171"/>
      <c r="R218" s="171"/>
      <c r="S218" s="171"/>
      <c r="T218" s="171"/>
      <c r="U218" s="171"/>
      <c r="V218" s="171"/>
      <c r="W218" s="171"/>
      <c r="X218" s="171"/>
      <c r="Y218" s="171"/>
      <c r="Z218" s="171"/>
    </row>
    <row r="219" spans="1:26">
      <c r="A219" s="171"/>
      <c r="B219" s="171"/>
      <c r="C219" s="171"/>
      <c r="D219" s="171"/>
      <c r="E219" s="171"/>
      <c r="F219" s="171"/>
      <c r="G219" s="171"/>
      <c r="H219" s="171"/>
      <c r="I219" s="171"/>
      <c r="J219" s="171"/>
      <c r="K219" s="171"/>
      <c r="L219" s="171"/>
      <c r="M219" s="171"/>
      <c r="N219" s="171"/>
      <c r="O219" s="171"/>
      <c r="P219" s="171"/>
      <c r="Q219" s="171"/>
      <c r="R219" s="171"/>
      <c r="S219" s="171"/>
      <c r="T219" s="171"/>
      <c r="U219" s="171"/>
      <c r="V219" s="171"/>
      <c r="W219" s="171"/>
      <c r="X219" s="171"/>
      <c r="Y219" s="171"/>
      <c r="Z219" s="171"/>
    </row>
    <row r="220" spans="1:26">
      <c r="A220" s="171"/>
      <c r="B220" s="171"/>
      <c r="C220" s="171"/>
      <c r="D220" s="171"/>
      <c r="E220" s="171"/>
      <c r="F220" s="171"/>
      <c r="G220" s="171"/>
      <c r="H220" s="171"/>
      <c r="I220" s="171"/>
      <c r="J220" s="171"/>
      <c r="K220" s="171"/>
      <c r="L220" s="171"/>
      <c r="M220" s="171"/>
      <c r="N220" s="171"/>
      <c r="O220" s="171"/>
      <c r="P220" s="171"/>
      <c r="Q220" s="171"/>
      <c r="R220" s="171"/>
      <c r="S220" s="171"/>
      <c r="T220" s="171"/>
      <c r="U220" s="171"/>
      <c r="V220" s="171"/>
      <c r="W220" s="171"/>
      <c r="X220" s="171"/>
      <c r="Y220" s="171"/>
      <c r="Z220" s="171"/>
    </row>
    <row r="221" spans="1:26">
      <c r="A221" s="171"/>
      <c r="B221" s="171"/>
      <c r="C221" s="171"/>
      <c r="D221" s="171"/>
      <c r="E221" s="171"/>
      <c r="F221" s="171"/>
      <c r="G221" s="171"/>
      <c r="H221" s="171"/>
      <c r="I221" s="171"/>
      <c r="J221" s="171"/>
      <c r="K221" s="171"/>
      <c r="L221" s="171"/>
      <c r="M221" s="171"/>
      <c r="N221" s="171"/>
      <c r="O221" s="171"/>
      <c r="P221" s="171"/>
      <c r="Q221" s="171"/>
      <c r="R221" s="171"/>
      <c r="S221" s="171"/>
      <c r="T221" s="171"/>
      <c r="U221" s="171"/>
      <c r="V221" s="171"/>
      <c r="W221" s="171"/>
      <c r="X221" s="171"/>
      <c r="Y221" s="171"/>
      <c r="Z221" s="171"/>
    </row>
    <row r="222" spans="1:26">
      <c r="A222" s="171"/>
      <c r="B222" s="171"/>
      <c r="C222" s="171"/>
      <c r="D222" s="171"/>
      <c r="E222" s="171"/>
      <c r="F222" s="171"/>
      <c r="G222" s="171"/>
      <c r="H222" s="171"/>
      <c r="I222" s="171"/>
      <c r="J222" s="171"/>
      <c r="K222" s="171"/>
      <c r="L222" s="171"/>
      <c r="M222" s="171"/>
      <c r="N222" s="171"/>
      <c r="O222" s="171"/>
      <c r="P222" s="171"/>
      <c r="Q222" s="171"/>
      <c r="R222" s="171"/>
      <c r="S222" s="171"/>
      <c r="T222" s="171"/>
      <c r="U222" s="171"/>
      <c r="V222" s="171"/>
      <c r="W222" s="171"/>
      <c r="X222" s="171"/>
      <c r="Y222" s="171"/>
      <c r="Z222" s="171"/>
    </row>
    <row r="223" spans="1:26">
      <c r="A223" s="171"/>
      <c r="B223" s="171"/>
      <c r="C223" s="171"/>
      <c r="D223" s="171"/>
      <c r="E223" s="171"/>
      <c r="F223" s="171"/>
      <c r="G223" s="171"/>
      <c r="H223" s="171"/>
      <c r="I223" s="171"/>
      <c r="J223" s="171"/>
      <c r="K223" s="171"/>
      <c r="L223" s="171"/>
      <c r="M223" s="171"/>
      <c r="N223" s="171"/>
      <c r="O223" s="171"/>
      <c r="P223" s="171"/>
      <c r="Q223" s="171"/>
      <c r="R223" s="171"/>
      <c r="S223" s="171"/>
      <c r="T223" s="171"/>
      <c r="U223" s="171"/>
      <c r="V223" s="171"/>
      <c r="W223" s="171"/>
      <c r="X223" s="171"/>
      <c r="Y223" s="171"/>
      <c r="Z223" s="171"/>
    </row>
    <row r="224" spans="1:26">
      <c r="A224" s="171"/>
      <c r="B224" s="171"/>
      <c r="C224" s="171"/>
      <c r="D224" s="171"/>
      <c r="E224" s="171"/>
      <c r="F224" s="171"/>
      <c r="G224" s="171"/>
      <c r="H224" s="171"/>
      <c r="I224" s="171"/>
      <c r="J224" s="171"/>
      <c r="K224" s="171"/>
      <c r="L224" s="171"/>
      <c r="M224" s="171"/>
      <c r="N224" s="171"/>
      <c r="O224" s="171"/>
      <c r="P224" s="171"/>
      <c r="Q224" s="171"/>
      <c r="R224" s="171"/>
      <c r="S224" s="171"/>
      <c r="T224" s="171"/>
      <c r="U224" s="171"/>
      <c r="V224" s="171"/>
      <c r="W224" s="171"/>
      <c r="X224" s="171"/>
      <c r="Y224" s="171"/>
      <c r="Z224" s="171"/>
    </row>
    <row r="225" spans="1:26">
      <c r="A225" s="171"/>
      <c r="B225" s="171"/>
      <c r="C225" s="171"/>
      <c r="D225" s="171"/>
      <c r="E225" s="171"/>
      <c r="F225" s="171"/>
      <c r="G225" s="171"/>
      <c r="H225" s="171"/>
      <c r="I225" s="171"/>
      <c r="J225" s="171"/>
      <c r="K225" s="171"/>
      <c r="L225" s="171"/>
      <c r="M225" s="171"/>
      <c r="N225" s="171"/>
      <c r="O225" s="171"/>
      <c r="P225" s="171"/>
      <c r="Q225" s="171"/>
      <c r="R225" s="171"/>
      <c r="S225" s="171"/>
      <c r="T225" s="171"/>
      <c r="U225" s="171"/>
      <c r="V225" s="171"/>
      <c r="W225" s="171"/>
      <c r="X225" s="171"/>
      <c r="Y225" s="171"/>
      <c r="Z225" s="171"/>
    </row>
    <row r="226" spans="1:26">
      <c r="A226" s="171"/>
      <c r="B226" s="171"/>
      <c r="C226" s="171"/>
      <c r="D226" s="171"/>
      <c r="E226" s="171"/>
      <c r="F226" s="171"/>
      <c r="G226" s="171"/>
      <c r="H226" s="171"/>
      <c r="I226" s="171"/>
      <c r="J226" s="171"/>
      <c r="K226" s="171"/>
      <c r="L226" s="171"/>
      <c r="M226" s="171"/>
      <c r="N226" s="171"/>
      <c r="O226" s="171"/>
      <c r="P226" s="171"/>
      <c r="Q226" s="171"/>
      <c r="R226" s="171"/>
      <c r="S226" s="171"/>
      <c r="T226" s="171"/>
      <c r="U226" s="171"/>
      <c r="V226" s="171"/>
      <c r="W226" s="171"/>
      <c r="X226" s="171"/>
      <c r="Y226" s="171"/>
      <c r="Z226" s="171"/>
    </row>
    <row r="227" spans="1:26">
      <c r="A227" s="171"/>
      <c r="B227" s="171"/>
      <c r="C227" s="171"/>
      <c r="D227" s="171"/>
      <c r="E227" s="171"/>
      <c r="F227" s="171"/>
      <c r="G227" s="171"/>
      <c r="H227" s="171"/>
      <c r="I227" s="171"/>
      <c r="J227" s="171"/>
      <c r="K227" s="171"/>
      <c r="L227" s="171"/>
      <c r="M227" s="171"/>
      <c r="N227" s="171"/>
      <c r="O227" s="171"/>
      <c r="P227" s="171"/>
      <c r="Q227" s="171"/>
      <c r="R227" s="171"/>
      <c r="S227" s="171"/>
      <c r="T227" s="171"/>
      <c r="U227" s="171"/>
      <c r="V227" s="171"/>
      <c r="W227" s="171"/>
      <c r="X227" s="171"/>
      <c r="Y227" s="171"/>
      <c r="Z227" s="171"/>
    </row>
    <row r="228" spans="1:26">
      <c r="A228" s="171"/>
      <c r="B228" s="171"/>
      <c r="C228" s="171"/>
      <c r="D228" s="171"/>
      <c r="E228" s="171"/>
      <c r="F228" s="171"/>
      <c r="G228" s="171"/>
      <c r="H228" s="171"/>
      <c r="I228" s="171"/>
      <c r="J228" s="171"/>
      <c r="K228" s="171"/>
      <c r="L228" s="171"/>
      <c r="M228" s="171"/>
      <c r="N228" s="171"/>
      <c r="O228" s="171"/>
      <c r="P228" s="171"/>
      <c r="Q228" s="171"/>
      <c r="R228" s="171"/>
      <c r="S228" s="171"/>
      <c r="T228" s="171"/>
      <c r="U228" s="171"/>
      <c r="V228" s="171"/>
      <c r="W228" s="171"/>
      <c r="X228" s="171"/>
      <c r="Y228" s="171"/>
      <c r="Z228" s="171"/>
    </row>
    <row r="229" spans="1:26">
      <c r="A229" s="171"/>
      <c r="B229" s="171"/>
      <c r="C229" s="171"/>
      <c r="D229" s="171"/>
      <c r="E229" s="171"/>
      <c r="F229" s="171"/>
      <c r="G229" s="171"/>
      <c r="H229" s="171"/>
      <c r="I229" s="171"/>
      <c r="J229" s="171"/>
      <c r="K229" s="171"/>
      <c r="L229" s="171"/>
      <c r="M229" s="171"/>
      <c r="N229" s="171"/>
      <c r="O229" s="171"/>
      <c r="P229" s="171"/>
      <c r="Q229" s="171"/>
      <c r="R229" s="171"/>
      <c r="S229" s="171"/>
      <c r="T229" s="171"/>
      <c r="U229" s="171"/>
      <c r="V229" s="171"/>
      <c r="W229" s="171"/>
      <c r="X229" s="171"/>
      <c r="Y229" s="171"/>
      <c r="Z229" s="171"/>
    </row>
    <row r="230" spans="1:26">
      <c r="A230" s="171"/>
      <c r="B230" s="171"/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1"/>
      <c r="Z230" s="171"/>
    </row>
    <row r="231" spans="1:26">
      <c r="A231" s="171"/>
      <c r="B231" s="171"/>
      <c r="C231" s="171"/>
      <c r="D231" s="171"/>
      <c r="E231" s="171"/>
      <c r="F231" s="171"/>
      <c r="G231" s="171"/>
      <c r="H231" s="171"/>
      <c r="I231" s="171"/>
      <c r="J231" s="171"/>
      <c r="K231" s="171"/>
      <c r="L231" s="171"/>
      <c r="M231" s="171"/>
      <c r="N231" s="171"/>
      <c r="O231" s="171"/>
      <c r="P231" s="171"/>
      <c r="Q231" s="171"/>
      <c r="R231" s="171"/>
      <c r="S231" s="171"/>
      <c r="T231" s="171"/>
      <c r="U231" s="171"/>
      <c r="V231" s="171"/>
      <c r="W231" s="171"/>
      <c r="X231" s="171"/>
      <c r="Y231" s="171"/>
      <c r="Z231" s="171"/>
    </row>
    <row r="232" spans="1:26">
      <c r="A232" s="171"/>
      <c r="B232" s="171"/>
      <c r="C232" s="171"/>
      <c r="D232" s="171"/>
      <c r="E232" s="171"/>
      <c r="F232" s="171"/>
      <c r="G232" s="171"/>
      <c r="H232" s="171"/>
      <c r="I232" s="171"/>
      <c r="J232" s="171"/>
      <c r="K232" s="171"/>
      <c r="L232" s="171"/>
      <c r="M232" s="171"/>
      <c r="N232" s="171"/>
      <c r="O232" s="171"/>
      <c r="P232" s="171"/>
      <c r="Q232" s="171"/>
      <c r="R232" s="171"/>
      <c r="S232" s="171"/>
      <c r="T232" s="171"/>
      <c r="U232" s="171"/>
      <c r="V232" s="171"/>
      <c r="W232" s="171"/>
      <c r="X232" s="171"/>
      <c r="Y232" s="171"/>
      <c r="Z232" s="171"/>
    </row>
    <row r="233" spans="1:26">
      <c r="A233" s="171"/>
      <c r="B233" s="171"/>
      <c r="C233" s="171"/>
      <c r="D233" s="171"/>
      <c r="E233" s="171"/>
      <c r="F233" s="171"/>
      <c r="G233" s="171"/>
      <c r="H233" s="171"/>
      <c r="I233" s="171"/>
      <c r="J233" s="171"/>
      <c r="K233" s="171"/>
      <c r="L233" s="171"/>
      <c r="M233" s="171"/>
      <c r="N233" s="171"/>
      <c r="O233" s="171"/>
      <c r="P233" s="171"/>
      <c r="Q233" s="171"/>
      <c r="R233" s="171"/>
      <c r="S233" s="171"/>
      <c r="T233" s="171"/>
      <c r="U233" s="171"/>
      <c r="V233" s="171"/>
      <c r="W233" s="171"/>
      <c r="X233" s="171"/>
      <c r="Y233" s="171"/>
      <c r="Z233" s="171"/>
    </row>
    <row r="234" spans="1:26">
      <c r="A234" s="171"/>
      <c r="B234" s="171"/>
      <c r="C234" s="171"/>
      <c r="D234" s="171"/>
      <c r="E234" s="171"/>
      <c r="F234" s="171"/>
      <c r="G234" s="171"/>
      <c r="H234" s="171"/>
      <c r="I234" s="171"/>
      <c r="J234" s="171"/>
      <c r="K234" s="171"/>
      <c r="L234" s="171"/>
      <c r="M234" s="171"/>
      <c r="N234" s="171"/>
      <c r="O234" s="171"/>
      <c r="P234" s="171"/>
      <c r="Q234" s="171"/>
      <c r="R234" s="171"/>
      <c r="S234" s="171"/>
      <c r="T234" s="171"/>
      <c r="U234" s="171"/>
      <c r="V234" s="171"/>
      <c r="W234" s="171"/>
      <c r="X234" s="171"/>
      <c r="Y234" s="171"/>
      <c r="Z234" s="171"/>
    </row>
    <row r="235" spans="1:26">
      <c r="A235" s="171"/>
      <c r="B235" s="171"/>
      <c r="C235" s="171"/>
      <c r="D235" s="171"/>
      <c r="E235" s="171"/>
      <c r="F235" s="171"/>
      <c r="G235" s="171"/>
      <c r="H235" s="171"/>
      <c r="I235" s="171"/>
      <c r="J235" s="171"/>
      <c r="K235" s="171"/>
      <c r="L235" s="171"/>
      <c r="M235" s="171"/>
      <c r="N235" s="171"/>
      <c r="O235" s="171"/>
      <c r="P235" s="171"/>
      <c r="Q235" s="171"/>
      <c r="R235" s="171"/>
      <c r="S235" s="171"/>
      <c r="T235" s="171"/>
      <c r="U235" s="171"/>
      <c r="V235" s="171"/>
      <c r="W235" s="171"/>
      <c r="X235" s="171"/>
      <c r="Y235" s="171"/>
      <c r="Z235" s="171"/>
    </row>
    <row r="236" spans="1:26">
      <c r="A236" s="171"/>
      <c r="B236" s="171"/>
      <c r="C236" s="171"/>
      <c r="D236" s="171"/>
      <c r="E236" s="171"/>
      <c r="F236" s="171"/>
      <c r="G236" s="171"/>
      <c r="H236" s="171"/>
      <c r="I236" s="171"/>
      <c r="J236" s="171"/>
      <c r="K236" s="171"/>
      <c r="L236" s="171"/>
      <c r="M236" s="171"/>
      <c r="N236" s="171"/>
      <c r="O236" s="171"/>
      <c r="P236" s="171"/>
      <c r="Q236" s="171"/>
      <c r="R236" s="171"/>
      <c r="S236" s="171"/>
      <c r="T236" s="171"/>
      <c r="U236" s="171"/>
      <c r="V236" s="171"/>
      <c r="W236" s="171"/>
      <c r="X236" s="171"/>
      <c r="Y236" s="171"/>
      <c r="Z236" s="171"/>
    </row>
    <row r="237" spans="1:26">
      <c r="A237" s="171"/>
      <c r="B237" s="171"/>
      <c r="C237" s="171"/>
      <c r="D237" s="171"/>
      <c r="E237" s="171"/>
      <c r="F237" s="171"/>
      <c r="G237" s="171"/>
      <c r="H237" s="171"/>
      <c r="I237" s="171"/>
      <c r="J237" s="171"/>
      <c r="K237" s="171"/>
      <c r="L237" s="171"/>
      <c r="M237" s="171"/>
      <c r="N237" s="171"/>
      <c r="O237" s="171"/>
      <c r="P237" s="171"/>
      <c r="Q237" s="171"/>
      <c r="R237" s="171"/>
      <c r="S237" s="171"/>
      <c r="T237" s="171"/>
      <c r="U237" s="171"/>
      <c r="V237" s="171"/>
      <c r="W237" s="171"/>
      <c r="X237" s="171"/>
      <c r="Y237" s="171"/>
      <c r="Z237" s="171"/>
    </row>
    <row r="238" spans="1:26">
      <c r="A238" s="171"/>
      <c r="B238" s="171"/>
      <c r="C238" s="171"/>
      <c r="D238" s="171"/>
      <c r="E238" s="171"/>
      <c r="F238" s="171"/>
      <c r="G238" s="171"/>
      <c r="H238" s="171"/>
      <c r="I238" s="171"/>
      <c r="J238" s="171"/>
      <c r="K238" s="171"/>
      <c r="L238" s="171"/>
      <c r="M238" s="171"/>
      <c r="N238" s="171"/>
      <c r="O238" s="171"/>
      <c r="P238" s="171"/>
      <c r="Q238" s="171"/>
      <c r="R238" s="171"/>
      <c r="S238" s="171"/>
      <c r="T238" s="171"/>
      <c r="U238" s="171"/>
      <c r="V238" s="171"/>
      <c r="W238" s="171"/>
      <c r="X238" s="171"/>
      <c r="Y238" s="171"/>
      <c r="Z238" s="171"/>
    </row>
    <row r="239" spans="1:26">
      <c r="A239" s="171"/>
      <c r="B239" s="171"/>
      <c r="C239" s="171"/>
      <c r="D239" s="171"/>
      <c r="E239" s="171"/>
      <c r="F239" s="171"/>
      <c r="G239" s="171"/>
      <c r="H239" s="171"/>
      <c r="I239" s="171"/>
      <c r="J239" s="171"/>
      <c r="K239" s="171"/>
      <c r="L239" s="171"/>
      <c r="M239" s="171"/>
      <c r="N239" s="171"/>
      <c r="O239" s="171"/>
      <c r="P239" s="171"/>
      <c r="Q239" s="171"/>
      <c r="R239" s="171"/>
      <c r="S239" s="171"/>
      <c r="T239" s="171"/>
      <c r="U239" s="171"/>
      <c r="V239" s="171"/>
      <c r="W239" s="171"/>
      <c r="X239" s="171"/>
      <c r="Y239" s="171"/>
      <c r="Z239" s="171"/>
    </row>
    <row r="240" spans="1:26">
      <c r="A240" s="171"/>
      <c r="B240" s="171"/>
      <c r="C240" s="171"/>
      <c r="D240" s="171"/>
      <c r="E240" s="171"/>
      <c r="F240" s="171"/>
      <c r="G240" s="171"/>
      <c r="H240" s="171"/>
      <c r="I240" s="171"/>
      <c r="J240" s="171"/>
      <c r="K240" s="171"/>
      <c r="L240" s="171"/>
      <c r="M240" s="171"/>
      <c r="N240" s="171"/>
      <c r="O240" s="171"/>
      <c r="P240" s="171"/>
      <c r="Q240" s="171"/>
      <c r="R240" s="171"/>
      <c r="S240" s="171"/>
      <c r="T240" s="171"/>
      <c r="U240" s="171"/>
      <c r="V240" s="171"/>
      <c r="W240" s="171"/>
      <c r="X240" s="171"/>
      <c r="Y240" s="171"/>
      <c r="Z240" s="171"/>
    </row>
    <row r="241" spans="1:26">
      <c r="A241" s="171"/>
      <c r="B241" s="171"/>
      <c r="C241" s="171"/>
      <c r="D241" s="171"/>
      <c r="E241" s="171"/>
      <c r="F241" s="171"/>
      <c r="G241" s="171"/>
      <c r="H241" s="171"/>
      <c r="I241" s="171"/>
      <c r="J241" s="171"/>
      <c r="K241" s="171"/>
      <c r="L241" s="171"/>
      <c r="M241" s="171"/>
      <c r="N241" s="171"/>
      <c r="O241" s="171"/>
      <c r="P241" s="171"/>
      <c r="Q241" s="171"/>
      <c r="R241" s="171"/>
      <c r="S241" s="171"/>
      <c r="T241" s="171"/>
      <c r="U241" s="171"/>
      <c r="V241" s="171"/>
      <c r="W241" s="171"/>
      <c r="X241" s="171"/>
      <c r="Y241" s="171"/>
      <c r="Z241" s="171"/>
    </row>
    <row r="242" spans="1:26">
      <c r="A242" s="171"/>
      <c r="B242" s="171"/>
      <c r="C242" s="171"/>
      <c r="D242" s="171"/>
      <c r="E242" s="171"/>
      <c r="F242" s="171"/>
      <c r="G242" s="171"/>
      <c r="H242" s="171"/>
      <c r="I242" s="171"/>
      <c r="J242" s="171"/>
      <c r="K242" s="171"/>
      <c r="L242" s="171"/>
      <c r="M242" s="171"/>
      <c r="N242" s="171"/>
      <c r="O242" s="171"/>
      <c r="P242" s="171"/>
      <c r="Q242" s="171"/>
      <c r="R242" s="171"/>
      <c r="S242" s="171"/>
      <c r="T242" s="171"/>
      <c r="U242" s="171"/>
      <c r="V242" s="171"/>
      <c r="W242" s="171"/>
      <c r="X242" s="171"/>
      <c r="Y242" s="171"/>
      <c r="Z242" s="171"/>
    </row>
    <row r="243" spans="1:26">
      <c r="A243" s="171"/>
      <c r="B243" s="171"/>
      <c r="C243" s="171"/>
      <c r="D243" s="171"/>
      <c r="E243" s="171"/>
      <c r="F243" s="171"/>
      <c r="G243" s="171"/>
      <c r="H243" s="171"/>
      <c r="I243" s="171"/>
      <c r="J243" s="171"/>
      <c r="K243" s="171"/>
      <c r="L243" s="171"/>
      <c r="M243" s="171"/>
      <c r="N243" s="171"/>
      <c r="O243" s="171"/>
      <c r="P243" s="171"/>
      <c r="Q243" s="171"/>
      <c r="R243" s="171"/>
      <c r="S243" s="171"/>
      <c r="T243" s="171"/>
      <c r="U243" s="171"/>
      <c r="V243" s="171"/>
      <c r="W243" s="171"/>
      <c r="X243" s="171"/>
      <c r="Y243" s="171"/>
      <c r="Z243" s="171"/>
    </row>
    <row r="244" spans="1:26">
      <c r="A244" s="171"/>
      <c r="B244" s="171"/>
      <c r="C244" s="171"/>
      <c r="D244" s="171"/>
      <c r="E244" s="171"/>
      <c r="F244" s="171"/>
      <c r="G244" s="171"/>
      <c r="H244" s="171"/>
      <c r="I244" s="171"/>
      <c r="J244" s="171"/>
      <c r="K244" s="171"/>
      <c r="L244" s="171"/>
      <c r="M244" s="171"/>
      <c r="N244" s="171"/>
      <c r="O244" s="171"/>
      <c r="P244" s="171"/>
      <c r="Q244" s="171"/>
      <c r="R244" s="171"/>
      <c r="S244" s="171"/>
      <c r="T244" s="171"/>
      <c r="U244" s="171"/>
      <c r="V244" s="171"/>
      <c r="W244" s="171"/>
      <c r="X244" s="171"/>
      <c r="Y244" s="171"/>
      <c r="Z244" s="171"/>
    </row>
    <row r="245" spans="1:26">
      <c r="A245" s="171"/>
      <c r="B245" s="171"/>
      <c r="C245" s="171"/>
      <c r="D245" s="171"/>
      <c r="E245" s="171"/>
      <c r="F245" s="171"/>
      <c r="G245" s="171"/>
      <c r="H245" s="171"/>
      <c r="I245" s="171"/>
      <c r="J245" s="171"/>
      <c r="K245" s="171"/>
      <c r="L245" s="171"/>
      <c r="M245" s="171"/>
      <c r="N245" s="171"/>
      <c r="O245" s="171"/>
      <c r="P245" s="171"/>
      <c r="Q245" s="171"/>
      <c r="R245" s="171"/>
      <c r="S245" s="171"/>
      <c r="T245" s="171"/>
      <c r="U245" s="171"/>
      <c r="V245" s="171"/>
      <c r="W245" s="171"/>
      <c r="X245" s="171"/>
      <c r="Y245" s="171"/>
      <c r="Z245" s="171"/>
    </row>
    <row r="246" spans="1:26">
      <c r="A246" s="171"/>
      <c r="B246" s="171"/>
      <c r="C246" s="171"/>
      <c r="D246" s="171"/>
      <c r="E246" s="171"/>
      <c r="F246" s="171"/>
      <c r="G246" s="171"/>
      <c r="H246" s="171"/>
      <c r="I246" s="171"/>
      <c r="J246" s="171"/>
      <c r="K246" s="171"/>
      <c r="L246" s="171"/>
      <c r="M246" s="171"/>
      <c r="N246" s="171"/>
      <c r="O246" s="171"/>
      <c r="P246" s="171"/>
      <c r="Q246" s="171"/>
      <c r="R246" s="171"/>
      <c r="S246" s="171"/>
      <c r="T246" s="171"/>
      <c r="U246" s="171"/>
      <c r="V246" s="171"/>
      <c r="W246" s="171"/>
      <c r="X246" s="171"/>
      <c r="Y246" s="171"/>
      <c r="Z246" s="171"/>
    </row>
    <row r="247" spans="1:26">
      <c r="A247" s="171"/>
      <c r="B247" s="171"/>
      <c r="C247" s="171"/>
      <c r="D247" s="171"/>
      <c r="E247" s="171"/>
      <c r="F247" s="171"/>
      <c r="G247" s="171"/>
      <c r="H247" s="171"/>
      <c r="I247" s="171"/>
      <c r="J247" s="171"/>
      <c r="K247" s="171"/>
      <c r="L247" s="171"/>
      <c r="M247" s="171"/>
      <c r="N247" s="171"/>
      <c r="O247" s="171"/>
      <c r="P247" s="171"/>
      <c r="Q247" s="171"/>
      <c r="R247" s="171"/>
      <c r="S247" s="171"/>
      <c r="T247" s="171"/>
      <c r="U247" s="171"/>
      <c r="V247" s="171"/>
      <c r="W247" s="171"/>
      <c r="X247" s="171"/>
      <c r="Y247" s="171"/>
      <c r="Z247" s="171"/>
    </row>
    <row r="248" spans="1:26">
      <c r="A248" s="171"/>
      <c r="B248" s="171"/>
      <c r="C248" s="171"/>
      <c r="D248" s="171"/>
      <c r="E248" s="171"/>
      <c r="F248" s="171"/>
      <c r="G248" s="171"/>
      <c r="H248" s="171"/>
      <c r="I248" s="171"/>
      <c r="J248" s="171"/>
      <c r="K248" s="171"/>
      <c r="L248" s="171"/>
      <c r="M248" s="171"/>
      <c r="N248" s="171"/>
      <c r="O248" s="171"/>
      <c r="P248" s="171"/>
      <c r="Q248" s="171"/>
      <c r="R248" s="171"/>
      <c r="S248" s="171"/>
      <c r="T248" s="171"/>
      <c r="U248" s="171"/>
      <c r="V248" s="171"/>
      <c r="W248" s="171"/>
      <c r="X248" s="171"/>
      <c r="Y248" s="171"/>
      <c r="Z248" s="171"/>
    </row>
    <row r="249" spans="1:26">
      <c r="A249" s="171"/>
      <c r="B249" s="171"/>
      <c r="C249" s="171"/>
      <c r="D249" s="171"/>
      <c r="E249" s="171"/>
      <c r="F249" s="171"/>
      <c r="G249" s="171"/>
      <c r="H249" s="171"/>
      <c r="I249" s="171"/>
      <c r="J249" s="171"/>
      <c r="K249" s="171"/>
      <c r="L249" s="171"/>
      <c r="M249" s="171"/>
      <c r="N249" s="171"/>
      <c r="O249" s="171"/>
      <c r="P249" s="171"/>
      <c r="Q249" s="171"/>
      <c r="R249" s="171"/>
      <c r="S249" s="171"/>
      <c r="T249" s="171"/>
      <c r="U249" s="171"/>
      <c r="V249" s="171"/>
      <c r="W249" s="171"/>
      <c r="X249" s="171"/>
      <c r="Y249" s="171"/>
      <c r="Z249" s="171"/>
    </row>
    <row r="250" spans="1:26">
      <c r="A250" s="171"/>
      <c r="B250" s="171"/>
      <c r="C250" s="171"/>
      <c r="D250" s="171"/>
      <c r="E250" s="171"/>
      <c r="F250" s="171"/>
      <c r="G250" s="171"/>
      <c r="H250" s="171"/>
      <c r="I250" s="171"/>
      <c r="J250" s="171"/>
      <c r="K250" s="171"/>
      <c r="L250" s="171"/>
      <c r="M250" s="171"/>
      <c r="N250" s="171"/>
      <c r="O250" s="171"/>
      <c r="P250" s="171"/>
      <c r="Q250" s="171"/>
      <c r="R250" s="171"/>
      <c r="S250" s="171"/>
      <c r="T250" s="171"/>
      <c r="U250" s="171"/>
      <c r="V250" s="171"/>
      <c r="W250" s="171"/>
      <c r="X250" s="171"/>
      <c r="Y250" s="171"/>
      <c r="Z250" s="171"/>
    </row>
    <row r="251" spans="1:26">
      <c r="A251" s="171"/>
      <c r="B251" s="171"/>
      <c r="C251" s="171"/>
      <c r="D251" s="171"/>
      <c r="E251" s="171"/>
      <c r="F251" s="171"/>
      <c r="G251" s="171"/>
      <c r="H251" s="171"/>
      <c r="I251" s="171"/>
      <c r="J251" s="171"/>
      <c r="K251" s="171"/>
      <c r="L251" s="171"/>
      <c r="M251" s="171"/>
      <c r="N251" s="171"/>
      <c r="O251" s="171"/>
      <c r="P251" s="171"/>
      <c r="Q251" s="171"/>
      <c r="R251" s="171"/>
      <c r="S251" s="171"/>
      <c r="T251" s="171"/>
      <c r="U251" s="171"/>
      <c r="V251" s="171"/>
      <c r="W251" s="171"/>
      <c r="X251" s="171"/>
      <c r="Y251" s="171"/>
      <c r="Z251" s="171"/>
    </row>
    <row r="252" spans="1:26">
      <c r="A252" s="171"/>
      <c r="B252" s="171"/>
      <c r="C252" s="171"/>
      <c r="D252" s="171"/>
      <c r="E252" s="171"/>
      <c r="F252" s="171"/>
      <c r="G252" s="171"/>
      <c r="H252" s="171"/>
      <c r="I252" s="171"/>
      <c r="J252" s="171"/>
      <c r="K252" s="171"/>
      <c r="L252" s="171"/>
      <c r="M252" s="171"/>
      <c r="N252" s="171"/>
      <c r="O252" s="171"/>
      <c r="P252" s="171"/>
      <c r="Q252" s="171"/>
      <c r="R252" s="171"/>
      <c r="S252" s="171"/>
      <c r="T252" s="171"/>
      <c r="U252" s="171"/>
      <c r="V252" s="171"/>
      <c r="W252" s="171"/>
      <c r="X252" s="171"/>
      <c r="Y252" s="171"/>
      <c r="Z252" s="171"/>
    </row>
    <row r="253" spans="1:26">
      <c r="A253" s="171"/>
      <c r="B253" s="171"/>
      <c r="C253" s="171"/>
      <c r="D253" s="171"/>
      <c r="E253" s="171"/>
      <c r="F253" s="171"/>
      <c r="G253" s="171"/>
      <c r="H253" s="171"/>
      <c r="I253" s="171"/>
      <c r="J253" s="171"/>
      <c r="K253" s="171"/>
      <c r="L253" s="171"/>
      <c r="M253" s="171"/>
      <c r="N253" s="171"/>
      <c r="O253" s="171"/>
      <c r="P253" s="171"/>
      <c r="Q253" s="171"/>
      <c r="R253" s="171"/>
      <c r="S253" s="171"/>
      <c r="T253" s="171"/>
      <c r="U253" s="171"/>
      <c r="V253" s="171"/>
      <c r="W253" s="171"/>
      <c r="X253" s="171"/>
      <c r="Y253" s="171"/>
      <c r="Z253" s="171"/>
    </row>
    <row r="254" spans="1:26">
      <c r="A254" s="171"/>
      <c r="B254" s="171"/>
      <c r="C254" s="171"/>
      <c r="D254" s="171"/>
      <c r="E254" s="171"/>
      <c r="F254" s="171"/>
      <c r="G254" s="171"/>
      <c r="H254" s="171"/>
      <c r="I254" s="171"/>
      <c r="J254" s="171"/>
      <c r="K254" s="171"/>
      <c r="L254" s="171"/>
      <c r="M254" s="171"/>
      <c r="N254" s="171"/>
      <c r="O254" s="171"/>
      <c r="P254" s="171"/>
      <c r="Q254" s="171"/>
      <c r="R254" s="171"/>
      <c r="S254" s="171"/>
      <c r="T254" s="171"/>
      <c r="U254" s="171"/>
      <c r="V254" s="171"/>
      <c r="W254" s="171"/>
      <c r="X254" s="171"/>
      <c r="Y254" s="171"/>
      <c r="Z254" s="171"/>
    </row>
    <row r="255" spans="1:26">
      <c r="A255" s="171"/>
      <c r="B255" s="171"/>
      <c r="C255" s="171"/>
      <c r="D255" s="171"/>
      <c r="E255" s="171"/>
      <c r="F255" s="171"/>
      <c r="G255" s="171"/>
      <c r="H255" s="171"/>
      <c r="I255" s="171"/>
      <c r="J255" s="171"/>
      <c r="K255" s="171"/>
      <c r="L255" s="171"/>
      <c r="M255" s="171"/>
      <c r="N255" s="171"/>
      <c r="O255" s="171"/>
      <c r="P255" s="171"/>
      <c r="Q255" s="171"/>
      <c r="R255" s="171"/>
      <c r="S255" s="171"/>
      <c r="T255" s="171"/>
      <c r="U255" s="171"/>
      <c r="V255" s="171"/>
      <c r="W255" s="171"/>
      <c r="X255" s="171"/>
      <c r="Y255" s="171"/>
      <c r="Z255" s="171"/>
    </row>
    <row r="256" spans="1:26">
      <c r="A256" s="171"/>
      <c r="B256" s="171"/>
      <c r="C256" s="171"/>
      <c r="D256" s="171"/>
      <c r="E256" s="171"/>
      <c r="F256" s="171"/>
      <c r="G256" s="171"/>
      <c r="H256" s="171"/>
      <c r="I256" s="171"/>
      <c r="J256" s="171"/>
      <c r="K256" s="171"/>
      <c r="L256" s="171"/>
      <c r="M256" s="171"/>
      <c r="N256" s="171"/>
      <c r="O256" s="171"/>
      <c r="P256" s="171"/>
      <c r="Q256" s="171"/>
      <c r="R256" s="171"/>
      <c r="S256" s="171"/>
      <c r="T256" s="171"/>
      <c r="U256" s="171"/>
      <c r="V256" s="171"/>
      <c r="W256" s="171"/>
      <c r="X256" s="171"/>
      <c r="Y256" s="171"/>
      <c r="Z256" s="171"/>
    </row>
    <row r="257" spans="1:26">
      <c r="A257" s="171"/>
      <c r="B257" s="171"/>
      <c r="C257" s="171"/>
      <c r="D257" s="171"/>
      <c r="E257" s="171"/>
      <c r="F257" s="171"/>
      <c r="G257" s="171"/>
      <c r="H257" s="171"/>
      <c r="I257" s="171"/>
      <c r="J257" s="171"/>
      <c r="K257" s="171"/>
      <c r="L257" s="171"/>
      <c r="M257" s="171"/>
      <c r="N257" s="171"/>
      <c r="O257" s="171"/>
      <c r="P257" s="171"/>
      <c r="Q257" s="171"/>
      <c r="R257" s="171"/>
      <c r="S257" s="171"/>
      <c r="T257" s="171"/>
      <c r="U257" s="171"/>
      <c r="V257" s="171"/>
      <c r="W257" s="171"/>
      <c r="X257" s="171"/>
      <c r="Y257" s="171"/>
      <c r="Z257" s="171"/>
    </row>
    <row r="258" spans="1:26">
      <c r="A258" s="171"/>
      <c r="B258" s="171"/>
      <c r="C258" s="171"/>
      <c r="D258" s="171"/>
      <c r="E258" s="171"/>
      <c r="F258" s="171"/>
      <c r="G258" s="171"/>
      <c r="H258" s="171"/>
      <c r="I258" s="171"/>
      <c r="J258" s="171"/>
      <c r="K258" s="171"/>
      <c r="L258" s="171"/>
      <c r="M258" s="171"/>
      <c r="N258" s="171"/>
      <c r="O258" s="171"/>
      <c r="P258" s="171"/>
      <c r="Q258" s="171"/>
      <c r="R258" s="171"/>
      <c r="S258" s="171"/>
      <c r="T258" s="171"/>
      <c r="U258" s="171"/>
      <c r="V258" s="171"/>
      <c r="W258" s="171"/>
      <c r="X258" s="171"/>
      <c r="Y258" s="171"/>
      <c r="Z258" s="171"/>
    </row>
    <row r="259" spans="1:26">
      <c r="A259" s="171"/>
      <c r="B259" s="171"/>
      <c r="C259" s="171"/>
      <c r="D259" s="171"/>
      <c r="E259" s="171"/>
      <c r="F259" s="171"/>
      <c r="G259" s="171"/>
      <c r="H259" s="171"/>
      <c r="I259" s="171"/>
      <c r="J259" s="171"/>
      <c r="K259" s="171"/>
      <c r="L259" s="171"/>
      <c r="M259" s="171"/>
      <c r="N259" s="171"/>
      <c r="O259" s="171"/>
      <c r="P259" s="171"/>
      <c r="Q259" s="171"/>
      <c r="R259" s="171"/>
      <c r="S259" s="171"/>
      <c r="T259" s="171"/>
      <c r="U259" s="171"/>
      <c r="V259" s="171"/>
      <c r="W259" s="171"/>
      <c r="X259" s="171"/>
      <c r="Y259" s="171"/>
      <c r="Z259" s="171"/>
    </row>
    <row r="260" spans="1:26">
      <c r="A260" s="171"/>
      <c r="B260" s="171"/>
      <c r="C260" s="171"/>
      <c r="D260" s="171"/>
      <c r="E260" s="171"/>
      <c r="F260" s="171"/>
      <c r="G260" s="171"/>
      <c r="H260" s="171"/>
      <c r="I260" s="171"/>
      <c r="J260" s="171"/>
      <c r="K260" s="171"/>
      <c r="L260" s="171"/>
      <c r="M260" s="171"/>
      <c r="N260" s="171"/>
      <c r="O260" s="171"/>
      <c r="P260" s="171"/>
      <c r="Q260" s="171"/>
      <c r="R260" s="171"/>
      <c r="S260" s="171"/>
      <c r="T260" s="171"/>
      <c r="U260" s="171"/>
      <c r="V260" s="171"/>
      <c r="W260" s="171"/>
      <c r="X260" s="171"/>
      <c r="Y260" s="171"/>
      <c r="Z260" s="171"/>
    </row>
    <row r="261" spans="1:26">
      <c r="A261" s="171"/>
      <c r="B261" s="171"/>
      <c r="C261" s="171"/>
      <c r="D261" s="171"/>
      <c r="E261" s="171"/>
      <c r="F261" s="171"/>
      <c r="G261" s="171"/>
      <c r="H261" s="171"/>
      <c r="I261" s="171"/>
      <c r="J261" s="171"/>
      <c r="K261" s="171"/>
      <c r="L261" s="171"/>
      <c r="M261" s="171"/>
      <c r="N261" s="171"/>
      <c r="O261" s="171"/>
      <c r="P261" s="171"/>
      <c r="Q261" s="171"/>
      <c r="R261" s="171"/>
      <c r="S261" s="171"/>
      <c r="T261" s="171"/>
      <c r="U261" s="171"/>
      <c r="V261" s="171"/>
      <c r="W261" s="171"/>
      <c r="X261" s="171"/>
      <c r="Y261" s="171"/>
      <c r="Z261" s="171"/>
    </row>
    <row r="262" spans="1:26">
      <c r="A262" s="171"/>
      <c r="B262" s="171"/>
      <c r="C262" s="171"/>
      <c r="D262" s="171"/>
      <c r="E262" s="171"/>
      <c r="F262" s="171"/>
      <c r="G262" s="171"/>
      <c r="H262" s="171"/>
      <c r="I262" s="171"/>
      <c r="J262" s="171"/>
      <c r="K262" s="171"/>
      <c r="L262" s="171"/>
      <c r="M262" s="171"/>
      <c r="N262" s="171"/>
      <c r="O262" s="171"/>
      <c r="P262" s="171"/>
      <c r="Q262" s="171"/>
      <c r="R262" s="171"/>
      <c r="S262" s="171"/>
      <c r="T262" s="171"/>
      <c r="U262" s="171"/>
      <c r="V262" s="171"/>
      <c r="W262" s="171"/>
      <c r="X262" s="171"/>
      <c r="Y262" s="171"/>
      <c r="Z262" s="171"/>
    </row>
    <row r="263" spans="1:26">
      <c r="A263" s="171"/>
      <c r="B263" s="171"/>
      <c r="C263" s="171"/>
      <c r="D263" s="171"/>
      <c r="E263" s="171"/>
      <c r="F263" s="171"/>
      <c r="G263" s="171"/>
      <c r="H263" s="171"/>
      <c r="I263" s="171"/>
      <c r="J263" s="171"/>
      <c r="K263" s="171"/>
      <c r="L263" s="171"/>
      <c r="M263" s="171"/>
      <c r="N263" s="171"/>
      <c r="O263" s="171"/>
      <c r="P263" s="171"/>
      <c r="Q263" s="171"/>
      <c r="R263" s="171"/>
      <c r="S263" s="171"/>
      <c r="T263" s="171"/>
      <c r="U263" s="171"/>
      <c r="V263" s="171"/>
      <c r="W263" s="171"/>
      <c r="X263" s="171"/>
      <c r="Y263" s="171"/>
      <c r="Z263" s="171"/>
    </row>
    <row r="264" spans="1:26">
      <c r="A264" s="171"/>
      <c r="B264" s="171"/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1"/>
      <c r="Z264" s="171"/>
    </row>
    <row r="265" spans="1:26">
      <c r="A265" s="171"/>
      <c r="B265" s="171"/>
      <c r="C265" s="171"/>
      <c r="D265" s="171"/>
      <c r="E265" s="171"/>
      <c r="F265" s="171"/>
      <c r="G265" s="171"/>
      <c r="H265" s="171"/>
      <c r="I265" s="171"/>
      <c r="J265" s="171"/>
      <c r="K265" s="171"/>
      <c r="L265" s="171"/>
      <c r="M265" s="171"/>
      <c r="N265" s="171"/>
      <c r="O265" s="171"/>
      <c r="P265" s="171"/>
      <c r="Q265" s="171"/>
      <c r="R265" s="171"/>
      <c r="S265" s="171"/>
      <c r="T265" s="171"/>
      <c r="U265" s="171"/>
      <c r="V265" s="171"/>
      <c r="W265" s="171"/>
      <c r="X265" s="171"/>
      <c r="Y265" s="171"/>
      <c r="Z265" s="171"/>
    </row>
    <row r="266" spans="1:26">
      <c r="A266" s="171"/>
      <c r="B266" s="171"/>
      <c r="C266" s="171"/>
      <c r="D266" s="171"/>
      <c r="E266" s="171"/>
      <c r="F266" s="171"/>
      <c r="G266" s="171"/>
      <c r="H266" s="171"/>
      <c r="I266" s="171"/>
      <c r="J266" s="171"/>
      <c r="K266" s="171"/>
      <c r="L266" s="171"/>
      <c r="M266" s="171"/>
      <c r="N266" s="171"/>
      <c r="O266" s="171"/>
      <c r="P266" s="171"/>
      <c r="Q266" s="171"/>
      <c r="R266" s="171"/>
      <c r="S266" s="171"/>
      <c r="T266" s="171"/>
      <c r="U266" s="171"/>
      <c r="V266" s="171"/>
      <c r="W266" s="171"/>
      <c r="X266" s="171"/>
      <c r="Y266" s="171"/>
      <c r="Z266" s="171"/>
    </row>
    <row r="267" spans="1:26">
      <c r="A267" s="171"/>
      <c r="B267" s="171"/>
      <c r="C267" s="171"/>
      <c r="D267" s="171"/>
      <c r="E267" s="171"/>
      <c r="F267" s="171"/>
      <c r="G267" s="171"/>
      <c r="H267" s="171"/>
      <c r="I267" s="171"/>
      <c r="J267" s="171"/>
      <c r="K267" s="171"/>
      <c r="L267" s="171"/>
      <c r="M267" s="171"/>
      <c r="N267" s="171"/>
      <c r="O267" s="171"/>
      <c r="P267" s="171"/>
      <c r="Q267" s="171"/>
      <c r="R267" s="171"/>
      <c r="S267" s="171"/>
      <c r="T267" s="171"/>
      <c r="U267" s="171"/>
      <c r="V267" s="171"/>
      <c r="W267" s="171"/>
      <c r="X267" s="171"/>
      <c r="Y267" s="171"/>
      <c r="Z267" s="171"/>
    </row>
    <row r="268" spans="1:26">
      <c r="A268" s="171"/>
      <c r="B268" s="171"/>
      <c r="C268" s="171"/>
      <c r="D268" s="171"/>
      <c r="E268" s="171"/>
      <c r="F268" s="171"/>
      <c r="G268" s="171"/>
      <c r="H268" s="171"/>
      <c r="I268" s="171"/>
      <c r="J268" s="171"/>
      <c r="K268" s="171"/>
      <c r="L268" s="171"/>
      <c r="M268" s="171"/>
      <c r="N268" s="171"/>
      <c r="O268" s="171"/>
      <c r="P268" s="171"/>
      <c r="Q268" s="171"/>
      <c r="R268" s="171"/>
      <c r="S268" s="171"/>
      <c r="T268" s="171"/>
      <c r="U268" s="171"/>
      <c r="V268" s="171"/>
      <c r="W268" s="171"/>
      <c r="X268" s="171"/>
      <c r="Y268" s="171"/>
      <c r="Z268" s="171"/>
    </row>
    <row r="269" spans="1:26">
      <c r="A269" s="171"/>
      <c r="B269" s="171"/>
      <c r="C269" s="171"/>
      <c r="D269" s="171"/>
      <c r="E269" s="171"/>
      <c r="F269" s="171"/>
      <c r="G269" s="171"/>
      <c r="H269" s="171"/>
      <c r="I269" s="171"/>
      <c r="J269" s="171"/>
      <c r="K269" s="171"/>
      <c r="L269" s="171"/>
      <c r="M269" s="171"/>
      <c r="N269" s="171"/>
      <c r="O269" s="171"/>
      <c r="P269" s="171"/>
      <c r="Q269" s="171"/>
      <c r="R269" s="171"/>
      <c r="S269" s="171"/>
      <c r="T269" s="171"/>
      <c r="U269" s="171"/>
      <c r="V269" s="171"/>
      <c r="W269" s="171"/>
      <c r="X269" s="171"/>
      <c r="Y269" s="171"/>
      <c r="Z269" s="171"/>
    </row>
    <row r="270" spans="1:26">
      <c r="A270" s="171"/>
      <c r="B270" s="171"/>
      <c r="C270" s="171"/>
      <c r="D270" s="171"/>
      <c r="E270" s="171"/>
      <c r="F270" s="171"/>
      <c r="G270" s="171"/>
      <c r="H270" s="171"/>
      <c r="I270" s="171"/>
      <c r="J270" s="171"/>
      <c r="K270" s="171"/>
      <c r="L270" s="171"/>
      <c r="M270" s="171"/>
      <c r="N270" s="171"/>
      <c r="O270" s="171"/>
      <c r="P270" s="171"/>
      <c r="Q270" s="171"/>
      <c r="R270" s="171"/>
      <c r="S270" s="171"/>
      <c r="T270" s="171"/>
      <c r="U270" s="171"/>
      <c r="V270" s="171"/>
      <c r="W270" s="171"/>
      <c r="X270" s="171"/>
      <c r="Y270" s="171"/>
      <c r="Z270" s="171"/>
    </row>
    <row r="271" spans="1:26">
      <c r="A271" s="171"/>
      <c r="B271" s="171"/>
      <c r="C271" s="171"/>
      <c r="D271" s="171"/>
      <c r="E271" s="171"/>
      <c r="F271" s="171"/>
      <c r="G271" s="171"/>
      <c r="H271" s="171"/>
      <c r="I271" s="171"/>
      <c r="J271" s="171"/>
      <c r="K271" s="171"/>
      <c r="L271" s="171"/>
      <c r="M271" s="171"/>
      <c r="N271" s="171"/>
      <c r="O271" s="171"/>
      <c r="P271" s="171"/>
      <c r="Q271" s="171"/>
      <c r="R271" s="171"/>
      <c r="S271" s="171"/>
      <c r="T271" s="171"/>
      <c r="U271" s="171"/>
      <c r="V271" s="171"/>
      <c r="W271" s="171"/>
      <c r="X271" s="171"/>
      <c r="Y271" s="171"/>
      <c r="Z271" s="171"/>
    </row>
    <row r="272" spans="1:26">
      <c r="A272" s="171"/>
      <c r="B272" s="171"/>
      <c r="C272" s="171"/>
      <c r="D272" s="171"/>
      <c r="E272" s="171"/>
      <c r="F272" s="171"/>
      <c r="G272" s="171"/>
      <c r="H272" s="171"/>
      <c r="I272" s="171"/>
      <c r="J272" s="171"/>
      <c r="K272" s="171"/>
      <c r="L272" s="171"/>
      <c r="M272" s="171"/>
      <c r="N272" s="171"/>
      <c r="O272" s="171"/>
      <c r="P272" s="171"/>
      <c r="Q272" s="171"/>
      <c r="R272" s="171"/>
      <c r="S272" s="171"/>
      <c r="T272" s="171"/>
      <c r="U272" s="171"/>
      <c r="V272" s="171"/>
      <c r="W272" s="171"/>
      <c r="X272" s="171"/>
      <c r="Y272" s="171"/>
      <c r="Z272" s="171"/>
    </row>
    <row r="273" spans="1:26">
      <c r="A273" s="171"/>
      <c r="B273" s="171"/>
      <c r="C273" s="171"/>
      <c r="D273" s="171"/>
      <c r="E273" s="171"/>
      <c r="F273" s="171"/>
      <c r="G273" s="171"/>
      <c r="H273" s="171"/>
      <c r="I273" s="171"/>
      <c r="J273" s="171"/>
      <c r="K273" s="171"/>
      <c r="L273" s="171"/>
      <c r="M273" s="171"/>
      <c r="N273" s="171"/>
      <c r="O273" s="171"/>
      <c r="P273" s="171"/>
      <c r="Q273" s="171"/>
      <c r="R273" s="171"/>
      <c r="S273" s="171"/>
      <c r="T273" s="171"/>
      <c r="U273" s="171"/>
      <c r="V273" s="171"/>
      <c r="W273" s="171"/>
      <c r="X273" s="171"/>
      <c r="Y273" s="171"/>
      <c r="Z273" s="171"/>
    </row>
    <row r="274" spans="1:26">
      <c r="A274" s="171"/>
      <c r="B274" s="171"/>
      <c r="C274" s="171"/>
      <c r="D274" s="171"/>
      <c r="E274" s="171"/>
      <c r="F274" s="171"/>
      <c r="G274" s="171"/>
      <c r="H274" s="171"/>
      <c r="I274" s="171"/>
      <c r="J274" s="171"/>
      <c r="K274" s="171"/>
      <c r="L274" s="171"/>
      <c r="M274" s="171"/>
      <c r="N274" s="171"/>
      <c r="O274" s="171"/>
      <c r="P274" s="171"/>
      <c r="Q274" s="171"/>
      <c r="R274" s="171"/>
      <c r="S274" s="171"/>
      <c r="T274" s="171"/>
      <c r="U274" s="171"/>
      <c r="V274" s="171"/>
      <c r="W274" s="171"/>
      <c r="X274" s="171"/>
      <c r="Y274" s="171"/>
      <c r="Z274" s="171"/>
    </row>
    <row r="275" spans="1:26">
      <c r="A275" s="171"/>
      <c r="B275" s="171"/>
      <c r="C275" s="171"/>
      <c r="D275" s="171"/>
      <c r="E275" s="171"/>
      <c r="F275" s="171"/>
      <c r="G275" s="171"/>
      <c r="H275" s="171"/>
      <c r="I275" s="171"/>
      <c r="J275" s="171"/>
      <c r="K275" s="171"/>
      <c r="L275" s="171"/>
      <c r="M275" s="171"/>
      <c r="N275" s="171"/>
      <c r="O275" s="171"/>
      <c r="P275" s="171"/>
      <c r="Q275" s="171"/>
      <c r="R275" s="171"/>
      <c r="S275" s="171"/>
      <c r="T275" s="171"/>
      <c r="U275" s="171"/>
      <c r="V275" s="171"/>
      <c r="W275" s="171"/>
      <c r="X275" s="171"/>
      <c r="Y275" s="171"/>
      <c r="Z275" s="171"/>
    </row>
    <row r="276" spans="1:26">
      <c r="A276" s="171"/>
      <c r="B276" s="171"/>
      <c r="C276" s="171"/>
      <c r="D276" s="171"/>
      <c r="E276" s="171"/>
      <c r="F276" s="171"/>
      <c r="G276" s="171"/>
      <c r="H276" s="171"/>
      <c r="I276" s="171"/>
      <c r="J276" s="171"/>
      <c r="K276" s="171"/>
      <c r="L276" s="171"/>
      <c r="M276" s="171"/>
      <c r="N276" s="171"/>
      <c r="O276" s="171"/>
      <c r="P276" s="171"/>
      <c r="Q276" s="171"/>
      <c r="R276" s="171"/>
      <c r="S276" s="171"/>
      <c r="T276" s="171"/>
      <c r="U276" s="171"/>
      <c r="V276" s="171"/>
      <c r="W276" s="171"/>
      <c r="X276" s="171"/>
      <c r="Y276" s="171"/>
      <c r="Z276" s="171"/>
    </row>
    <row r="277" spans="1:26">
      <c r="A277" s="171"/>
      <c r="B277" s="171"/>
      <c r="C277" s="171"/>
      <c r="D277" s="171"/>
      <c r="E277" s="171"/>
      <c r="F277" s="171"/>
      <c r="G277" s="171"/>
      <c r="H277" s="171"/>
      <c r="I277" s="171"/>
      <c r="J277" s="171"/>
      <c r="K277" s="171"/>
      <c r="L277" s="171"/>
      <c r="M277" s="171"/>
      <c r="N277" s="171"/>
      <c r="O277" s="171"/>
      <c r="P277" s="171"/>
      <c r="Q277" s="171"/>
      <c r="R277" s="171"/>
      <c r="S277" s="171"/>
      <c r="T277" s="171"/>
      <c r="U277" s="171"/>
      <c r="V277" s="171"/>
      <c r="W277" s="171"/>
      <c r="X277" s="171"/>
      <c r="Y277" s="171"/>
      <c r="Z277" s="171"/>
    </row>
    <row r="278" spans="1:26">
      <c r="A278" s="171"/>
      <c r="B278" s="171"/>
      <c r="C278" s="171"/>
      <c r="D278" s="171"/>
      <c r="E278" s="171"/>
      <c r="F278" s="171"/>
      <c r="G278" s="171"/>
      <c r="H278" s="171"/>
      <c r="I278" s="171"/>
      <c r="J278" s="171"/>
      <c r="K278" s="171"/>
      <c r="L278" s="171"/>
      <c r="M278" s="171"/>
      <c r="N278" s="171"/>
      <c r="O278" s="171"/>
      <c r="P278" s="171"/>
      <c r="Q278" s="171"/>
      <c r="R278" s="171"/>
      <c r="S278" s="171"/>
      <c r="T278" s="171"/>
      <c r="U278" s="171"/>
      <c r="V278" s="171"/>
      <c r="W278" s="171"/>
      <c r="X278" s="171"/>
      <c r="Y278" s="171"/>
      <c r="Z278" s="171"/>
    </row>
    <row r="279" spans="1:26">
      <c r="A279" s="171"/>
      <c r="B279" s="171"/>
      <c r="C279" s="171"/>
      <c r="D279" s="171"/>
      <c r="E279" s="171"/>
      <c r="F279" s="171"/>
      <c r="G279" s="171"/>
      <c r="H279" s="171"/>
      <c r="I279" s="171"/>
      <c r="J279" s="171"/>
      <c r="K279" s="171"/>
      <c r="L279" s="171"/>
      <c r="M279" s="171"/>
      <c r="N279" s="171"/>
      <c r="O279" s="171"/>
      <c r="P279" s="171"/>
      <c r="Q279" s="171"/>
      <c r="R279" s="171"/>
      <c r="S279" s="171"/>
      <c r="T279" s="171"/>
      <c r="U279" s="171"/>
      <c r="V279" s="171"/>
      <c r="W279" s="171"/>
      <c r="X279" s="171"/>
      <c r="Y279" s="171"/>
      <c r="Z279" s="171"/>
    </row>
    <row r="280" spans="1:26">
      <c r="A280" s="171"/>
      <c r="B280" s="171"/>
      <c r="C280" s="171"/>
      <c r="D280" s="171"/>
      <c r="E280" s="171"/>
      <c r="F280" s="171"/>
      <c r="G280" s="171"/>
      <c r="H280" s="171"/>
      <c r="I280" s="171"/>
      <c r="J280" s="171"/>
      <c r="K280" s="171"/>
      <c r="L280" s="171"/>
      <c r="M280" s="171"/>
      <c r="N280" s="171"/>
      <c r="O280" s="171"/>
      <c r="P280" s="171"/>
      <c r="Q280" s="171"/>
      <c r="R280" s="171"/>
      <c r="S280" s="171"/>
      <c r="T280" s="171"/>
      <c r="U280" s="171"/>
      <c r="V280" s="171"/>
      <c r="W280" s="171"/>
      <c r="X280" s="171"/>
      <c r="Y280" s="171"/>
      <c r="Z280" s="171"/>
    </row>
    <row r="281" spans="1:26">
      <c r="A281" s="171"/>
      <c r="B281" s="171"/>
      <c r="C281" s="171"/>
      <c r="D281" s="171"/>
      <c r="E281" s="171"/>
      <c r="F281" s="171"/>
      <c r="G281" s="171"/>
      <c r="H281" s="171"/>
      <c r="I281" s="171"/>
      <c r="J281" s="171"/>
      <c r="K281" s="171"/>
      <c r="L281" s="171"/>
      <c r="M281" s="171"/>
      <c r="N281" s="171"/>
      <c r="O281" s="171"/>
      <c r="P281" s="171"/>
      <c r="Q281" s="171"/>
      <c r="R281" s="171"/>
      <c r="S281" s="171"/>
      <c r="T281" s="171"/>
      <c r="U281" s="171"/>
      <c r="V281" s="171"/>
      <c r="W281" s="171"/>
      <c r="X281" s="171"/>
      <c r="Y281" s="171"/>
      <c r="Z281" s="171"/>
    </row>
    <row r="282" spans="1:26">
      <c r="A282" s="171"/>
      <c r="B282" s="171"/>
      <c r="C282" s="171"/>
      <c r="D282" s="171"/>
      <c r="E282" s="171"/>
      <c r="F282" s="171"/>
      <c r="G282" s="171"/>
      <c r="H282" s="171"/>
      <c r="I282" s="171"/>
      <c r="J282" s="171"/>
      <c r="K282" s="171"/>
      <c r="L282" s="171"/>
      <c r="M282" s="171"/>
      <c r="N282" s="171"/>
      <c r="O282" s="171"/>
      <c r="P282" s="171"/>
      <c r="Q282" s="171"/>
      <c r="R282" s="171"/>
      <c r="S282" s="171"/>
      <c r="T282" s="171"/>
      <c r="U282" s="171"/>
      <c r="V282" s="171"/>
      <c r="W282" s="171"/>
      <c r="X282" s="171"/>
      <c r="Y282" s="171"/>
      <c r="Z282" s="171"/>
    </row>
    <row r="283" spans="1:26">
      <c r="A283" s="171"/>
      <c r="B283" s="171"/>
      <c r="C283" s="171"/>
      <c r="D283" s="171"/>
      <c r="E283" s="171"/>
      <c r="F283" s="171"/>
      <c r="G283" s="171"/>
      <c r="H283" s="171"/>
      <c r="I283" s="171"/>
      <c r="J283" s="171"/>
      <c r="K283" s="171"/>
      <c r="L283" s="171"/>
      <c r="M283" s="171"/>
      <c r="N283" s="171"/>
      <c r="O283" s="171"/>
      <c r="P283" s="171"/>
      <c r="Q283" s="171"/>
      <c r="R283" s="171"/>
      <c r="S283" s="171"/>
      <c r="T283" s="171"/>
      <c r="U283" s="171"/>
      <c r="V283" s="171"/>
      <c r="W283" s="171"/>
      <c r="X283" s="171"/>
      <c r="Y283" s="171"/>
      <c r="Z283" s="171"/>
    </row>
    <row r="284" spans="1:26">
      <c r="A284" s="171"/>
      <c r="B284" s="171"/>
      <c r="C284" s="171"/>
      <c r="D284" s="171"/>
      <c r="E284" s="171"/>
      <c r="F284" s="171"/>
      <c r="G284" s="171"/>
      <c r="H284" s="171"/>
      <c r="I284" s="171"/>
      <c r="J284" s="171"/>
      <c r="K284" s="171"/>
      <c r="L284" s="171"/>
      <c r="M284" s="171"/>
      <c r="N284" s="171"/>
      <c r="O284" s="171"/>
      <c r="P284" s="171"/>
      <c r="Q284" s="171"/>
      <c r="R284" s="171"/>
      <c r="S284" s="171"/>
      <c r="T284" s="171"/>
      <c r="U284" s="171"/>
      <c r="V284" s="171"/>
      <c r="W284" s="171"/>
      <c r="X284" s="171"/>
      <c r="Y284" s="171"/>
      <c r="Z284" s="171"/>
    </row>
    <row r="285" spans="1:26">
      <c r="A285" s="171"/>
      <c r="B285" s="171"/>
      <c r="C285" s="171"/>
      <c r="D285" s="171"/>
      <c r="E285" s="171"/>
      <c r="F285" s="171"/>
      <c r="G285" s="171"/>
      <c r="H285" s="171"/>
      <c r="I285" s="171"/>
      <c r="J285" s="171"/>
      <c r="K285" s="171"/>
      <c r="L285" s="171"/>
      <c r="M285" s="171"/>
      <c r="N285" s="171"/>
      <c r="O285" s="171"/>
      <c r="P285" s="171"/>
      <c r="Q285" s="171"/>
      <c r="R285" s="171"/>
      <c r="S285" s="171"/>
      <c r="T285" s="171"/>
      <c r="U285" s="171"/>
      <c r="V285" s="171"/>
      <c r="W285" s="171"/>
      <c r="X285" s="171"/>
      <c r="Y285" s="171"/>
      <c r="Z285" s="171"/>
    </row>
    <row r="286" spans="1:26">
      <c r="A286" s="171"/>
      <c r="B286" s="171"/>
      <c r="C286" s="171"/>
      <c r="D286" s="171"/>
      <c r="E286" s="171"/>
      <c r="F286" s="171"/>
      <c r="G286" s="171"/>
      <c r="H286" s="171"/>
      <c r="I286" s="171"/>
      <c r="J286" s="171"/>
      <c r="K286" s="171"/>
      <c r="L286" s="171"/>
      <c r="M286" s="171"/>
      <c r="N286" s="171"/>
      <c r="O286" s="171"/>
      <c r="P286" s="171"/>
      <c r="Q286" s="171"/>
      <c r="R286" s="171"/>
      <c r="S286" s="171"/>
      <c r="T286" s="171"/>
      <c r="U286" s="171"/>
      <c r="V286" s="171"/>
      <c r="W286" s="171"/>
      <c r="X286" s="171"/>
      <c r="Y286" s="171"/>
      <c r="Z286" s="171"/>
    </row>
    <row r="287" spans="1:26">
      <c r="A287" s="171"/>
      <c r="B287" s="171"/>
      <c r="C287" s="171"/>
      <c r="D287" s="171"/>
      <c r="E287" s="171"/>
      <c r="F287" s="171"/>
      <c r="G287" s="171"/>
      <c r="H287" s="171"/>
      <c r="I287" s="171"/>
      <c r="J287" s="171"/>
      <c r="K287" s="171"/>
      <c r="L287" s="171"/>
      <c r="M287" s="171"/>
      <c r="N287" s="171"/>
      <c r="O287" s="171"/>
      <c r="P287" s="171"/>
      <c r="Q287" s="171"/>
      <c r="R287" s="171"/>
      <c r="S287" s="171"/>
      <c r="T287" s="171"/>
      <c r="U287" s="171"/>
      <c r="V287" s="171"/>
      <c r="W287" s="171"/>
      <c r="X287" s="171"/>
      <c r="Y287" s="171"/>
      <c r="Z287" s="171"/>
    </row>
    <row r="288" spans="1:26">
      <c r="A288" s="171"/>
      <c r="B288" s="171"/>
      <c r="C288" s="171"/>
      <c r="D288" s="171"/>
      <c r="E288" s="171"/>
      <c r="F288" s="171"/>
      <c r="G288" s="171"/>
      <c r="H288" s="171"/>
      <c r="I288" s="171"/>
      <c r="J288" s="171"/>
      <c r="K288" s="171"/>
      <c r="L288" s="171"/>
      <c r="M288" s="171"/>
      <c r="N288" s="171"/>
      <c r="O288" s="171"/>
      <c r="P288" s="171"/>
      <c r="Q288" s="171"/>
      <c r="R288" s="171"/>
      <c r="S288" s="171"/>
      <c r="T288" s="171"/>
      <c r="U288" s="171"/>
      <c r="V288" s="171"/>
      <c r="W288" s="171"/>
      <c r="X288" s="171"/>
      <c r="Y288" s="171"/>
      <c r="Z288" s="171"/>
    </row>
    <row r="289" spans="1:26">
      <c r="A289" s="171"/>
      <c r="B289" s="171"/>
      <c r="C289" s="171"/>
      <c r="D289" s="171"/>
      <c r="E289" s="171"/>
      <c r="F289" s="171"/>
      <c r="G289" s="171"/>
      <c r="H289" s="171"/>
      <c r="I289" s="171"/>
      <c r="J289" s="171"/>
      <c r="K289" s="171"/>
      <c r="L289" s="171"/>
      <c r="M289" s="171"/>
      <c r="N289" s="171"/>
      <c r="O289" s="171"/>
      <c r="P289" s="171"/>
      <c r="Q289" s="171"/>
      <c r="R289" s="171"/>
      <c r="S289" s="171"/>
      <c r="T289" s="171"/>
      <c r="U289" s="171"/>
      <c r="V289" s="171"/>
      <c r="W289" s="171"/>
      <c r="X289" s="171"/>
      <c r="Y289" s="171"/>
      <c r="Z289" s="171"/>
    </row>
    <row r="290" spans="1:26">
      <c r="A290" s="171"/>
      <c r="B290" s="171"/>
      <c r="C290" s="171"/>
      <c r="D290" s="171"/>
      <c r="E290" s="171"/>
      <c r="F290" s="171"/>
      <c r="G290" s="171"/>
      <c r="H290" s="171"/>
      <c r="I290" s="171"/>
      <c r="J290" s="171"/>
      <c r="K290" s="171"/>
      <c r="L290" s="171"/>
      <c r="M290" s="171"/>
      <c r="N290" s="171"/>
      <c r="O290" s="171"/>
      <c r="P290" s="171"/>
      <c r="Q290" s="171"/>
      <c r="R290" s="171"/>
      <c r="S290" s="171"/>
      <c r="T290" s="171"/>
      <c r="U290" s="171"/>
      <c r="V290" s="171"/>
      <c r="W290" s="171"/>
      <c r="X290" s="171"/>
      <c r="Y290" s="171"/>
      <c r="Z290" s="171"/>
    </row>
    <row r="291" spans="1:26">
      <c r="A291" s="171"/>
      <c r="B291" s="171"/>
      <c r="C291" s="171"/>
      <c r="D291" s="171"/>
      <c r="E291" s="171"/>
      <c r="F291" s="171"/>
      <c r="G291" s="171"/>
      <c r="H291" s="171"/>
      <c r="I291" s="171"/>
      <c r="J291" s="171"/>
      <c r="K291" s="171"/>
      <c r="L291" s="171"/>
      <c r="M291" s="171"/>
      <c r="N291" s="171"/>
      <c r="O291" s="171"/>
      <c r="P291" s="171"/>
      <c r="Q291" s="171"/>
      <c r="R291" s="171"/>
      <c r="S291" s="171"/>
      <c r="T291" s="171"/>
      <c r="U291" s="171"/>
      <c r="V291" s="171"/>
      <c r="W291" s="171"/>
      <c r="X291" s="171"/>
      <c r="Y291" s="171"/>
      <c r="Z291" s="171"/>
    </row>
    <row r="292" spans="1:26">
      <c r="A292" s="171"/>
      <c r="B292" s="171"/>
      <c r="C292" s="171"/>
      <c r="D292" s="171"/>
      <c r="E292" s="171"/>
      <c r="F292" s="171"/>
      <c r="G292" s="171"/>
      <c r="H292" s="171"/>
      <c r="I292" s="171"/>
      <c r="J292" s="171"/>
      <c r="K292" s="171"/>
      <c r="L292" s="171"/>
      <c r="M292" s="171"/>
      <c r="N292" s="171"/>
      <c r="O292" s="171"/>
      <c r="P292" s="171"/>
      <c r="Q292" s="171"/>
      <c r="R292" s="171"/>
      <c r="S292" s="171"/>
      <c r="T292" s="171"/>
      <c r="U292" s="171"/>
      <c r="V292" s="171"/>
      <c r="W292" s="171"/>
      <c r="X292" s="171"/>
      <c r="Y292" s="171"/>
      <c r="Z292" s="171"/>
    </row>
    <row r="293" spans="1:26">
      <c r="A293" s="171"/>
      <c r="B293" s="171"/>
      <c r="C293" s="171"/>
      <c r="D293" s="171"/>
      <c r="E293" s="171"/>
      <c r="F293" s="171"/>
      <c r="G293" s="171"/>
      <c r="H293" s="171"/>
      <c r="I293" s="171"/>
      <c r="J293" s="171"/>
      <c r="K293" s="171"/>
      <c r="L293" s="171"/>
      <c r="M293" s="171"/>
      <c r="N293" s="171"/>
      <c r="O293" s="171"/>
      <c r="P293" s="171"/>
      <c r="Q293" s="171"/>
      <c r="R293" s="171"/>
      <c r="S293" s="171"/>
      <c r="T293" s="171"/>
      <c r="U293" s="171"/>
      <c r="V293" s="171"/>
      <c r="W293" s="171"/>
      <c r="X293" s="171"/>
      <c r="Y293" s="171"/>
      <c r="Z293" s="171"/>
    </row>
    <row r="294" spans="1:26">
      <c r="A294" s="171"/>
      <c r="B294" s="171"/>
      <c r="C294" s="171"/>
      <c r="D294" s="171"/>
      <c r="E294" s="171"/>
      <c r="F294" s="171"/>
      <c r="G294" s="171"/>
      <c r="H294" s="171"/>
      <c r="I294" s="171"/>
      <c r="J294" s="171"/>
      <c r="K294" s="171"/>
      <c r="L294" s="171"/>
      <c r="M294" s="171"/>
      <c r="N294" s="171"/>
      <c r="O294" s="171"/>
      <c r="P294" s="171"/>
      <c r="Q294" s="171"/>
      <c r="R294" s="171"/>
      <c r="S294" s="171"/>
      <c r="T294" s="171"/>
      <c r="U294" s="171"/>
      <c r="V294" s="171"/>
      <c r="W294" s="171"/>
      <c r="X294" s="171"/>
      <c r="Y294" s="171"/>
      <c r="Z294" s="171"/>
    </row>
    <row r="295" spans="1:26">
      <c r="A295" s="171"/>
      <c r="B295" s="171"/>
      <c r="C295" s="171"/>
      <c r="D295" s="171"/>
      <c r="E295" s="171"/>
      <c r="F295" s="171"/>
      <c r="G295" s="171"/>
      <c r="H295" s="171"/>
      <c r="I295" s="171"/>
      <c r="J295" s="171"/>
      <c r="K295" s="171"/>
      <c r="L295" s="171"/>
      <c r="M295" s="171"/>
      <c r="N295" s="171"/>
      <c r="O295" s="171"/>
      <c r="P295" s="171"/>
      <c r="Q295" s="171"/>
      <c r="R295" s="171"/>
      <c r="S295" s="171"/>
      <c r="T295" s="171"/>
      <c r="U295" s="171"/>
      <c r="V295" s="171"/>
      <c r="W295" s="171"/>
      <c r="X295" s="171"/>
      <c r="Y295" s="171"/>
      <c r="Z295" s="171"/>
    </row>
    <row r="296" spans="1:26">
      <c r="A296" s="171"/>
      <c r="B296" s="171"/>
      <c r="C296" s="171"/>
      <c r="D296" s="171"/>
      <c r="E296" s="171"/>
      <c r="F296" s="171"/>
      <c r="G296" s="171"/>
      <c r="H296" s="171"/>
      <c r="I296" s="171"/>
      <c r="J296" s="171"/>
      <c r="K296" s="171"/>
      <c r="L296" s="171"/>
      <c r="M296" s="171"/>
      <c r="N296" s="171"/>
      <c r="O296" s="171"/>
      <c r="P296" s="171"/>
      <c r="Q296" s="171"/>
      <c r="R296" s="171"/>
      <c r="S296" s="171"/>
      <c r="T296" s="171"/>
      <c r="U296" s="171"/>
      <c r="V296" s="171"/>
      <c r="W296" s="171"/>
      <c r="X296" s="171"/>
      <c r="Y296" s="171"/>
      <c r="Z296" s="171"/>
    </row>
    <row r="297" spans="1:26">
      <c r="A297" s="171"/>
      <c r="B297" s="171"/>
      <c r="C297" s="171"/>
      <c r="D297" s="171"/>
      <c r="E297" s="171"/>
      <c r="F297" s="171"/>
      <c r="G297" s="171"/>
      <c r="H297" s="171"/>
      <c r="I297" s="171"/>
      <c r="J297" s="171"/>
      <c r="K297" s="171"/>
      <c r="L297" s="171"/>
      <c r="M297" s="171"/>
      <c r="N297" s="171"/>
      <c r="O297" s="171"/>
      <c r="P297" s="171"/>
      <c r="Q297" s="171"/>
      <c r="R297" s="171"/>
      <c r="S297" s="171"/>
      <c r="T297" s="171"/>
      <c r="U297" s="171"/>
      <c r="V297" s="171"/>
      <c r="W297" s="171"/>
      <c r="X297" s="171"/>
      <c r="Y297" s="171"/>
      <c r="Z297" s="171"/>
    </row>
    <row r="298" spans="1:26">
      <c r="A298" s="171"/>
      <c r="B298" s="171"/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1"/>
      <c r="Z298" s="171"/>
    </row>
    <row r="299" spans="1:26">
      <c r="A299" s="171"/>
      <c r="B299" s="171"/>
      <c r="C299" s="171"/>
      <c r="D299" s="171"/>
      <c r="E299" s="171"/>
      <c r="F299" s="171"/>
      <c r="G299" s="171"/>
      <c r="H299" s="171"/>
      <c r="I299" s="171"/>
      <c r="J299" s="171"/>
      <c r="K299" s="171"/>
      <c r="L299" s="171"/>
      <c r="M299" s="171"/>
      <c r="N299" s="171"/>
      <c r="O299" s="171"/>
      <c r="P299" s="171"/>
      <c r="Q299" s="171"/>
      <c r="R299" s="171"/>
      <c r="S299" s="171"/>
      <c r="T299" s="171"/>
      <c r="U299" s="171"/>
      <c r="V299" s="171"/>
      <c r="W299" s="171"/>
      <c r="X299" s="171"/>
      <c r="Y299" s="171"/>
      <c r="Z299" s="171"/>
    </row>
    <row r="300" spans="1:26">
      <c r="A300" s="171"/>
      <c r="B300" s="171"/>
      <c r="C300" s="171"/>
      <c r="D300" s="171"/>
      <c r="E300" s="171"/>
      <c r="F300" s="171"/>
      <c r="G300" s="171"/>
      <c r="H300" s="171"/>
      <c r="I300" s="171"/>
      <c r="J300" s="171"/>
      <c r="K300" s="171"/>
      <c r="L300" s="171"/>
      <c r="M300" s="171"/>
      <c r="N300" s="171"/>
      <c r="O300" s="171"/>
      <c r="P300" s="171"/>
      <c r="Q300" s="171"/>
      <c r="R300" s="171"/>
      <c r="S300" s="171"/>
      <c r="T300" s="171"/>
      <c r="U300" s="171"/>
      <c r="V300" s="171"/>
      <c r="W300" s="171"/>
      <c r="X300" s="171"/>
      <c r="Y300" s="171"/>
      <c r="Z300" s="171"/>
    </row>
    <row r="301" spans="1:26">
      <c r="A301" s="171"/>
      <c r="B301" s="171"/>
      <c r="C301" s="171"/>
      <c r="D301" s="171"/>
      <c r="E301" s="171"/>
      <c r="F301" s="171"/>
      <c r="G301" s="171"/>
      <c r="H301" s="171"/>
      <c r="I301" s="171"/>
      <c r="J301" s="171"/>
      <c r="K301" s="171"/>
      <c r="L301" s="171"/>
      <c r="M301" s="171"/>
      <c r="N301" s="171"/>
      <c r="O301" s="171"/>
      <c r="P301" s="171"/>
      <c r="Q301" s="171"/>
      <c r="R301" s="171"/>
      <c r="S301" s="171"/>
      <c r="T301" s="171"/>
      <c r="U301" s="171"/>
      <c r="V301" s="171"/>
      <c r="W301" s="171"/>
      <c r="X301" s="171"/>
      <c r="Y301" s="171"/>
      <c r="Z301" s="171"/>
    </row>
    <row r="302" spans="1:26">
      <c r="A302" s="171"/>
      <c r="B302" s="171"/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1"/>
      <c r="Z302" s="171"/>
    </row>
    <row r="303" spans="1:26">
      <c r="A303" s="171"/>
      <c r="B303" s="171"/>
      <c r="C303" s="171"/>
      <c r="D303" s="171"/>
      <c r="E303" s="171"/>
      <c r="F303" s="171"/>
      <c r="G303" s="171"/>
      <c r="H303" s="171"/>
      <c r="I303" s="171"/>
      <c r="J303" s="171"/>
      <c r="K303" s="171"/>
      <c r="L303" s="171"/>
      <c r="M303" s="171"/>
      <c r="N303" s="171"/>
      <c r="O303" s="171"/>
      <c r="P303" s="171"/>
      <c r="Q303" s="171"/>
      <c r="R303" s="171"/>
      <c r="S303" s="171"/>
      <c r="T303" s="171"/>
      <c r="U303" s="171"/>
      <c r="V303" s="171"/>
      <c r="W303" s="171"/>
      <c r="X303" s="171"/>
      <c r="Y303" s="171"/>
      <c r="Z303" s="171"/>
    </row>
    <row r="304" spans="1:26">
      <c r="A304" s="171"/>
      <c r="B304" s="171"/>
      <c r="C304" s="171"/>
      <c r="D304" s="171"/>
      <c r="E304" s="171"/>
      <c r="F304" s="171"/>
      <c r="G304" s="171"/>
      <c r="H304" s="171"/>
      <c r="I304" s="171"/>
      <c r="J304" s="171"/>
      <c r="K304" s="171"/>
      <c r="L304" s="171"/>
      <c r="M304" s="171"/>
      <c r="N304" s="171"/>
      <c r="O304" s="171"/>
      <c r="P304" s="171"/>
      <c r="Q304" s="171"/>
      <c r="R304" s="171"/>
      <c r="S304" s="171"/>
      <c r="T304" s="171"/>
      <c r="U304" s="171"/>
      <c r="V304" s="171"/>
      <c r="W304" s="171"/>
      <c r="X304" s="171"/>
      <c r="Y304" s="171"/>
      <c r="Z304" s="171"/>
    </row>
    <row r="305" spans="1:26">
      <c r="A305" s="171"/>
      <c r="B305" s="171"/>
      <c r="C305" s="171"/>
      <c r="D305" s="171"/>
      <c r="E305" s="171"/>
      <c r="F305" s="171"/>
      <c r="G305" s="171"/>
      <c r="H305" s="171"/>
      <c r="I305" s="171"/>
      <c r="J305" s="171"/>
      <c r="K305" s="171"/>
      <c r="L305" s="171"/>
      <c r="M305" s="171"/>
      <c r="N305" s="171"/>
      <c r="O305" s="171"/>
      <c r="P305" s="171"/>
      <c r="Q305" s="171"/>
      <c r="R305" s="171"/>
      <c r="S305" s="171"/>
      <c r="T305" s="171"/>
      <c r="U305" s="171"/>
      <c r="V305" s="171"/>
      <c r="W305" s="171"/>
      <c r="X305" s="171"/>
      <c r="Y305" s="171"/>
      <c r="Z305" s="171"/>
    </row>
    <row r="306" spans="1:26">
      <c r="A306" s="171"/>
      <c r="B306" s="171"/>
      <c r="C306" s="171"/>
      <c r="D306" s="171"/>
      <c r="E306" s="171"/>
      <c r="F306" s="171"/>
      <c r="G306" s="171"/>
      <c r="H306" s="171"/>
      <c r="I306" s="171"/>
      <c r="J306" s="171"/>
      <c r="K306" s="171"/>
      <c r="L306" s="171"/>
      <c r="M306" s="171"/>
      <c r="N306" s="171"/>
      <c r="O306" s="171"/>
      <c r="P306" s="171"/>
      <c r="Q306" s="171"/>
      <c r="R306" s="171"/>
      <c r="S306" s="171"/>
      <c r="T306" s="171"/>
      <c r="U306" s="171"/>
      <c r="V306" s="171"/>
      <c r="W306" s="171"/>
      <c r="X306" s="171"/>
      <c r="Y306" s="171"/>
      <c r="Z306" s="171"/>
    </row>
    <row r="307" spans="1:26">
      <c r="A307" s="171"/>
      <c r="B307" s="171"/>
      <c r="C307" s="171"/>
      <c r="D307" s="171"/>
      <c r="E307" s="171"/>
      <c r="F307" s="171"/>
      <c r="G307" s="171"/>
      <c r="H307" s="171"/>
      <c r="I307" s="171"/>
      <c r="J307" s="171"/>
      <c r="K307" s="171"/>
      <c r="L307" s="171"/>
      <c r="M307" s="171"/>
      <c r="N307" s="171"/>
      <c r="O307" s="171"/>
      <c r="P307" s="171"/>
      <c r="Q307" s="171"/>
      <c r="R307" s="171"/>
      <c r="S307" s="171"/>
      <c r="T307" s="171"/>
      <c r="U307" s="171"/>
      <c r="V307" s="171"/>
      <c r="W307" s="171"/>
      <c r="X307" s="171"/>
      <c r="Y307" s="171"/>
      <c r="Z307" s="171"/>
    </row>
    <row r="308" spans="1:26">
      <c r="A308" s="171"/>
      <c r="B308" s="171"/>
      <c r="C308" s="171"/>
      <c r="D308" s="171"/>
      <c r="E308" s="171"/>
      <c r="F308" s="171"/>
      <c r="G308" s="171"/>
      <c r="H308" s="171"/>
      <c r="I308" s="171"/>
      <c r="J308" s="171"/>
      <c r="K308" s="171"/>
      <c r="L308" s="171"/>
      <c r="M308" s="171"/>
      <c r="N308" s="171"/>
      <c r="O308" s="171"/>
      <c r="P308" s="171"/>
      <c r="Q308" s="171"/>
      <c r="R308" s="171"/>
      <c r="S308" s="171"/>
      <c r="T308" s="171"/>
      <c r="U308" s="171"/>
      <c r="V308" s="171"/>
      <c r="W308" s="171"/>
      <c r="X308" s="171"/>
      <c r="Y308" s="171"/>
      <c r="Z308" s="171"/>
    </row>
    <row r="309" spans="1:26">
      <c r="A309" s="171"/>
      <c r="B309" s="171"/>
      <c r="C309" s="171"/>
      <c r="D309" s="171"/>
      <c r="E309" s="171"/>
      <c r="F309" s="171"/>
      <c r="G309" s="171"/>
      <c r="H309" s="171"/>
      <c r="I309" s="171"/>
      <c r="J309" s="171"/>
      <c r="K309" s="171"/>
      <c r="L309" s="171"/>
      <c r="M309" s="171"/>
      <c r="N309" s="171"/>
      <c r="O309" s="171"/>
      <c r="P309" s="171"/>
      <c r="Q309" s="171"/>
      <c r="R309" s="171"/>
      <c r="S309" s="171"/>
      <c r="T309" s="171"/>
      <c r="U309" s="171"/>
      <c r="V309" s="171"/>
      <c r="W309" s="171"/>
      <c r="X309" s="171"/>
      <c r="Y309" s="171"/>
      <c r="Z309" s="171"/>
    </row>
    <row r="310" spans="1:26">
      <c r="A310" s="171"/>
      <c r="B310" s="171"/>
      <c r="C310" s="171"/>
      <c r="D310" s="171"/>
      <c r="E310" s="171"/>
      <c r="F310" s="171"/>
      <c r="G310" s="171"/>
      <c r="H310" s="171"/>
      <c r="I310" s="171"/>
      <c r="J310" s="171"/>
      <c r="K310" s="171"/>
      <c r="L310" s="171"/>
      <c r="M310" s="171"/>
      <c r="N310" s="171"/>
      <c r="O310" s="171"/>
      <c r="P310" s="171"/>
      <c r="Q310" s="171"/>
      <c r="R310" s="171"/>
      <c r="S310" s="171"/>
      <c r="T310" s="171"/>
      <c r="U310" s="171"/>
      <c r="V310" s="171"/>
      <c r="W310" s="171"/>
      <c r="X310" s="171"/>
      <c r="Y310" s="171"/>
      <c r="Z310" s="171"/>
    </row>
    <row r="311" spans="1:26">
      <c r="A311" s="171"/>
      <c r="B311" s="171"/>
      <c r="C311" s="171"/>
      <c r="D311" s="171"/>
      <c r="E311" s="171"/>
      <c r="F311" s="171"/>
      <c r="G311" s="171"/>
      <c r="H311" s="171"/>
      <c r="I311" s="171"/>
      <c r="J311" s="171"/>
      <c r="K311" s="171"/>
      <c r="L311" s="171"/>
      <c r="M311" s="171"/>
      <c r="N311" s="171"/>
      <c r="O311" s="171"/>
      <c r="P311" s="171"/>
      <c r="Q311" s="171"/>
      <c r="R311" s="171"/>
      <c r="S311" s="171"/>
      <c r="T311" s="171"/>
      <c r="U311" s="171"/>
      <c r="V311" s="171"/>
      <c r="W311" s="171"/>
      <c r="X311" s="171"/>
      <c r="Y311" s="171"/>
      <c r="Z311" s="171"/>
    </row>
    <row r="312" spans="1:26">
      <c r="A312" s="171"/>
      <c r="B312" s="171"/>
      <c r="C312" s="171"/>
      <c r="D312" s="171"/>
      <c r="E312" s="171"/>
      <c r="F312" s="171"/>
      <c r="G312" s="171"/>
      <c r="H312" s="171"/>
      <c r="I312" s="171"/>
      <c r="J312" s="171"/>
      <c r="K312" s="171"/>
      <c r="L312" s="171"/>
      <c r="M312" s="171"/>
      <c r="N312" s="171"/>
      <c r="O312" s="171"/>
      <c r="P312" s="171"/>
      <c r="Q312" s="171"/>
      <c r="R312" s="171"/>
      <c r="S312" s="171"/>
      <c r="T312" s="171"/>
      <c r="U312" s="171"/>
      <c r="V312" s="171"/>
      <c r="W312" s="171"/>
      <c r="X312" s="171"/>
      <c r="Y312" s="171"/>
      <c r="Z312" s="171"/>
    </row>
    <row r="313" spans="1:26">
      <c r="A313" s="171"/>
      <c r="B313" s="171"/>
      <c r="C313" s="171"/>
      <c r="D313" s="171"/>
      <c r="E313" s="171"/>
      <c r="F313" s="171"/>
      <c r="G313" s="171"/>
      <c r="H313" s="171"/>
      <c r="I313" s="171"/>
      <c r="J313" s="171"/>
      <c r="K313" s="171"/>
      <c r="L313" s="171"/>
      <c r="M313" s="171"/>
      <c r="N313" s="171"/>
      <c r="O313" s="171"/>
      <c r="P313" s="171"/>
      <c r="Q313" s="171"/>
      <c r="R313" s="171"/>
      <c r="S313" s="171"/>
      <c r="T313" s="171"/>
      <c r="U313" s="171"/>
      <c r="V313" s="171"/>
      <c r="W313" s="171"/>
      <c r="X313" s="171"/>
      <c r="Y313" s="171"/>
      <c r="Z313" s="171"/>
    </row>
    <row r="314" spans="1:26">
      <c r="A314" s="171"/>
      <c r="B314" s="171"/>
      <c r="C314" s="171"/>
      <c r="D314" s="171"/>
      <c r="E314" s="171"/>
      <c r="F314" s="171"/>
      <c r="G314" s="171"/>
      <c r="H314" s="171"/>
      <c r="I314" s="171"/>
      <c r="J314" s="171"/>
      <c r="K314" s="171"/>
      <c r="L314" s="171"/>
      <c r="M314" s="171"/>
      <c r="N314" s="171"/>
      <c r="O314" s="171"/>
      <c r="P314" s="171"/>
      <c r="Q314" s="171"/>
      <c r="R314" s="171"/>
      <c r="S314" s="171"/>
      <c r="T314" s="171"/>
      <c r="U314" s="171"/>
      <c r="V314" s="171"/>
      <c r="W314" s="171"/>
      <c r="X314" s="171"/>
      <c r="Y314" s="171"/>
      <c r="Z314" s="171"/>
    </row>
    <row r="315" spans="1:26">
      <c r="A315" s="171"/>
      <c r="B315" s="171"/>
      <c r="C315" s="171"/>
      <c r="D315" s="171"/>
      <c r="E315" s="171"/>
      <c r="F315" s="171"/>
      <c r="G315" s="171"/>
      <c r="H315" s="171"/>
      <c r="I315" s="171"/>
      <c r="J315" s="171"/>
      <c r="K315" s="171"/>
      <c r="L315" s="171"/>
      <c r="M315" s="171"/>
      <c r="N315" s="171"/>
      <c r="O315" s="171"/>
      <c r="P315" s="171"/>
      <c r="Q315" s="171"/>
      <c r="R315" s="171"/>
      <c r="S315" s="171"/>
      <c r="T315" s="171"/>
      <c r="U315" s="171"/>
      <c r="V315" s="171"/>
      <c r="W315" s="171"/>
      <c r="X315" s="171"/>
      <c r="Y315" s="171"/>
      <c r="Z315" s="171"/>
    </row>
    <row r="316" spans="1:26">
      <c r="A316" s="171"/>
      <c r="B316" s="171"/>
      <c r="C316" s="171"/>
      <c r="D316" s="171"/>
      <c r="E316" s="171"/>
      <c r="F316" s="171"/>
      <c r="G316" s="171"/>
      <c r="H316" s="171"/>
      <c r="I316" s="171"/>
      <c r="J316" s="171"/>
      <c r="K316" s="171"/>
      <c r="L316" s="171"/>
      <c r="M316" s="171"/>
      <c r="N316" s="171"/>
      <c r="O316" s="171"/>
      <c r="P316" s="171"/>
      <c r="Q316" s="171"/>
      <c r="R316" s="171"/>
      <c r="S316" s="171"/>
      <c r="T316" s="171"/>
      <c r="U316" s="171"/>
      <c r="V316" s="171"/>
      <c r="W316" s="171"/>
      <c r="X316" s="171"/>
      <c r="Y316" s="171"/>
      <c r="Z316" s="171"/>
    </row>
    <row r="317" spans="1:26">
      <c r="A317" s="171"/>
      <c r="B317" s="171"/>
      <c r="C317" s="171"/>
      <c r="D317" s="171"/>
      <c r="E317" s="171"/>
      <c r="F317" s="171"/>
      <c r="G317" s="171"/>
      <c r="H317" s="171"/>
      <c r="I317" s="171"/>
      <c r="J317" s="171"/>
      <c r="K317" s="171"/>
      <c r="L317" s="171"/>
      <c r="M317" s="171"/>
      <c r="N317" s="171"/>
      <c r="O317" s="171"/>
      <c r="P317" s="171"/>
      <c r="Q317" s="171"/>
      <c r="R317" s="171"/>
      <c r="S317" s="171"/>
      <c r="T317" s="171"/>
      <c r="U317" s="171"/>
      <c r="V317" s="171"/>
      <c r="W317" s="171"/>
      <c r="X317" s="171"/>
      <c r="Y317" s="171"/>
      <c r="Z317" s="171"/>
    </row>
    <row r="318" spans="1:26">
      <c r="A318" s="171"/>
      <c r="B318" s="171"/>
      <c r="C318" s="171"/>
      <c r="D318" s="171"/>
      <c r="E318" s="171"/>
      <c r="F318" s="171"/>
      <c r="G318" s="171"/>
      <c r="H318" s="171"/>
      <c r="I318" s="171"/>
      <c r="J318" s="171"/>
      <c r="K318" s="171"/>
      <c r="L318" s="171"/>
      <c r="M318" s="171"/>
      <c r="N318" s="171"/>
      <c r="O318" s="171"/>
      <c r="P318" s="171"/>
      <c r="Q318" s="171"/>
      <c r="R318" s="171"/>
      <c r="S318" s="171"/>
      <c r="T318" s="171"/>
      <c r="U318" s="171"/>
      <c r="V318" s="171"/>
      <c r="W318" s="171"/>
      <c r="X318" s="171"/>
      <c r="Y318" s="171"/>
      <c r="Z318" s="171"/>
    </row>
    <row r="319" spans="1:26">
      <c r="A319" s="171"/>
      <c r="B319" s="171"/>
      <c r="C319" s="171"/>
      <c r="D319" s="171"/>
      <c r="E319" s="171"/>
      <c r="F319" s="171"/>
      <c r="G319" s="171"/>
      <c r="H319" s="171"/>
      <c r="I319" s="171"/>
      <c r="J319" s="171"/>
      <c r="K319" s="171"/>
      <c r="L319" s="171"/>
      <c r="M319" s="171"/>
      <c r="N319" s="171"/>
      <c r="O319" s="171"/>
      <c r="P319" s="171"/>
      <c r="Q319" s="171"/>
      <c r="R319" s="171"/>
      <c r="S319" s="171"/>
      <c r="T319" s="171"/>
      <c r="U319" s="171"/>
      <c r="V319" s="171"/>
      <c r="W319" s="171"/>
      <c r="X319" s="171"/>
      <c r="Y319" s="171"/>
      <c r="Z319" s="171"/>
    </row>
    <row r="320" spans="1:26">
      <c r="A320" s="171"/>
      <c r="B320" s="171"/>
      <c r="C320" s="171"/>
      <c r="D320" s="171"/>
      <c r="E320" s="171"/>
      <c r="F320" s="171"/>
      <c r="G320" s="171"/>
      <c r="H320" s="171"/>
      <c r="I320" s="171"/>
      <c r="J320" s="171"/>
      <c r="K320" s="171"/>
      <c r="L320" s="171"/>
      <c r="M320" s="171"/>
      <c r="N320" s="171"/>
      <c r="O320" s="171"/>
      <c r="P320" s="171"/>
      <c r="Q320" s="171"/>
      <c r="R320" s="171"/>
      <c r="S320" s="171"/>
      <c r="T320" s="171"/>
      <c r="U320" s="171"/>
      <c r="V320" s="171"/>
      <c r="W320" s="171"/>
      <c r="X320" s="171"/>
      <c r="Y320" s="171"/>
      <c r="Z320" s="171"/>
    </row>
    <row r="321" spans="1:26">
      <c r="A321" s="171"/>
      <c r="B321" s="171"/>
      <c r="C321" s="171"/>
      <c r="D321" s="171"/>
      <c r="E321" s="171"/>
      <c r="F321" s="171"/>
      <c r="G321" s="171"/>
      <c r="H321" s="171"/>
      <c r="I321" s="171"/>
      <c r="J321" s="171"/>
      <c r="K321" s="171"/>
      <c r="L321" s="171"/>
      <c r="M321" s="171"/>
      <c r="N321" s="171"/>
      <c r="O321" s="171"/>
      <c r="P321" s="171"/>
      <c r="Q321" s="171"/>
      <c r="R321" s="171"/>
      <c r="S321" s="171"/>
      <c r="T321" s="171"/>
      <c r="U321" s="171"/>
      <c r="V321" s="171"/>
      <c r="W321" s="171"/>
      <c r="X321" s="171"/>
      <c r="Y321" s="171"/>
      <c r="Z321" s="171"/>
    </row>
    <row r="322" spans="1:26">
      <c r="A322" s="171"/>
      <c r="B322" s="171"/>
      <c r="C322" s="171"/>
      <c r="D322" s="171"/>
      <c r="E322" s="171"/>
      <c r="F322" s="171"/>
      <c r="G322" s="171"/>
      <c r="H322" s="171"/>
      <c r="I322" s="171"/>
      <c r="J322" s="171"/>
      <c r="K322" s="171"/>
      <c r="L322" s="171"/>
      <c r="M322" s="171"/>
      <c r="N322" s="171"/>
      <c r="O322" s="171"/>
      <c r="P322" s="171"/>
      <c r="Q322" s="171"/>
      <c r="R322" s="171"/>
      <c r="S322" s="171"/>
      <c r="T322" s="171"/>
      <c r="U322" s="171"/>
      <c r="V322" s="171"/>
      <c r="W322" s="171"/>
      <c r="X322" s="171"/>
      <c r="Y322" s="171"/>
      <c r="Z322" s="171"/>
    </row>
    <row r="323" spans="1:26">
      <c r="A323" s="171"/>
      <c r="B323" s="171"/>
      <c r="C323" s="171"/>
      <c r="D323" s="171"/>
      <c r="E323" s="171"/>
      <c r="F323" s="171"/>
      <c r="G323" s="171"/>
      <c r="H323" s="171"/>
      <c r="I323" s="171"/>
      <c r="J323" s="171"/>
      <c r="K323" s="171"/>
      <c r="L323" s="171"/>
      <c r="M323" s="171"/>
      <c r="N323" s="171"/>
      <c r="O323" s="171"/>
      <c r="P323" s="171"/>
      <c r="Q323" s="171"/>
      <c r="R323" s="171"/>
      <c r="S323" s="171"/>
      <c r="T323" s="171"/>
      <c r="U323" s="171"/>
      <c r="V323" s="171"/>
      <c r="W323" s="171"/>
      <c r="X323" s="171"/>
      <c r="Y323" s="171"/>
      <c r="Z323" s="171"/>
    </row>
    <row r="324" spans="1:26">
      <c r="A324" s="171"/>
      <c r="B324" s="171"/>
      <c r="C324" s="171"/>
      <c r="D324" s="171"/>
      <c r="E324" s="171"/>
      <c r="F324" s="171"/>
      <c r="G324" s="171"/>
      <c r="H324" s="171"/>
      <c r="I324" s="171"/>
      <c r="J324" s="171"/>
      <c r="K324" s="171"/>
      <c r="L324" s="171"/>
      <c r="M324" s="171"/>
      <c r="N324" s="171"/>
      <c r="O324" s="171"/>
      <c r="P324" s="171"/>
      <c r="Q324" s="171"/>
      <c r="R324" s="171"/>
      <c r="S324" s="171"/>
      <c r="T324" s="171"/>
      <c r="U324" s="171"/>
      <c r="V324" s="171"/>
      <c r="W324" s="171"/>
      <c r="X324" s="171"/>
      <c r="Y324" s="171"/>
      <c r="Z324" s="171"/>
    </row>
    <row r="325" spans="1:26">
      <c r="A325" s="171"/>
      <c r="B325" s="171"/>
      <c r="C325" s="171"/>
      <c r="D325" s="171"/>
      <c r="E325" s="171"/>
      <c r="F325" s="171"/>
      <c r="G325" s="171"/>
      <c r="H325" s="171"/>
      <c r="I325" s="171"/>
      <c r="J325" s="171"/>
      <c r="K325" s="171"/>
      <c r="L325" s="171"/>
      <c r="M325" s="171"/>
      <c r="N325" s="171"/>
      <c r="O325" s="171"/>
      <c r="P325" s="171"/>
      <c r="Q325" s="171"/>
      <c r="R325" s="171"/>
      <c r="S325" s="171"/>
      <c r="T325" s="171"/>
      <c r="U325" s="171"/>
      <c r="V325" s="171"/>
      <c r="W325" s="171"/>
      <c r="X325" s="171"/>
      <c r="Y325" s="171"/>
      <c r="Z325" s="171"/>
    </row>
    <row r="326" spans="1:26">
      <c r="A326" s="171"/>
      <c r="B326" s="171"/>
      <c r="C326" s="171"/>
      <c r="D326" s="171"/>
      <c r="E326" s="171"/>
      <c r="F326" s="171"/>
      <c r="G326" s="171"/>
      <c r="H326" s="171"/>
      <c r="I326" s="171"/>
      <c r="J326" s="171"/>
      <c r="K326" s="171"/>
      <c r="L326" s="171"/>
      <c r="M326" s="171"/>
      <c r="N326" s="171"/>
      <c r="O326" s="171"/>
      <c r="P326" s="171"/>
      <c r="Q326" s="171"/>
      <c r="R326" s="171"/>
      <c r="S326" s="171"/>
      <c r="T326" s="171"/>
      <c r="U326" s="171"/>
      <c r="V326" s="171"/>
      <c r="W326" s="171"/>
      <c r="X326" s="171"/>
      <c r="Y326" s="171"/>
      <c r="Z326" s="171"/>
    </row>
    <row r="327" spans="1:26">
      <c r="A327" s="171"/>
      <c r="B327" s="171"/>
      <c r="C327" s="171"/>
      <c r="D327" s="171"/>
      <c r="E327" s="171"/>
      <c r="F327" s="171"/>
      <c r="G327" s="171"/>
      <c r="H327" s="171"/>
      <c r="I327" s="171"/>
      <c r="J327" s="171"/>
      <c r="K327" s="171"/>
      <c r="L327" s="171"/>
      <c r="M327" s="171"/>
      <c r="N327" s="171"/>
      <c r="O327" s="171"/>
      <c r="P327" s="171"/>
      <c r="Q327" s="171"/>
      <c r="R327" s="171"/>
      <c r="S327" s="171"/>
      <c r="T327" s="171"/>
      <c r="U327" s="171"/>
      <c r="V327" s="171"/>
      <c r="W327" s="171"/>
      <c r="X327" s="171"/>
      <c r="Y327" s="171"/>
      <c r="Z327" s="171"/>
    </row>
    <row r="328" spans="1:26">
      <c r="A328" s="171"/>
      <c r="B328" s="171"/>
      <c r="C328" s="171"/>
      <c r="D328" s="171"/>
      <c r="E328" s="171"/>
      <c r="F328" s="171"/>
      <c r="G328" s="171"/>
      <c r="H328" s="171"/>
      <c r="I328" s="171"/>
      <c r="J328" s="171"/>
      <c r="K328" s="171"/>
      <c r="L328" s="171"/>
      <c r="M328" s="171"/>
      <c r="N328" s="171"/>
      <c r="O328" s="171"/>
      <c r="P328" s="171"/>
      <c r="Q328" s="171"/>
      <c r="R328" s="171"/>
      <c r="S328" s="171"/>
      <c r="T328" s="171"/>
      <c r="U328" s="171"/>
      <c r="V328" s="171"/>
      <c r="W328" s="171"/>
      <c r="X328" s="171"/>
      <c r="Y328" s="171"/>
      <c r="Z328" s="171"/>
    </row>
    <row r="329" spans="1:26">
      <c r="A329" s="171"/>
      <c r="B329" s="171"/>
      <c r="C329" s="171"/>
      <c r="D329" s="171"/>
      <c r="E329" s="171"/>
      <c r="F329" s="171"/>
      <c r="G329" s="171"/>
      <c r="H329" s="171"/>
      <c r="I329" s="171"/>
      <c r="J329" s="171"/>
      <c r="K329" s="171"/>
      <c r="L329" s="171"/>
      <c r="M329" s="171"/>
      <c r="N329" s="171"/>
      <c r="O329" s="171"/>
      <c r="P329" s="171"/>
      <c r="Q329" s="171"/>
      <c r="R329" s="171"/>
      <c r="S329" s="171"/>
      <c r="T329" s="171"/>
      <c r="U329" s="171"/>
      <c r="V329" s="171"/>
      <c r="W329" s="171"/>
      <c r="X329" s="171"/>
      <c r="Y329" s="171"/>
      <c r="Z329" s="171"/>
    </row>
    <row r="330" spans="1:26">
      <c r="A330" s="171"/>
      <c r="B330" s="171"/>
      <c r="C330" s="171"/>
      <c r="D330" s="171"/>
      <c r="E330" s="171"/>
      <c r="F330" s="171"/>
      <c r="G330" s="171"/>
      <c r="H330" s="171"/>
      <c r="I330" s="171"/>
      <c r="J330" s="171"/>
      <c r="K330" s="171"/>
      <c r="L330" s="171"/>
      <c r="M330" s="171"/>
      <c r="N330" s="171"/>
      <c r="O330" s="171"/>
      <c r="P330" s="171"/>
      <c r="Q330" s="171"/>
      <c r="R330" s="171"/>
      <c r="S330" s="171"/>
      <c r="T330" s="171"/>
      <c r="U330" s="171"/>
      <c r="V330" s="171"/>
      <c r="W330" s="171"/>
      <c r="X330" s="171"/>
      <c r="Y330" s="171"/>
      <c r="Z330" s="171"/>
    </row>
    <row r="331" spans="1:26">
      <c r="A331" s="171"/>
      <c r="B331" s="171"/>
      <c r="C331" s="171"/>
      <c r="D331" s="171"/>
      <c r="E331" s="171"/>
      <c r="F331" s="171"/>
      <c r="G331" s="171"/>
      <c r="H331" s="171"/>
      <c r="I331" s="171"/>
      <c r="J331" s="171"/>
      <c r="K331" s="171"/>
      <c r="L331" s="171"/>
      <c r="M331" s="171"/>
      <c r="N331" s="171"/>
      <c r="O331" s="171"/>
      <c r="P331" s="171"/>
      <c r="Q331" s="171"/>
      <c r="R331" s="171"/>
      <c r="S331" s="171"/>
      <c r="T331" s="171"/>
      <c r="U331" s="171"/>
      <c r="V331" s="171"/>
      <c r="W331" s="171"/>
      <c r="X331" s="171"/>
      <c r="Y331" s="171"/>
      <c r="Z331" s="171"/>
    </row>
    <row r="332" spans="1:26">
      <c r="A332" s="171"/>
      <c r="B332" s="171"/>
      <c r="C332" s="171"/>
      <c r="D332" s="171"/>
      <c r="E332" s="171"/>
      <c r="F332" s="171"/>
      <c r="G332" s="171"/>
      <c r="H332" s="171"/>
      <c r="I332" s="171"/>
      <c r="J332" s="171"/>
      <c r="K332" s="171"/>
      <c r="L332" s="171"/>
      <c r="M332" s="171"/>
      <c r="N332" s="171"/>
      <c r="O332" s="171"/>
      <c r="P332" s="171"/>
      <c r="Q332" s="171"/>
      <c r="R332" s="171"/>
      <c r="S332" s="171"/>
      <c r="T332" s="171"/>
      <c r="U332" s="171"/>
      <c r="V332" s="171"/>
      <c r="W332" s="171"/>
      <c r="X332" s="171"/>
      <c r="Y332" s="171"/>
      <c r="Z332" s="171"/>
    </row>
    <row r="333" spans="1:26">
      <c r="A333" s="171"/>
      <c r="B333" s="171"/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1"/>
      <c r="Z333" s="171"/>
    </row>
    <row r="334" spans="1:26">
      <c r="A334" s="171"/>
      <c r="B334" s="171"/>
      <c r="C334" s="171"/>
      <c r="D334" s="171"/>
      <c r="E334" s="171"/>
      <c r="F334" s="171"/>
      <c r="G334" s="171"/>
      <c r="H334" s="171"/>
      <c r="I334" s="171"/>
      <c r="J334" s="171"/>
      <c r="K334" s="171"/>
      <c r="L334" s="171"/>
      <c r="M334" s="171"/>
      <c r="N334" s="171"/>
      <c r="O334" s="171"/>
      <c r="P334" s="171"/>
      <c r="Q334" s="171"/>
      <c r="R334" s="171"/>
      <c r="S334" s="171"/>
      <c r="T334" s="171"/>
      <c r="U334" s="171"/>
      <c r="V334" s="171"/>
      <c r="W334" s="171"/>
      <c r="X334" s="171"/>
      <c r="Y334" s="171"/>
      <c r="Z334" s="171"/>
    </row>
    <row r="335" spans="1:26">
      <c r="A335" s="171"/>
      <c r="B335" s="171"/>
      <c r="C335" s="171"/>
      <c r="D335" s="171"/>
      <c r="E335" s="171"/>
      <c r="F335" s="171"/>
      <c r="G335" s="171"/>
      <c r="H335" s="171"/>
      <c r="I335" s="171"/>
      <c r="J335" s="171"/>
      <c r="K335" s="171"/>
      <c r="L335" s="171"/>
      <c r="M335" s="171"/>
      <c r="N335" s="171"/>
      <c r="O335" s="171"/>
      <c r="P335" s="171"/>
      <c r="Q335" s="171"/>
      <c r="R335" s="171"/>
      <c r="S335" s="171"/>
      <c r="T335" s="171"/>
      <c r="U335" s="171"/>
      <c r="V335" s="171"/>
      <c r="W335" s="171"/>
      <c r="X335" s="171"/>
      <c r="Y335" s="171"/>
      <c r="Z335" s="171"/>
    </row>
    <row r="336" spans="1:26">
      <c r="A336" s="171"/>
      <c r="B336" s="171"/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1"/>
      <c r="Z336" s="171"/>
    </row>
    <row r="337" spans="1:26">
      <c r="A337" s="171"/>
      <c r="B337" s="171"/>
      <c r="C337" s="171"/>
      <c r="D337" s="171"/>
      <c r="E337" s="171"/>
      <c r="F337" s="171"/>
      <c r="G337" s="171"/>
      <c r="H337" s="171"/>
      <c r="I337" s="171"/>
      <c r="J337" s="171"/>
      <c r="K337" s="171"/>
      <c r="L337" s="171"/>
      <c r="M337" s="171"/>
      <c r="N337" s="171"/>
      <c r="O337" s="171"/>
      <c r="P337" s="171"/>
      <c r="Q337" s="171"/>
      <c r="R337" s="171"/>
      <c r="S337" s="171"/>
      <c r="T337" s="171"/>
      <c r="U337" s="171"/>
      <c r="V337" s="171"/>
      <c r="W337" s="171"/>
      <c r="X337" s="171"/>
      <c r="Y337" s="171"/>
      <c r="Z337" s="171"/>
    </row>
    <row r="338" spans="1:26">
      <c r="A338" s="171"/>
      <c r="B338" s="171"/>
      <c r="C338" s="171"/>
      <c r="D338" s="171"/>
      <c r="E338" s="171"/>
      <c r="F338" s="171"/>
      <c r="G338" s="171"/>
      <c r="H338" s="171"/>
      <c r="I338" s="171"/>
      <c r="J338" s="171"/>
      <c r="K338" s="171"/>
      <c r="L338" s="171"/>
      <c r="M338" s="171"/>
      <c r="N338" s="171"/>
      <c r="O338" s="171"/>
      <c r="P338" s="171"/>
      <c r="Q338" s="171"/>
      <c r="R338" s="171"/>
      <c r="S338" s="171"/>
      <c r="T338" s="171"/>
      <c r="U338" s="171"/>
      <c r="V338" s="171"/>
      <c r="W338" s="171"/>
      <c r="X338" s="171"/>
      <c r="Y338" s="171"/>
      <c r="Z338" s="171"/>
    </row>
    <row r="339" spans="1:26">
      <c r="A339" s="171"/>
      <c r="B339" s="171"/>
      <c r="C339" s="171"/>
      <c r="D339" s="171"/>
      <c r="E339" s="171"/>
      <c r="F339" s="171"/>
      <c r="G339" s="171"/>
      <c r="H339" s="171"/>
      <c r="I339" s="171"/>
      <c r="J339" s="171"/>
      <c r="K339" s="171"/>
      <c r="L339" s="171"/>
      <c r="M339" s="171"/>
      <c r="N339" s="171"/>
      <c r="O339" s="171"/>
      <c r="P339" s="171"/>
      <c r="Q339" s="171"/>
      <c r="R339" s="171"/>
      <c r="S339" s="171"/>
      <c r="T339" s="171"/>
      <c r="U339" s="171"/>
      <c r="V339" s="171"/>
      <c r="W339" s="171"/>
      <c r="X339" s="171"/>
      <c r="Y339" s="171"/>
      <c r="Z339" s="171"/>
    </row>
    <row r="340" spans="1:26">
      <c r="A340" s="171"/>
      <c r="B340" s="171"/>
      <c r="C340" s="171"/>
      <c r="D340" s="171"/>
      <c r="E340" s="171"/>
      <c r="F340" s="171"/>
      <c r="G340" s="171"/>
      <c r="H340" s="171"/>
      <c r="I340" s="171"/>
      <c r="J340" s="171"/>
      <c r="K340" s="171"/>
      <c r="L340" s="171"/>
      <c r="M340" s="171"/>
      <c r="N340" s="171"/>
      <c r="O340" s="171"/>
      <c r="P340" s="171"/>
      <c r="Q340" s="171"/>
      <c r="R340" s="171"/>
      <c r="S340" s="171"/>
      <c r="T340" s="171"/>
      <c r="U340" s="171"/>
      <c r="V340" s="171"/>
      <c r="W340" s="171"/>
      <c r="X340" s="171"/>
      <c r="Y340" s="171"/>
      <c r="Z340" s="171"/>
    </row>
    <row r="341" spans="1:26">
      <c r="A341" s="171"/>
      <c r="B341" s="171"/>
      <c r="C341" s="171"/>
      <c r="D341" s="171"/>
      <c r="E341" s="171"/>
      <c r="F341" s="171"/>
      <c r="G341" s="171"/>
      <c r="H341" s="171"/>
      <c r="I341" s="171"/>
      <c r="J341" s="171"/>
      <c r="K341" s="171"/>
      <c r="L341" s="171"/>
      <c r="M341" s="171"/>
      <c r="N341" s="171"/>
      <c r="O341" s="171"/>
      <c r="P341" s="171"/>
      <c r="Q341" s="171"/>
      <c r="R341" s="171"/>
      <c r="S341" s="171"/>
      <c r="T341" s="171"/>
      <c r="U341" s="171"/>
      <c r="V341" s="171"/>
      <c r="W341" s="171"/>
      <c r="X341" s="171"/>
      <c r="Y341" s="171"/>
      <c r="Z341" s="171"/>
    </row>
    <row r="342" spans="1:26">
      <c r="A342" s="171"/>
      <c r="B342" s="171"/>
      <c r="C342" s="171"/>
      <c r="D342" s="171"/>
      <c r="E342" s="171"/>
      <c r="F342" s="171"/>
      <c r="G342" s="171"/>
      <c r="H342" s="171"/>
      <c r="I342" s="171"/>
      <c r="J342" s="171"/>
      <c r="K342" s="171"/>
      <c r="L342" s="171"/>
      <c r="M342" s="171"/>
      <c r="N342" s="171"/>
      <c r="O342" s="171"/>
      <c r="P342" s="171"/>
      <c r="Q342" s="171"/>
      <c r="R342" s="171"/>
      <c r="S342" s="171"/>
      <c r="T342" s="171"/>
      <c r="U342" s="171"/>
      <c r="V342" s="171"/>
      <c r="W342" s="171"/>
      <c r="X342" s="171"/>
      <c r="Y342" s="171"/>
      <c r="Z342" s="171"/>
    </row>
    <row r="343" spans="1:26">
      <c r="A343" s="171"/>
      <c r="B343" s="171"/>
      <c r="C343" s="171"/>
      <c r="D343" s="171"/>
      <c r="E343" s="171"/>
      <c r="F343" s="171"/>
      <c r="G343" s="171"/>
      <c r="H343" s="171"/>
      <c r="I343" s="171"/>
      <c r="J343" s="171"/>
      <c r="K343" s="171"/>
      <c r="L343" s="171"/>
      <c r="M343" s="171"/>
      <c r="N343" s="171"/>
      <c r="O343" s="171"/>
      <c r="P343" s="171"/>
      <c r="Q343" s="171"/>
      <c r="R343" s="171"/>
      <c r="S343" s="171"/>
      <c r="T343" s="171"/>
      <c r="U343" s="171"/>
      <c r="V343" s="171"/>
      <c r="W343" s="171"/>
      <c r="X343" s="171"/>
      <c r="Y343" s="171"/>
      <c r="Z343" s="171"/>
    </row>
    <row r="344" spans="1:26">
      <c r="A344" s="171"/>
      <c r="B344" s="171"/>
      <c r="C344" s="171"/>
      <c r="D344" s="171"/>
      <c r="E344" s="171"/>
      <c r="F344" s="171"/>
      <c r="G344" s="171"/>
      <c r="H344" s="171"/>
      <c r="I344" s="171"/>
      <c r="J344" s="171"/>
      <c r="K344" s="171"/>
      <c r="L344" s="171"/>
      <c r="M344" s="171"/>
      <c r="N344" s="171"/>
      <c r="O344" s="171"/>
      <c r="P344" s="171"/>
      <c r="Q344" s="171"/>
      <c r="R344" s="171"/>
      <c r="S344" s="171"/>
      <c r="T344" s="171"/>
      <c r="U344" s="171"/>
      <c r="V344" s="171"/>
      <c r="W344" s="171"/>
      <c r="X344" s="171"/>
      <c r="Y344" s="171"/>
      <c r="Z344" s="171"/>
    </row>
    <row r="345" spans="1:26">
      <c r="A345" s="171"/>
      <c r="B345" s="171"/>
      <c r="C345" s="171"/>
      <c r="D345" s="171"/>
      <c r="E345" s="171"/>
      <c r="F345" s="171"/>
      <c r="G345" s="171"/>
      <c r="H345" s="171"/>
      <c r="I345" s="171"/>
      <c r="J345" s="171"/>
      <c r="K345" s="171"/>
      <c r="L345" s="171"/>
      <c r="M345" s="171"/>
      <c r="N345" s="171"/>
      <c r="O345" s="171"/>
      <c r="P345" s="171"/>
      <c r="Q345" s="171"/>
      <c r="R345" s="171"/>
      <c r="S345" s="171"/>
      <c r="T345" s="171"/>
      <c r="U345" s="171"/>
      <c r="V345" s="171"/>
      <c r="W345" s="171"/>
      <c r="X345" s="171"/>
      <c r="Y345" s="171"/>
      <c r="Z345" s="171"/>
    </row>
    <row r="346" spans="1:26">
      <c r="A346" s="171"/>
      <c r="B346" s="171"/>
      <c r="C346" s="171"/>
      <c r="D346" s="171"/>
      <c r="E346" s="171"/>
      <c r="F346" s="171"/>
      <c r="G346" s="171"/>
      <c r="H346" s="171"/>
      <c r="I346" s="171"/>
      <c r="J346" s="171"/>
      <c r="K346" s="171"/>
      <c r="L346" s="171"/>
      <c r="M346" s="171"/>
      <c r="N346" s="171"/>
      <c r="O346" s="171"/>
      <c r="P346" s="171"/>
      <c r="Q346" s="171"/>
      <c r="R346" s="171"/>
      <c r="S346" s="171"/>
      <c r="T346" s="171"/>
      <c r="U346" s="171"/>
      <c r="V346" s="171"/>
      <c r="W346" s="171"/>
      <c r="X346" s="171"/>
      <c r="Y346" s="171"/>
      <c r="Z346" s="171"/>
    </row>
    <row r="347" spans="1:26">
      <c r="A347" s="171"/>
      <c r="B347" s="171"/>
      <c r="C347" s="171"/>
      <c r="D347" s="171"/>
      <c r="E347" s="171"/>
      <c r="F347" s="171"/>
      <c r="G347" s="171"/>
      <c r="H347" s="171"/>
      <c r="I347" s="171"/>
      <c r="J347" s="171"/>
      <c r="K347" s="171"/>
      <c r="L347" s="171"/>
      <c r="M347" s="171"/>
      <c r="N347" s="171"/>
      <c r="O347" s="171"/>
      <c r="P347" s="171"/>
      <c r="Q347" s="171"/>
      <c r="R347" s="171"/>
      <c r="S347" s="171"/>
      <c r="T347" s="171"/>
      <c r="U347" s="171"/>
      <c r="V347" s="171"/>
      <c r="W347" s="171"/>
      <c r="X347" s="171"/>
      <c r="Y347" s="171"/>
      <c r="Z347" s="171"/>
    </row>
    <row r="348" spans="1:26">
      <c r="A348" s="171"/>
      <c r="B348" s="171"/>
      <c r="C348" s="171"/>
      <c r="D348" s="171"/>
      <c r="E348" s="171"/>
      <c r="F348" s="171"/>
      <c r="G348" s="171"/>
      <c r="H348" s="171"/>
      <c r="I348" s="171"/>
      <c r="J348" s="171"/>
      <c r="K348" s="171"/>
      <c r="L348" s="171"/>
      <c r="M348" s="171"/>
      <c r="N348" s="171"/>
      <c r="O348" s="171"/>
      <c r="P348" s="171"/>
      <c r="Q348" s="171"/>
      <c r="R348" s="171"/>
      <c r="S348" s="171"/>
      <c r="T348" s="171"/>
      <c r="U348" s="171"/>
      <c r="V348" s="171"/>
      <c r="W348" s="171"/>
      <c r="X348" s="171"/>
      <c r="Y348" s="171"/>
      <c r="Z348" s="171"/>
    </row>
    <row r="349" spans="1:26">
      <c r="A349" s="171"/>
      <c r="B349" s="171"/>
      <c r="C349" s="171"/>
      <c r="D349" s="171"/>
      <c r="E349" s="171"/>
      <c r="F349" s="171"/>
      <c r="G349" s="171"/>
      <c r="H349" s="171"/>
      <c r="I349" s="171"/>
      <c r="J349" s="171"/>
      <c r="K349" s="171"/>
      <c r="L349" s="171"/>
      <c r="M349" s="171"/>
      <c r="N349" s="171"/>
      <c r="O349" s="171"/>
      <c r="P349" s="171"/>
      <c r="Q349" s="171"/>
      <c r="R349" s="171"/>
      <c r="S349" s="171"/>
      <c r="T349" s="171"/>
      <c r="U349" s="171"/>
      <c r="V349" s="171"/>
      <c r="W349" s="171"/>
      <c r="X349" s="171"/>
      <c r="Y349" s="171"/>
      <c r="Z349" s="171"/>
    </row>
    <row r="350" spans="1:26">
      <c r="A350" s="171"/>
      <c r="B350" s="171"/>
      <c r="C350" s="171"/>
      <c r="D350" s="171"/>
      <c r="E350" s="171"/>
      <c r="F350" s="171"/>
      <c r="G350" s="171"/>
      <c r="H350" s="171"/>
      <c r="I350" s="171"/>
      <c r="J350" s="171"/>
      <c r="K350" s="171"/>
      <c r="L350" s="171"/>
      <c r="M350" s="171"/>
      <c r="N350" s="171"/>
      <c r="O350" s="171"/>
      <c r="P350" s="171"/>
      <c r="Q350" s="171"/>
      <c r="R350" s="171"/>
      <c r="S350" s="171"/>
      <c r="T350" s="171"/>
      <c r="U350" s="171"/>
      <c r="V350" s="171"/>
      <c r="W350" s="171"/>
      <c r="X350" s="171"/>
      <c r="Y350" s="171"/>
      <c r="Z350" s="171"/>
    </row>
    <row r="351" spans="1:26">
      <c r="A351" s="171"/>
      <c r="B351" s="171"/>
      <c r="C351" s="171"/>
      <c r="D351" s="171"/>
      <c r="E351" s="171"/>
      <c r="F351" s="171"/>
      <c r="G351" s="171"/>
      <c r="H351" s="171"/>
      <c r="I351" s="171"/>
      <c r="J351" s="171"/>
      <c r="K351" s="171"/>
      <c r="L351" s="171"/>
      <c r="M351" s="171"/>
      <c r="N351" s="171"/>
      <c r="O351" s="171"/>
      <c r="P351" s="171"/>
      <c r="Q351" s="171"/>
      <c r="R351" s="171"/>
      <c r="S351" s="171"/>
      <c r="T351" s="171"/>
      <c r="U351" s="171"/>
      <c r="V351" s="171"/>
      <c r="W351" s="171"/>
      <c r="X351" s="171"/>
      <c r="Y351" s="171"/>
      <c r="Z351" s="171"/>
    </row>
    <row r="352" spans="1:26">
      <c r="A352" s="171"/>
      <c r="B352" s="171"/>
      <c r="C352" s="171"/>
      <c r="D352" s="171"/>
      <c r="E352" s="171"/>
      <c r="F352" s="171"/>
      <c r="G352" s="171"/>
      <c r="H352" s="171"/>
      <c r="I352" s="171"/>
      <c r="J352" s="171"/>
      <c r="K352" s="171"/>
      <c r="L352" s="171"/>
      <c r="M352" s="171"/>
      <c r="N352" s="171"/>
      <c r="O352" s="171"/>
      <c r="P352" s="171"/>
      <c r="Q352" s="171"/>
      <c r="R352" s="171"/>
      <c r="S352" s="171"/>
      <c r="T352" s="171"/>
      <c r="U352" s="171"/>
      <c r="V352" s="171"/>
      <c r="W352" s="171"/>
      <c r="X352" s="171"/>
      <c r="Y352" s="171"/>
      <c r="Z352" s="171"/>
    </row>
    <row r="353" spans="1:26">
      <c r="A353" s="171"/>
      <c r="B353" s="171"/>
      <c r="C353" s="171"/>
      <c r="D353" s="171"/>
      <c r="E353" s="171"/>
      <c r="F353" s="171"/>
      <c r="G353" s="171"/>
      <c r="H353" s="171"/>
      <c r="I353" s="171"/>
      <c r="J353" s="171"/>
      <c r="K353" s="171"/>
      <c r="L353" s="171"/>
      <c r="M353" s="171"/>
      <c r="N353" s="171"/>
      <c r="O353" s="171"/>
      <c r="P353" s="171"/>
      <c r="Q353" s="171"/>
      <c r="R353" s="171"/>
      <c r="S353" s="171"/>
      <c r="T353" s="171"/>
      <c r="U353" s="171"/>
      <c r="V353" s="171"/>
      <c r="W353" s="171"/>
      <c r="X353" s="171"/>
      <c r="Y353" s="171"/>
      <c r="Z353" s="171"/>
    </row>
    <row r="354" spans="1:26">
      <c r="A354" s="171"/>
      <c r="B354" s="171"/>
      <c r="C354" s="171"/>
      <c r="D354" s="171"/>
      <c r="E354" s="171"/>
      <c r="F354" s="171"/>
      <c r="G354" s="171"/>
      <c r="H354" s="171"/>
      <c r="I354" s="171"/>
      <c r="J354" s="171"/>
      <c r="K354" s="171"/>
      <c r="L354" s="171"/>
      <c r="M354" s="171"/>
      <c r="N354" s="171"/>
      <c r="O354" s="171"/>
      <c r="P354" s="171"/>
      <c r="Q354" s="171"/>
      <c r="R354" s="171"/>
      <c r="S354" s="171"/>
      <c r="T354" s="171"/>
      <c r="U354" s="171"/>
      <c r="V354" s="171"/>
      <c r="W354" s="171"/>
      <c r="X354" s="171"/>
      <c r="Y354" s="171"/>
      <c r="Z354" s="171"/>
    </row>
    <row r="355" spans="1:26">
      <c r="A355" s="171"/>
      <c r="B355" s="171"/>
      <c r="C355" s="171"/>
      <c r="D355" s="171"/>
      <c r="E355" s="171"/>
      <c r="F355" s="171"/>
      <c r="G355" s="171"/>
      <c r="H355" s="171"/>
      <c r="I355" s="171"/>
      <c r="J355" s="171"/>
      <c r="K355" s="171"/>
      <c r="L355" s="171"/>
      <c r="M355" s="171"/>
      <c r="N355" s="171"/>
      <c r="O355" s="171"/>
      <c r="P355" s="171"/>
      <c r="Q355" s="171"/>
      <c r="R355" s="171"/>
      <c r="S355" s="171"/>
      <c r="T355" s="171"/>
      <c r="U355" s="171"/>
      <c r="V355" s="171"/>
      <c r="W355" s="171"/>
      <c r="X355" s="171"/>
      <c r="Y355" s="171"/>
      <c r="Z355" s="171"/>
    </row>
    <row r="356" spans="1:26">
      <c r="A356" s="171"/>
      <c r="B356" s="171"/>
      <c r="C356" s="171"/>
      <c r="D356" s="171"/>
      <c r="E356" s="171"/>
      <c r="F356" s="171"/>
      <c r="G356" s="171"/>
      <c r="H356" s="171"/>
      <c r="I356" s="171"/>
      <c r="J356" s="171"/>
      <c r="K356" s="171"/>
      <c r="L356" s="171"/>
      <c r="M356" s="171"/>
      <c r="N356" s="171"/>
      <c r="O356" s="171"/>
      <c r="P356" s="171"/>
      <c r="Q356" s="171"/>
      <c r="R356" s="171"/>
      <c r="S356" s="171"/>
      <c r="T356" s="171"/>
      <c r="U356" s="171"/>
      <c r="V356" s="171"/>
      <c r="W356" s="171"/>
      <c r="X356" s="171"/>
      <c r="Y356" s="171"/>
      <c r="Z356" s="171"/>
    </row>
    <row r="357" spans="1:26">
      <c r="A357" s="171"/>
      <c r="B357" s="171"/>
      <c r="C357" s="171"/>
      <c r="D357" s="171"/>
      <c r="E357" s="171"/>
      <c r="F357" s="171"/>
      <c r="G357" s="171"/>
      <c r="H357" s="171"/>
      <c r="I357" s="171"/>
      <c r="J357" s="171"/>
      <c r="K357" s="171"/>
      <c r="L357" s="171"/>
      <c r="M357" s="171"/>
      <c r="N357" s="171"/>
      <c r="O357" s="171"/>
      <c r="P357" s="171"/>
      <c r="Q357" s="171"/>
      <c r="R357" s="171"/>
      <c r="S357" s="171"/>
      <c r="T357" s="171"/>
      <c r="U357" s="171"/>
      <c r="V357" s="171"/>
      <c r="W357" s="171"/>
      <c r="X357" s="171"/>
      <c r="Y357" s="171"/>
      <c r="Z357" s="171"/>
    </row>
    <row r="358" spans="1:26">
      <c r="A358" s="171"/>
      <c r="B358" s="171"/>
      <c r="C358" s="171"/>
      <c r="D358" s="171"/>
      <c r="E358" s="171"/>
      <c r="F358" s="171"/>
      <c r="G358" s="171"/>
      <c r="H358" s="171"/>
      <c r="I358" s="171"/>
      <c r="J358" s="171"/>
      <c r="K358" s="171"/>
      <c r="L358" s="171"/>
      <c r="M358" s="171"/>
      <c r="N358" s="171"/>
      <c r="O358" s="171"/>
      <c r="P358" s="171"/>
      <c r="Q358" s="171"/>
      <c r="R358" s="171"/>
      <c r="S358" s="171"/>
      <c r="T358" s="171"/>
      <c r="U358" s="171"/>
      <c r="V358" s="171"/>
      <c r="W358" s="171"/>
      <c r="X358" s="171"/>
      <c r="Y358" s="171"/>
      <c r="Z358" s="171"/>
    </row>
    <row r="359" spans="1:26">
      <c r="A359" s="171"/>
      <c r="B359" s="171"/>
      <c r="C359" s="171"/>
      <c r="D359" s="171"/>
      <c r="E359" s="171"/>
      <c r="F359" s="171"/>
      <c r="G359" s="171"/>
      <c r="H359" s="171"/>
      <c r="I359" s="171"/>
      <c r="J359" s="171"/>
      <c r="K359" s="171"/>
      <c r="L359" s="171"/>
      <c r="M359" s="171"/>
      <c r="N359" s="171"/>
      <c r="O359" s="171"/>
      <c r="P359" s="171"/>
      <c r="Q359" s="171"/>
      <c r="R359" s="171"/>
      <c r="S359" s="171"/>
      <c r="T359" s="171"/>
      <c r="U359" s="171"/>
      <c r="V359" s="171"/>
      <c r="W359" s="171"/>
      <c r="X359" s="171"/>
      <c r="Y359" s="171"/>
      <c r="Z359" s="171"/>
    </row>
    <row r="360" spans="1:26">
      <c r="A360" s="171"/>
      <c r="B360" s="171"/>
      <c r="C360" s="171"/>
      <c r="D360" s="171"/>
      <c r="E360" s="171"/>
      <c r="F360" s="171"/>
      <c r="G360" s="171"/>
      <c r="H360" s="171"/>
      <c r="I360" s="171"/>
      <c r="J360" s="171"/>
      <c r="K360" s="171"/>
      <c r="L360" s="171"/>
      <c r="M360" s="171"/>
      <c r="N360" s="171"/>
      <c r="O360" s="171"/>
      <c r="P360" s="171"/>
      <c r="Q360" s="171"/>
      <c r="R360" s="171"/>
      <c r="S360" s="171"/>
      <c r="T360" s="171"/>
      <c r="U360" s="171"/>
      <c r="V360" s="171"/>
      <c r="W360" s="171"/>
      <c r="X360" s="171"/>
      <c r="Y360" s="171"/>
      <c r="Z360" s="171"/>
    </row>
    <row r="361" spans="1:26">
      <c r="A361" s="171"/>
      <c r="B361" s="171"/>
      <c r="C361" s="171"/>
      <c r="D361" s="171"/>
      <c r="E361" s="171"/>
      <c r="F361" s="171"/>
      <c r="G361" s="171"/>
      <c r="H361" s="171"/>
      <c r="I361" s="171"/>
      <c r="J361" s="171"/>
      <c r="K361" s="171"/>
      <c r="L361" s="171"/>
      <c r="M361" s="171"/>
      <c r="N361" s="171"/>
      <c r="O361" s="171"/>
      <c r="P361" s="171"/>
      <c r="Q361" s="171"/>
      <c r="R361" s="171"/>
      <c r="S361" s="171"/>
      <c r="T361" s="171"/>
      <c r="U361" s="171"/>
      <c r="V361" s="171"/>
      <c r="W361" s="171"/>
      <c r="X361" s="171"/>
      <c r="Y361" s="171"/>
      <c r="Z361" s="171"/>
    </row>
    <row r="362" spans="1:26">
      <c r="A362" s="171"/>
      <c r="B362" s="171"/>
      <c r="C362" s="171"/>
      <c r="D362" s="171"/>
      <c r="E362" s="171"/>
      <c r="F362" s="171"/>
      <c r="G362" s="171"/>
      <c r="H362" s="171"/>
      <c r="I362" s="171"/>
      <c r="J362" s="171"/>
      <c r="K362" s="171"/>
      <c r="L362" s="171"/>
      <c r="M362" s="171"/>
      <c r="N362" s="171"/>
      <c r="O362" s="171"/>
      <c r="P362" s="171"/>
      <c r="Q362" s="171"/>
      <c r="R362" s="171"/>
      <c r="S362" s="171"/>
      <c r="T362" s="171"/>
      <c r="U362" s="171"/>
      <c r="V362" s="171"/>
      <c r="W362" s="171"/>
      <c r="X362" s="171"/>
      <c r="Y362" s="171"/>
      <c r="Z362" s="171"/>
    </row>
    <row r="363" spans="1:26">
      <c r="A363" s="171"/>
      <c r="B363" s="171"/>
      <c r="C363" s="171"/>
      <c r="D363" s="171"/>
      <c r="E363" s="171"/>
      <c r="F363" s="171"/>
      <c r="G363" s="171"/>
      <c r="H363" s="171"/>
      <c r="I363" s="171"/>
      <c r="J363" s="171"/>
      <c r="K363" s="171"/>
      <c r="L363" s="171"/>
      <c r="M363" s="171"/>
      <c r="N363" s="171"/>
      <c r="O363" s="171"/>
      <c r="P363" s="171"/>
      <c r="Q363" s="171"/>
      <c r="R363" s="171"/>
      <c r="S363" s="171"/>
      <c r="T363" s="171"/>
      <c r="U363" s="171"/>
      <c r="V363" s="171"/>
      <c r="W363" s="171"/>
      <c r="X363" s="171"/>
      <c r="Y363" s="171"/>
      <c r="Z363" s="171"/>
    </row>
    <row r="364" spans="1:26">
      <c r="A364" s="171"/>
      <c r="B364" s="171"/>
      <c r="C364" s="171"/>
      <c r="D364" s="171"/>
      <c r="E364" s="171"/>
      <c r="F364" s="171"/>
      <c r="G364" s="171"/>
      <c r="H364" s="171"/>
      <c r="I364" s="171"/>
      <c r="J364" s="171"/>
      <c r="K364" s="171"/>
      <c r="L364" s="171"/>
      <c r="M364" s="171"/>
      <c r="N364" s="171"/>
      <c r="O364" s="171"/>
      <c r="P364" s="171"/>
      <c r="Q364" s="171"/>
      <c r="R364" s="171"/>
      <c r="S364" s="171"/>
      <c r="T364" s="171"/>
      <c r="U364" s="171"/>
      <c r="V364" s="171"/>
      <c r="W364" s="171"/>
      <c r="X364" s="171"/>
      <c r="Y364" s="171"/>
      <c r="Z364" s="171"/>
    </row>
    <row r="365" spans="1:26">
      <c r="A365" s="171"/>
      <c r="B365" s="171"/>
      <c r="C365" s="171"/>
      <c r="D365" s="171"/>
      <c r="E365" s="171"/>
      <c r="F365" s="171"/>
      <c r="G365" s="171"/>
      <c r="H365" s="171"/>
      <c r="I365" s="171"/>
      <c r="J365" s="171"/>
      <c r="K365" s="171"/>
      <c r="L365" s="171"/>
      <c r="M365" s="171"/>
      <c r="N365" s="171"/>
      <c r="O365" s="171"/>
      <c r="P365" s="171"/>
      <c r="Q365" s="171"/>
      <c r="R365" s="171"/>
      <c r="S365" s="171"/>
      <c r="T365" s="171"/>
      <c r="U365" s="171"/>
      <c r="V365" s="171"/>
      <c r="W365" s="171"/>
      <c r="X365" s="171"/>
      <c r="Y365" s="171"/>
      <c r="Z365" s="171"/>
    </row>
    <row r="366" spans="1:26">
      <c r="A366" s="171"/>
      <c r="B366" s="171"/>
      <c r="C366" s="171"/>
      <c r="D366" s="171"/>
      <c r="E366" s="171"/>
      <c r="F366" s="171"/>
      <c r="G366" s="171"/>
      <c r="H366" s="171"/>
      <c r="I366" s="171"/>
      <c r="J366" s="171"/>
      <c r="K366" s="171"/>
      <c r="L366" s="171"/>
      <c r="M366" s="171"/>
      <c r="N366" s="171"/>
      <c r="O366" s="171"/>
      <c r="P366" s="171"/>
      <c r="Q366" s="171"/>
      <c r="R366" s="171"/>
      <c r="S366" s="171"/>
      <c r="T366" s="171"/>
      <c r="U366" s="171"/>
      <c r="V366" s="171"/>
      <c r="W366" s="171"/>
      <c r="X366" s="171"/>
      <c r="Y366" s="171"/>
      <c r="Z366" s="171"/>
    </row>
    <row r="367" spans="1:26">
      <c r="A367" s="171"/>
      <c r="B367" s="171"/>
      <c r="C367" s="171"/>
      <c r="D367" s="171"/>
      <c r="E367" s="171"/>
      <c r="F367" s="171"/>
      <c r="G367" s="171"/>
      <c r="H367" s="171"/>
      <c r="I367" s="171"/>
      <c r="J367" s="171"/>
      <c r="K367" s="171"/>
      <c r="L367" s="171"/>
      <c r="M367" s="171"/>
      <c r="N367" s="171"/>
      <c r="O367" s="171"/>
      <c r="P367" s="171"/>
      <c r="Q367" s="171"/>
      <c r="R367" s="171"/>
      <c r="S367" s="171"/>
      <c r="T367" s="171"/>
      <c r="U367" s="171"/>
      <c r="V367" s="171"/>
      <c r="W367" s="171"/>
      <c r="X367" s="171"/>
      <c r="Y367" s="171"/>
      <c r="Z367" s="171"/>
    </row>
    <row r="368" spans="1:26">
      <c r="A368" s="171"/>
      <c r="B368" s="171"/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1"/>
      <c r="Z368" s="171"/>
    </row>
    <row r="369" spans="1:26">
      <c r="A369" s="171"/>
      <c r="B369" s="171"/>
      <c r="C369" s="171"/>
      <c r="D369" s="171"/>
      <c r="E369" s="171"/>
      <c r="F369" s="171"/>
      <c r="G369" s="171"/>
      <c r="H369" s="171"/>
      <c r="I369" s="171"/>
      <c r="J369" s="171"/>
      <c r="K369" s="171"/>
      <c r="L369" s="171"/>
      <c r="M369" s="171"/>
      <c r="N369" s="171"/>
      <c r="O369" s="171"/>
      <c r="P369" s="171"/>
      <c r="Q369" s="171"/>
      <c r="R369" s="171"/>
      <c r="S369" s="171"/>
      <c r="T369" s="171"/>
      <c r="U369" s="171"/>
      <c r="V369" s="171"/>
      <c r="W369" s="171"/>
      <c r="X369" s="171"/>
      <c r="Y369" s="171"/>
      <c r="Z369" s="171"/>
    </row>
    <row r="370" spans="1:26">
      <c r="A370" s="171"/>
      <c r="B370" s="171"/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1"/>
      <c r="Z370" s="171"/>
    </row>
    <row r="371" spans="1:26">
      <c r="A371" s="171"/>
      <c r="B371" s="171"/>
      <c r="C371" s="171"/>
      <c r="D371" s="171"/>
      <c r="E371" s="171"/>
      <c r="F371" s="171"/>
      <c r="G371" s="171"/>
      <c r="H371" s="171"/>
      <c r="I371" s="171"/>
      <c r="J371" s="171"/>
      <c r="K371" s="171"/>
      <c r="L371" s="171"/>
      <c r="M371" s="171"/>
      <c r="N371" s="171"/>
      <c r="O371" s="171"/>
      <c r="P371" s="171"/>
      <c r="Q371" s="171"/>
      <c r="R371" s="171"/>
      <c r="S371" s="171"/>
      <c r="T371" s="171"/>
      <c r="U371" s="171"/>
      <c r="V371" s="171"/>
      <c r="W371" s="171"/>
      <c r="X371" s="171"/>
      <c r="Y371" s="171"/>
      <c r="Z371" s="171"/>
    </row>
    <row r="372" spans="1:26">
      <c r="A372" s="171"/>
      <c r="B372" s="171"/>
      <c r="C372" s="171"/>
      <c r="D372" s="171"/>
      <c r="E372" s="171"/>
      <c r="F372" s="171"/>
      <c r="G372" s="171"/>
      <c r="H372" s="171"/>
      <c r="I372" s="171"/>
      <c r="J372" s="171"/>
      <c r="K372" s="171"/>
      <c r="L372" s="171"/>
      <c r="M372" s="171"/>
      <c r="N372" s="171"/>
      <c r="O372" s="171"/>
      <c r="P372" s="171"/>
      <c r="Q372" s="171"/>
      <c r="R372" s="171"/>
      <c r="S372" s="171"/>
      <c r="T372" s="171"/>
      <c r="U372" s="171"/>
      <c r="V372" s="171"/>
      <c r="W372" s="171"/>
      <c r="X372" s="171"/>
      <c r="Y372" s="171"/>
      <c r="Z372" s="171"/>
    </row>
    <row r="373" spans="1:26">
      <c r="A373" s="171"/>
      <c r="B373" s="171"/>
      <c r="C373" s="171"/>
      <c r="D373" s="171"/>
      <c r="E373" s="171"/>
      <c r="F373" s="171"/>
      <c r="G373" s="171"/>
      <c r="H373" s="171"/>
      <c r="I373" s="171"/>
      <c r="J373" s="171"/>
      <c r="K373" s="171"/>
      <c r="L373" s="171"/>
      <c r="M373" s="171"/>
      <c r="N373" s="171"/>
      <c r="O373" s="171"/>
      <c r="P373" s="171"/>
      <c r="Q373" s="171"/>
      <c r="R373" s="171"/>
      <c r="S373" s="171"/>
      <c r="T373" s="171"/>
      <c r="U373" s="171"/>
      <c r="V373" s="171"/>
      <c r="W373" s="171"/>
      <c r="X373" s="171"/>
      <c r="Y373" s="171"/>
      <c r="Z373" s="171"/>
    </row>
    <row r="374" spans="1:26">
      <c r="A374" s="171"/>
      <c r="B374" s="171"/>
      <c r="C374" s="171"/>
      <c r="D374" s="171"/>
      <c r="E374" s="171"/>
      <c r="F374" s="171"/>
      <c r="G374" s="171"/>
      <c r="H374" s="171"/>
      <c r="I374" s="171"/>
      <c r="J374" s="171"/>
      <c r="K374" s="171"/>
      <c r="L374" s="171"/>
      <c r="M374" s="171"/>
      <c r="N374" s="171"/>
      <c r="O374" s="171"/>
      <c r="P374" s="171"/>
      <c r="Q374" s="171"/>
      <c r="R374" s="171"/>
      <c r="S374" s="171"/>
      <c r="T374" s="171"/>
      <c r="U374" s="171"/>
      <c r="V374" s="171"/>
      <c r="W374" s="171"/>
      <c r="X374" s="171"/>
      <c r="Y374" s="171"/>
      <c r="Z374" s="171"/>
    </row>
    <row r="375" spans="1:26">
      <c r="A375" s="171"/>
      <c r="B375" s="171"/>
      <c r="C375" s="171"/>
      <c r="D375" s="171"/>
      <c r="E375" s="171"/>
      <c r="F375" s="171"/>
      <c r="G375" s="171"/>
      <c r="H375" s="171"/>
      <c r="I375" s="171"/>
      <c r="J375" s="171"/>
      <c r="K375" s="171"/>
      <c r="L375" s="171"/>
      <c r="M375" s="171"/>
      <c r="N375" s="171"/>
      <c r="O375" s="171"/>
      <c r="P375" s="171"/>
      <c r="Q375" s="171"/>
      <c r="R375" s="171"/>
      <c r="S375" s="171"/>
      <c r="T375" s="171"/>
      <c r="U375" s="171"/>
      <c r="V375" s="171"/>
      <c r="W375" s="171"/>
      <c r="X375" s="171"/>
      <c r="Y375" s="171"/>
      <c r="Z375" s="171"/>
    </row>
    <row r="376" spans="1:26">
      <c r="A376" s="171"/>
      <c r="B376" s="171"/>
      <c r="C376" s="171"/>
      <c r="D376" s="171"/>
      <c r="E376" s="171"/>
      <c r="F376" s="171"/>
      <c r="G376" s="171"/>
      <c r="H376" s="171"/>
      <c r="I376" s="171"/>
      <c r="J376" s="171"/>
      <c r="K376" s="171"/>
      <c r="L376" s="171"/>
      <c r="M376" s="171"/>
      <c r="N376" s="171"/>
      <c r="O376" s="171"/>
      <c r="P376" s="171"/>
      <c r="Q376" s="171"/>
      <c r="R376" s="171"/>
      <c r="S376" s="171"/>
      <c r="T376" s="171"/>
      <c r="U376" s="171"/>
      <c r="V376" s="171"/>
      <c r="W376" s="171"/>
      <c r="X376" s="171"/>
      <c r="Y376" s="171"/>
      <c r="Z376" s="171"/>
    </row>
    <row r="377" spans="1:26">
      <c r="A377" s="171"/>
      <c r="B377" s="171"/>
      <c r="C377" s="171"/>
      <c r="D377" s="171"/>
      <c r="E377" s="171"/>
      <c r="F377" s="171"/>
      <c r="G377" s="171"/>
      <c r="H377" s="171"/>
      <c r="I377" s="171"/>
      <c r="J377" s="171"/>
      <c r="K377" s="171"/>
      <c r="L377" s="171"/>
      <c r="M377" s="171"/>
      <c r="N377" s="171"/>
      <c r="O377" s="171"/>
      <c r="P377" s="171"/>
      <c r="Q377" s="171"/>
      <c r="R377" s="171"/>
      <c r="S377" s="171"/>
      <c r="T377" s="171"/>
      <c r="U377" s="171"/>
      <c r="V377" s="171"/>
      <c r="W377" s="171"/>
      <c r="X377" s="171"/>
      <c r="Y377" s="171"/>
      <c r="Z377" s="171"/>
    </row>
    <row r="378" spans="1:26">
      <c r="A378" s="171"/>
      <c r="B378" s="171"/>
      <c r="C378" s="171"/>
      <c r="D378" s="171"/>
      <c r="E378" s="171"/>
      <c r="F378" s="171"/>
      <c r="G378" s="171"/>
      <c r="H378" s="171"/>
      <c r="I378" s="171"/>
      <c r="J378" s="171"/>
      <c r="K378" s="171"/>
      <c r="L378" s="171"/>
      <c r="M378" s="171"/>
      <c r="N378" s="171"/>
      <c r="O378" s="171"/>
      <c r="P378" s="171"/>
      <c r="Q378" s="171"/>
      <c r="R378" s="171"/>
      <c r="S378" s="171"/>
      <c r="T378" s="171"/>
      <c r="U378" s="171"/>
      <c r="V378" s="171"/>
      <c r="W378" s="171"/>
      <c r="X378" s="171"/>
      <c r="Y378" s="171"/>
      <c r="Z378" s="171"/>
    </row>
    <row r="379" spans="1:26">
      <c r="A379" s="171"/>
      <c r="B379" s="171"/>
      <c r="C379" s="171"/>
      <c r="D379" s="171"/>
      <c r="E379" s="171"/>
      <c r="F379" s="171"/>
      <c r="G379" s="171"/>
      <c r="H379" s="171"/>
      <c r="I379" s="171"/>
      <c r="J379" s="171"/>
      <c r="K379" s="171"/>
      <c r="L379" s="171"/>
      <c r="M379" s="171"/>
      <c r="N379" s="171"/>
      <c r="O379" s="171"/>
      <c r="P379" s="171"/>
      <c r="Q379" s="171"/>
      <c r="R379" s="171"/>
      <c r="S379" s="171"/>
      <c r="T379" s="171"/>
      <c r="U379" s="171"/>
      <c r="V379" s="171"/>
      <c r="W379" s="171"/>
      <c r="X379" s="171"/>
      <c r="Y379" s="171"/>
      <c r="Z379" s="171"/>
    </row>
    <row r="380" spans="1:26">
      <c r="A380" s="171"/>
      <c r="B380" s="171"/>
      <c r="C380" s="171"/>
      <c r="D380" s="171"/>
      <c r="E380" s="171"/>
      <c r="F380" s="171"/>
      <c r="G380" s="171"/>
      <c r="H380" s="171"/>
      <c r="I380" s="171"/>
      <c r="J380" s="171"/>
      <c r="K380" s="171"/>
      <c r="L380" s="171"/>
      <c r="M380" s="171"/>
      <c r="N380" s="171"/>
      <c r="O380" s="171"/>
      <c r="P380" s="171"/>
      <c r="Q380" s="171"/>
      <c r="R380" s="171"/>
      <c r="S380" s="171"/>
      <c r="T380" s="171"/>
      <c r="U380" s="171"/>
      <c r="V380" s="171"/>
      <c r="W380" s="171"/>
      <c r="X380" s="171"/>
      <c r="Y380" s="171"/>
      <c r="Z380" s="171"/>
    </row>
    <row r="381" spans="1:26">
      <c r="A381" s="171"/>
      <c r="B381" s="171"/>
      <c r="C381" s="171"/>
      <c r="D381" s="171"/>
      <c r="E381" s="171"/>
      <c r="F381" s="171"/>
      <c r="G381" s="171"/>
      <c r="H381" s="171"/>
      <c r="I381" s="171"/>
      <c r="J381" s="171"/>
      <c r="K381" s="171"/>
      <c r="L381" s="171"/>
      <c r="M381" s="171"/>
      <c r="N381" s="171"/>
      <c r="O381" s="171"/>
      <c r="P381" s="171"/>
      <c r="Q381" s="171"/>
      <c r="R381" s="171"/>
      <c r="S381" s="171"/>
      <c r="T381" s="171"/>
      <c r="U381" s="171"/>
      <c r="V381" s="171"/>
      <c r="W381" s="171"/>
      <c r="X381" s="171"/>
      <c r="Y381" s="171"/>
      <c r="Z381" s="171"/>
    </row>
    <row r="382" spans="1:26">
      <c r="A382" s="171"/>
      <c r="B382" s="171"/>
      <c r="C382" s="171"/>
      <c r="D382" s="171"/>
      <c r="E382" s="171"/>
      <c r="F382" s="171"/>
      <c r="G382" s="171"/>
      <c r="H382" s="171"/>
      <c r="I382" s="171"/>
      <c r="J382" s="171"/>
      <c r="K382" s="171"/>
      <c r="L382" s="171"/>
      <c r="M382" s="171"/>
      <c r="N382" s="171"/>
      <c r="O382" s="171"/>
      <c r="P382" s="171"/>
      <c r="Q382" s="171"/>
      <c r="R382" s="171"/>
      <c r="S382" s="171"/>
      <c r="T382" s="171"/>
      <c r="U382" s="171"/>
      <c r="V382" s="171"/>
      <c r="W382" s="171"/>
      <c r="X382" s="171"/>
      <c r="Y382" s="171"/>
      <c r="Z382" s="171"/>
    </row>
    <row r="383" spans="1:26">
      <c r="A383" s="171"/>
      <c r="B383" s="171"/>
      <c r="C383" s="171"/>
      <c r="D383" s="171"/>
      <c r="E383" s="171"/>
      <c r="F383" s="171"/>
      <c r="G383" s="171"/>
      <c r="H383" s="171"/>
      <c r="I383" s="171"/>
      <c r="J383" s="171"/>
      <c r="K383" s="171"/>
      <c r="L383" s="171"/>
      <c r="M383" s="171"/>
      <c r="N383" s="171"/>
      <c r="O383" s="171"/>
      <c r="P383" s="171"/>
      <c r="Q383" s="171"/>
      <c r="R383" s="171"/>
      <c r="S383" s="171"/>
      <c r="T383" s="171"/>
      <c r="U383" s="171"/>
      <c r="V383" s="171"/>
      <c r="W383" s="171"/>
      <c r="X383" s="171"/>
      <c r="Y383" s="171"/>
      <c r="Z383" s="171"/>
    </row>
    <row r="384" spans="1:26">
      <c r="A384" s="171"/>
      <c r="B384" s="171"/>
      <c r="C384" s="171"/>
      <c r="D384" s="171"/>
      <c r="E384" s="171"/>
      <c r="F384" s="171"/>
      <c r="G384" s="171"/>
      <c r="H384" s="171"/>
      <c r="I384" s="171"/>
      <c r="J384" s="171"/>
      <c r="K384" s="171"/>
      <c r="L384" s="171"/>
      <c r="M384" s="171"/>
      <c r="N384" s="171"/>
      <c r="O384" s="171"/>
      <c r="P384" s="171"/>
      <c r="Q384" s="171"/>
      <c r="R384" s="171"/>
      <c r="S384" s="171"/>
      <c r="T384" s="171"/>
      <c r="U384" s="171"/>
      <c r="V384" s="171"/>
      <c r="W384" s="171"/>
      <c r="X384" s="171"/>
      <c r="Y384" s="171"/>
      <c r="Z384" s="171"/>
    </row>
    <row r="385" spans="1:26">
      <c r="A385" s="171"/>
      <c r="B385" s="171"/>
      <c r="C385" s="171"/>
      <c r="D385" s="171"/>
      <c r="E385" s="171"/>
      <c r="F385" s="171"/>
      <c r="G385" s="171"/>
      <c r="H385" s="171"/>
      <c r="I385" s="171"/>
      <c r="J385" s="171"/>
      <c r="K385" s="171"/>
      <c r="L385" s="171"/>
      <c r="M385" s="171"/>
      <c r="N385" s="171"/>
      <c r="O385" s="171"/>
      <c r="P385" s="171"/>
      <c r="Q385" s="171"/>
      <c r="R385" s="171"/>
      <c r="S385" s="171"/>
      <c r="T385" s="171"/>
      <c r="U385" s="171"/>
      <c r="V385" s="171"/>
      <c r="W385" s="171"/>
      <c r="X385" s="171"/>
      <c r="Y385" s="171"/>
      <c r="Z385" s="171"/>
    </row>
    <row r="386" spans="1:26">
      <c r="A386" s="171"/>
      <c r="B386" s="171"/>
      <c r="C386" s="171"/>
      <c r="D386" s="171"/>
      <c r="E386" s="171"/>
      <c r="F386" s="171"/>
      <c r="G386" s="171"/>
      <c r="H386" s="171"/>
      <c r="I386" s="171"/>
      <c r="J386" s="171"/>
      <c r="K386" s="171"/>
      <c r="L386" s="171"/>
      <c r="M386" s="171"/>
      <c r="N386" s="171"/>
      <c r="O386" s="171"/>
      <c r="P386" s="171"/>
      <c r="Q386" s="171"/>
      <c r="R386" s="171"/>
      <c r="S386" s="171"/>
      <c r="T386" s="171"/>
      <c r="U386" s="171"/>
      <c r="V386" s="171"/>
      <c r="W386" s="171"/>
      <c r="X386" s="171"/>
      <c r="Y386" s="171"/>
      <c r="Z386" s="171"/>
    </row>
    <row r="387" spans="1:26">
      <c r="A387" s="171"/>
      <c r="B387" s="171"/>
      <c r="C387" s="171"/>
      <c r="D387" s="171"/>
      <c r="E387" s="171"/>
      <c r="F387" s="171"/>
      <c r="G387" s="171"/>
      <c r="H387" s="171"/>
      <c r="I387" s="171"/>
      <c r="J387" s="171"/>
      <c r="K387" s="171"/>
      <c r="L387" s="171"/>
      <c r="M387" s="171"/>
      <c r="N387" s="171"/>
      <c r="O387" s="171"/>
      <c r="P387" s="171"/>
      <c r="Q387" s="171"/>
      <c r="R387" s="171"/>
      <c r="S387" s="171"/>
      <c r="T387" s="171"/>
      <c r="U387" s="171"/>
      <c r="V387" s="171"/>
      <c r="W387" s="171"/>
      <c r="X387" s="171"/>
      <c r="Y387" s="171"/>
      <c r="Z387" s="171"/>
    </row>
    <row r="388" spans="1:26">
      <c r="A388" s="171"/>
      <c r="B388" s="171"/>
      <c r="C388" s="171"/>
      <c r="D388" s="171"/>
      <c r="E388" s="171"/>
      <c r="F388" s="171"/>
      <c r="G388" s="171"/>
      <c r="H388" s="171"/>
      <c r="I388" s="171"/>
      <c r="J388" s="171"/>
      <c r="K388" s="171"/>
      <c r="L388" s="171"/>
      <c r="M388" s="171"/>
      <c r="N388" s="171"/>
      <c r="O388" s="171"/>
      <c r="P388" s="171"/>
      <c r="Q388" s="171"/>
      <c r="R388" s="171"/>
      <c r="S388" s="171"/>
      <c r="T388" s="171"/>
      <c r="U388" s="171"/>
      <c r="V388" s="171"/>
      <c r="W388" s="171"/>
      <c r="X388" s="171"/>
      <c r="Y388" s="171"/>
      <c r="Z388" s="171"/>
    </row>
    <row r="389" spans="1:26">
      <c r="A389" s="171"/>
      <c r="B389" s="171"/>
      <c r="C389" s="171"/>
      <c r="D389" s="171"/>
      <c r="E389" s="171"/>
      <c r="F389" s="171"/>
      <c r="G389" s="171"/>
      <c r="H389" s="171"/>
      <c r="I389" s="171"/>
      <c r="J389" s="171"/>
      <c r="K389" s="171"/>
      <c r="L389" s="171"/>
      <c r="M389" s="171"/>
      <c r="N389" s="171"/>
      <c r="O389" s="171"/>
      <c r="P389" s="171"/>
      <c r="Q389" s="171"/>
      <c r="R389" s="171"/>
      <c r="S389" s="171"/>
      <c r="T389" s="171"/>
      <c r="U389" s="171"/>
      <c r="V389" s="171"/>
      <c r="W389" s="171"/>
      <c r="X389" s="171"/>
      <c r="Y389" s="171"/>
      <c r="Z389" s="171"/>
    </row>
    <row r="390" spans="1:26">
      <c r="A390" s="171"/>
      <c r="B390" s="171"/>
      <c r="C390" s="171"/>
      <c r="D390" s="171"/>
      <c r="E390" s="171"/>
      <c r="F390" s="171"/>
      <c r="G390" s="171"/>
      <c r="H390" s="171"/>
      <c r="I390" s="171"/>
      <c r="J390" s="171"/>
      <c r="K390" s="171"/>
      <c r="L390" s="171"/>
      <c r="M390" s="171"/>
      <c r="N390" s="171"/>
      <c r="O390" s="171"/>
      <c r="P390" s="171"/>
      <c r="Q390" s="171"/>
      <c r="R390" s="171"/>
      <c r="S390" s="171"/>
      <c r="T390" s="171"/>
      <c r="U390" s="171"/>
      <c r="V390" s="171"/>
      <c r="W390" s="171"/>
      <c r="X390" s="171"/>
      <c r="Y390" s="171"/>
      <c r="Z390" s="171"/>
    </row>
    <row r="391" spans="1:26">
      <c r="A391" s="171"/>
      <c r="B391" s="171"/>
      <c r="C391" s="171"/>
      <c r="D391" s="171"/>
      <c r="E391" s="171"/>
      <c r="F391" s="171"/>
      <c r="G391" s="171"/>
      <c r="H391" s="171"/>
      <c r="I391" s="171"/>
      <c r="J391" s="171"/>
      <c r="K391" s="171"/>
      <c r="L391" s="171"/>
      <c r="M391" s="171"/>
      <c r="N391" s="171"/>
      <c r="O391" s="171"/>
      <c r="P391" s="171"/>
      <c r="Q391" s="171"/>
      <c r="R391" s="171"/>
      <c r="S391" s="171"/>
      <c r="T391" s="171"/>
      <c r="U391" s="171"/>
      <c r="V391" s="171"/>
      <c r="W391" s="171"/>
      <c r="X391" s="171"/>
      <c r="Y391" s="171"/>
      <c r="Z391" s="171"/>
    </row>
    <row r="392" spans="1:26">
      <c r="A392" s="171"/>
      <c r="B392" s="171"/>
      <c r="C392" s="171"/>
      <c r="D392" s="171"/>
      <c r="E392" s="171"/>
      <c r="F392" s="171"/>
      <c r="G392" s="171"/>
      <c r="H392" s="171"/>
      <c r="I392" s="171"/>
      <c r="J392" s="171"/>
      <c r="K392" s="171"/>
      <c r="L392" s="171"/>
      <c r="M392" s="171"/>
      <c r="N392" s="171"/>
      <c r="O392" s="171"/>
      <c r="P392" s="171"/>
      <c r="Q392" s="171"/>
      <c r="R392" s="171"/>
      <c r="S392" s="171"/>
      <c r="T392" s="171"/>
      <c r="U392" s="171"/>
      <c r="V392" s="171"/>
      <c r="W392" s="171"/>
      <c r="X392" s="171"/>
      <c r="Y392" s="171"/>
      <c r="Z392" s="171"/>
    </row>
    <row r="393" spans="1:26">
      <c r="A393" s="171"/>
      <c r="B393" s="171"/>
      <c r="C393" s="171"/>
      <c r="D393" s="171"/>
      <c r="E393" s="171"/>
      <c r="F393" s="171"/>
      <c r="G393" s="171"/>
      <c r="H393" s="171"/>
      <c r="I393" s="171"/>
      <c r="J393" s="171"/>
      <c r="K393" s="171"/>
      <c r="L393" s="171"/>
      <c r="M393" s="171"/>
      <c r="N393" s="171"/>
      <c r="O393" s="171"/>
      <c r="P393" s="171"/>
      <c r="Q393" s="171"/>
      <c r="R393" s="171"/>
      <c r="S393" s="171"/>
      <c r="T393" s="171"/>
      <c r="U393" s="171"/>
      <c r="V393" s="171"/>
      <c r="W393" s="171"/>
      <c r="X393" s="171"/>
      <c r="Y393" s="171"/>
      <c r="Z393" s="171"/>
    </row>
    <row r="394" spans="1:26">
      <c r="A394" s="171"/>
      <c r="B394" s="171"/>
      <c r="C394" s="171"/>
      <c r="D394" s="171"/>
      <c r="E394" s="171"/>
      <c r="F394" s="171"/>
      <c r="G394" s="171"/>
      <c r="H394" s="171"/>
      <c r="I394" s="171"/>
      <c r="J394" s="171"/>
      <c r="K394" s="171"/>
      <c r="L394" s="171"/>
      <c r="M394" s="171"/>
      <c r="N394" s="171"/>
      <c r="O394" s="171"/>
      <c r="P394" s="171"/>
      <c r="Q394" s="171"/>
      <c r="R394" s="171"/>
      <c r="S394" s="171"/>
      <c r="T394" s="171"/>
      <c r="U394" s="171"/>
      <c r="V394" s="171"/>
      <c r="W394" s="171"/>
      <c r="X394" s="171"/>
      <c r="Y394" s="171"/>
      <c r="Z394" s="171"/>
    </row>
    <row r="395" spans="1:26">
      <c r="A395" s="171"/>
      <c r="B395" s="171"/>
      <c r="C395" s="171"/>
      <c r="D395" s="171"/>
      <c r="E395" s="171"/>
      <c r="F395" s="171"/>
      <c r="G395" s="171"/>
      <c r="H395" s="171"/>
      <c r="I395" s="171"/>
      <c r="J395" s="171"/>
      <c r="K395" s="171"/>
      <c r="L395" s="171"/>
      <c r="M395" s="171"/>
      <c r="N395" s="171"/>
      <c r="O395" s="171"/>
      <c r="P395" s="171"/>
      <c r="Q395" s="171"/>
      <c r="R395" s="171"/>
      <c r="S395" s="171"/>
      <c r="T395" s="171"/>
      <c r="U395" s="171"/>
      <c r="V395" s="171"/>
      <c r="W395" s="171"/>
      <c r="X395" s="171"/>
      <c r="Y395" s="171"/>
      <c r="Z395" s="171"/>
    </row>
    <row r="396" spans="1:26">
      <c r="A396" s="171"/>
      <c r="B396" s="171"/>
      <c r="C396" s="171"/>
      <c r="D396" s="171"/>
      <c r="E396" s="171"/>
      <c r="F396" s="171"/>
      <c r="G396" s="171"/>
      <c r="H396" s="171"/>
      <c r="I396" s="171"/>
      <c r="J396" s="171"/>
      <c r="K396" s="171"/>
      <c r="L396" s="171"/>
      <c r="M396" s="171"/>
      <c r="N396" s="171"/>
      <c r="O396" s="171"/>
      <c r="P396" s="171"/>
      <c r="Q396" s="171"/>
      <c r="R396" s="171"/>
      <c r="S396" s="171"/>
      <c r="T396" s="171"/>
      <c r="U396" s="171"/>
      <c r="V396" s="171"/>
      <c r="W396" s="171"/>
      <c r="X396" s="171"/>
      <c r="Y396" s="171"/>
      <c r="Z396" s="171"/>
    </row>
    <row r="397" spans="1:26">
      <c r="A397" s="171"/>
      <c r="B397" s="171"/>
      <c r="C397" s="171"/>
      <c r="D397" s="171"/>
      <c r="E397" s="171"/>
      <c r="F397" s="171"/>
      <c r="G397" s="171"/>
      <c r="H397" s="171"/>
      <c r="I397" s="171"/>
      <c r="J397" s="171"/>
      <c r="K397" s="171"/>
      <c r="L397" s="171"/>
      <c r="M397" s="171"/>
      <c r="N397" s="171"/>
      <c r="O397" s="171"/>
      <c r="P397" s="171"/>
      <c r="Q397" s="171"/>
      <c r="R397" s="171"/>
      <c r="S397" s="171"/>
      <c r="T397" s="171"/>
      <c r="U397" s="171"/>
      <c r="V397" s="171"/>
      <c r="W397" s="171"/>
      <c r="X397" s="171"/>
      <c r="Y397" s="171"/>
      <c r="Z397" s="171"/>
    </row>
    <row r="398" spans="1:26">
      <c r="A398" s="171"/>
      <c r="B398" s="171"/>
      <c r="C398" s="171"/>
      <c r="D398" s="171"/>
      <c r="E398" s="171"/>
      <c r="F398" s="171"/>
      <c r="G398" s="171"/>
      <c r="H398" s="171"/>
      <c r="I398" s="171"/>
      <c r="J398" s="171"/>
      <c r="K398" s="171"/>
      <c r="L398" s="171"/>
      <c r="M398" s="171"/>
      <c r="N398" s="171"/>
      <c r="O398" s="171"/>
      <c r="P398" s="171"/>
      <c r="Q398" s="171"/>
      <c r="R398" s="171"/>
      <c r="S398" s="171"/>
      <c r="T398" s="171"/>
      <c r="U398" s="171"/>
      <c r="V398" s="171"/>
      <c r="W398" s="171"/>
      <c r="X398" s="171"/>
      <c r="Y398" s="171"/>
      <c r="Z398" s="171"/>
    </row>
    <row r="399" spans="1:26">
      <c r="A399" s="171"/>
      <c r="B399" s="171"/>
      <c r="C399" s="171"/>
      <c r="D399" s="171"/>
      <c r="E399" s="171"/>
      <c r="F399" s="171"/>
      <c r="G399" s="171"/>
      <c r="H399" s="171"/>
      <c r="I399" s="171"/>
      <c r="J399" s="171"/>
      <c r="K399" s="171"/>
      <c r="L399" s="171"/>
      <c r="M399" s="171"/>
      <c r="N399" s="171"/>
      <c r="O399" s="171"/>
      <c r="P399" s="171"/>
      <c r="Q399" s="171"/>
      <c r="R399" s="171"/>
      <c r="S399" s="171"/>
      <c r="T399" s="171"/>
      <c r="U399" s="171"/>
      <c r="V399" s="171"/>
      <c r="W399" s="171"/>
      <c r="X399" s="171"/>
      <c r="Y399" s="171"/>
      <c r="Z399" s="171"/>
    </row>
    <row r="400" spans="1:26">
      <c r="A400" s="171"/>
      <c r="B400" s="171"/>
      <c r="C400" s="171"/>
      <c r="D400" s="171"/>
      <c r="E400" s="171"/>
      <c r="F400" s="171"/>
      <c r="G400" s="171"/>
      <c r="H400" s="171"/>
      <c r="I400" s="171"/>
      <c r="J400" s="171"/>
      <c r="K400" s="171"/>
      <c r="L400" s="171"/>
      <c r="M400" s="171"/>
      <c r="N400" s="171"/>
      <c r="O400" s="171"/>
      <c r="P400" s="171"/>
      <c r="Q400" s="171"/>
      <c r="R400" s="171"/>
      <c r="S400" s="171"/>
      <c r="T400" s="171"/>
      <c r="U400" s="171"/>
      <c r="V400" s="171"/>
      <c r="W400" s="171"/>
      <c r="X400" s="171"/>
      <c r="Y400" s="171"/>
      <c r="Z400" s="171"/>
    </row>
    <row r="401" spans="1:26">
      <c r="A401" s="171"/>
      <c r="B401" s="171"/>
      <c r="C401" s="171"/>
      <c r="D401" s="171"/>
      <c r="E401" s="171"/>
      <c r="F401" s="171"/>
      <c r="G401" s="171"/>
      <c r="H401" s="171"/>
      <c r="I401" s="171"/>
      <c r="J401" s="171"/>
      <c r="K401" s="171"/>
      <c r="L401" s="171"/>
      <c r="M401" s="171"/>
      <c r="N401" s="171"/>
      <c r="O401" s="171"/>
      <c r="P401" s="171"/>
      <c r="Q401" s="171"/>
      <c r="R401" s="171"/>
      <c r="S401" s="171"/>
      <c r="T401" s="171"/>
      <c r="U401" s="171"/>
      <c r="V401" s="171"/>
      <c r="W401" s="171"/>
      <c r="X401" s="171"/>
      <c r="Y401" s="171"/>
      <c r="Z401" s="171"/>
    </row>
    <row r="402" spans="1:26">
      <c r="A402" s="171"/>
      <c r="B402" s="171"/>
      <c r="C402" s="171"/>
      <c r="D402" s="171"/>
      <c r="E402" s="171"/>
      <c r="F402" s="171"/>
      <c r="G402" s="171"/>
      <c r="H402" s="171"/>
      <c r="I402" s="171"/>
      <c r="J402" s="171"/>
      <c r="K402" s="171"/>
      <c r="L402" s="171"/>
      <c r="M402" s="171"/>
      <c r="N402" s="171"/>
      <c r="O402" s="171"/>
      <c r="P402" s="171"/>
      <c r="Q402" s="171"/>
      <c r="R402" s="171"/>
      <c r="S402" s="171"/>
      <c r="T402" s="171"/>
      <c r="U402" s="171"/>
      <c r="V402" s="171"/>
      <c r="W402" s="171"/>
      <c r="X402" s="171"/>
      <c r="Y402" s="171"/>
      <c r="Z402" s="171"/>
    </row>
    <row r="403" spans="1:26">
      <c r="A403" s="171"/>
      <c r="B403" s="171"/>
      <c r="C403" s="171"/>
      <c r="D403" s="171"/>
      <c r="E403" s="171"/>
      <c r="F403" s="171"/>
      <c r="G403" s="171"/>
      <c r="H403" s="171"/>
      <c r="I403" s="171"/>
      <c r="J403" s="171"/>
      <c r="K403" s="171"/>
      <c r="L403" s="171"/>
      <c r="M403" s="171"/>
      <c r="N403" s="171"/>
      <c r="O403" s="171"/>
      <c r="P403" s="171"/>
      <c r="Q403" s="171"/>
      <c r="R403" s="171"/>
      <c r="S403" s="171"/>
      <c r="T403" s="171"/>
      <c r="U403" s="171"/>
      <c r="V403" s="171"/>
      <c r="W403" s="171"/>
      <c r="X403" s="171"/>
      <c r="Y403" s="171"/>
      <c r="Z403" s="171"/>
    </row>
    <row r="404" spans="1:26">
      <c r="A404" s="171"/>
      <c r="B404" s="171"/>
      <c r="C404" s="171"/>
      <c r="D404" s="171"/>
      <c r="E404" s="171"/>
      <c r="F404" s="171"/>
      <c r="G404" s="171"/>
      <c r="H404" s="171"/>
      <c r="I404" s="171"/>
      <c r="J404" s="171"/>
      <c r="K404" s="171"/>
      <c r="L404" s="171"/>
      <c r="M404" s="171"/>
      <c r="N404" s="171"/>
      <c r="O404" s="171"/>
      <c r="P404" s="171"/>
      <c r="Q404" s="171"/>
      <c r="R404" s="171"/>
      <c r="S404" s="171"/>
      <c r="T404" s="171"/>
      <c r="U404" s="171"/>
      <c r="V404" s="171"/>
      <c r="W404" s="171"/>
      <c r="X404" s="171"/>
      <c r="Y404" s="171"/>
      <c r="Z404" s="171"/>
    </row>
    <row r="405" spans="1:26">
      <c r="A405" s="171"/>
      <c r="B405" s="171"/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1"/>
      <c r="Z405" s="171"/>
    </row>
    <row r="406" spans="1:26">
      <c r="A406" s="171"/>
      <c r="B406" s="171"/>
      <c r="C406" s="171"/>
      <c r="D406" s="171"/>
      <c r="E406" s="171"/>
      <c r="F406" s="171"/>
      <c r="G406" s="171"/>
      <c r="H406" s="171"/>
      <c r="I406" s="171"/>
      <c r="J406" s="171"/>
      <c r="K406" s="171"/>
      <c r="L406" s="171"/>
      <c r="M406" s="171"/>
      <c r="N406" s="171"/>
      <c r="O406" s="171"/>
      <c r="P406" s="171"/>
      <c r="Q406" s="171"/>
      <c r="R406" s="171"/>
      <c r="S406" s="171"/>
      <c r="T406" s="171"/>
      <c r="U406" s="171"/>
      <c r="V406" s="171"/>
      <c r="W406" s="171"/>
      <c r="X406" s="171"/>
      <c r="Y406" s="171"/>
      <c r="Z406" s="171"/>
    </row>
    <row r="407" spans="1:26">
      <c r="A407" s="171"/>
      <c r="B407" s="171"/>
      <c r="C407" s="171"/>
      <c r="D407" s="171"/>
      <c r="E407" s="171"/>
      <c r="F407" s="171"/>
      <c r="G407" s="171"/>
      <c r="H407" s="171"/>
      <c r="I407" s="171"/>
      <c r="J407" s="171"/>
      <c r="K407" s="171"/>
      <c r="L407" s="171"/>
      <c r="M407" s="171"/>
      <c r="N407" s="171"/>
      <c r="O407" s="171"/>
      <c r="P407" s="171"/>
      <c r="Q407" s="171"/>
      <c r="R407" s="171"/>
      <c r="S407" s="171"/>
      <c r="T407" s="171"/>
      <c r="U407" s="171"/>
      <c r="V407" s="171"/>
      <c r="W407" s="171"/>
      <c r="X407" s="171"/>
      <c r="Y407" s="171"/>
      <c r="Z407" s="171"/>
    </row>
    <row r="408" spans="1:26">
      <c r="A408" s="171"/>
      <c r="B408" s="171"/>
      <c r="C408" s="171"/>
      <c r="D408" s="171"/>
      <c r="E408" s="171"/>
      <c r="F408" s="171"/>
      <c r="G408" s="171"/>
      <c r="H408" s="171"/>
      <c r="I408" s="171"/>
      <c r="J408" s="171"/>
      <c r="K408" s="171"/>
      <c r="L408" s="171"/>
      <c r="M408" s="171"/>
      <c r="N408" s="171"/>
      <c r="O408" s="171"/>
      <c r="P408" s="171"/>
      <c r="Q408" s="171"/>
      <c r="R408" s="171"/>
      <c r="S408" s="171"/>
      <c r="T408" s="171"/>
      <c r="U408" s="171"/>
      <c r="V408" s="171"/>
      <c r="W408" s="171"/>
      <c r="X408" s="171"/>
      <c r="Y408" s="171"/>
      <c r="Z408" s="171"/>
    </row>
    <row r="409" spans="1:26">
      <c r="A409" s="171"/>
      <c r="B409" s="171"/>
      <c r="C409" s="171"/>
      <c r="D409" s="171"/>
      <c r="E409" s="171"/>
      <c r="F409" s="171"/>
      <c r="G409" s="171"/>
      <c r="H409" s="171"/>
      <c r="I409" s="171"/>
      <c r="J409" s="171"/>
      <c r="K409" s="171"/>
      <c r="L409" s="171"/>
      <c r="M409" s="171"/>
      <c r="N409" s="171"/>
      <c r="O409" s="171"/>
      <c r="P409" s="171"/>
      <c r="Q409" s="171"/>
      <c r="R409" s="171"/>
      <c r="S409" s="171"/>
      <c r="T409" s="171"/>
      <c r="U409" s="171"/>
      <c r="V409" s="171"/>
      <c r="W409" s="171"/>
      <c r="X409" s="171"/>
      <c r="Y409" s="171"/>
      <c r="Z409" s="171"/>
    </row>
    <row r="410" spans="1:26">
      <c r="A410" s="171"/>
      <c r="B410" s="171"/>
      <c r="C410" s="171"/>
      <c r="D410" s="171"/>
      <c r="E410" s="171"/>
      <c r="F410" s="171"/>
      <c r="G410" s="171"/>
      <c r="H410" s="171"/>
      <c r="I410" s="171"/>
      <c r="J410" s="171"/>
      <c r="K410" s="171"/>
      <c r="L410" s="171"/>
      <c r="M410" s="171"/>
      <c r="N410" s="171"/>
      <c r="O410" s="171"/>
      <c r="P410" s="171"/>
      <c r="Q410" s="171"/>
      <c r="R410" s="171"/>
      <c r="S410" s="171"/>
      <c r="T410" s="171"/>
      <c r="U410" s="171"/>
      <c r="V410" s="171"/>
      <c r="W410" s="171"/>
      <c r="X410" s="171"/>
      <c r="Y410" s="171"/>
      <c r="Z410" s="171"/>
    </row>
    <row r="411" spans="1:26">
      <c r="A411" s="171"/>
      <c r="B411" s="171"/>
      <c r="C411" s="171"/>
      <c r="D411" s="171"/>
      <c r="E411" s="171"/>
      <c r="F411" s="171"/>
      <c r="G411" s="171"/>
      <c r="H411" s="171"/>
      <c r="I411" s="171"/>
      <c r="J411" s="171"/>
      <c r="K411" s="171"/>
      <c r="L411" s="171"/>
      <c r="M411" s="171"/>
      <c r="N411" s="171"/>
      <c r="O411" s="171"/>
      <c r="P411" s="171"/>
      <c r="Q411" s="171"/>
      <c r="R411" s="171"/>
      <c r="S411" s="171"/>
      <c r="T411" s="171"/>
      <c r="U411" s="171"/>
      <c r="V411" s="171"/>
      <c r="W411" s="171"/>
      <c r="X411" s="171"/>
      <c r="Y411" s="171"/>
      <c r="Z411" s="171"/>
    </row>
    <row r="412" spans="1:26">
      <c r="A412" s="171"/>
      <c r="B412" s="171"/>
      <c r="C412" s="171"/>
      <c r="D412" s="171"/>
      <c r="E412" s="171"/>
      <c r="F412" s="171"/>
      <c r="G412" s="171"/>
      <c r="H412" s="171"/>
      <c r="I412" s="171"/>
      <c r="J412" s="171"/>
      <c r="K412" s="171"/>
      <c r="L412" s="171"/>
      <c r="M412" s="171"/>
      <c r="N412" s="171"/>
      <c r="O412" s="171"/>
      <c r="P412" s="171"/>
      <c r="Q412" s="171"/>
      <c r="R412" s="171"/>
      <c r="S412" s="171"/>
      <c r="T412" s="171"/>
      <c r="U412" s="171"/>
      <c r="V412" s="171"/>
      <c r="W412" s="171"/>
      <c r="X412" s="171"/>
      <c r="Y412" s="171"/>
      <c r="Z412" s="171"/>
    </row>
    <row r="413" spans="1:26">
      <c r="A413" s="171"/>
      <c r="B413" s="171"/>
      <c r="C413" s="171"/>
      <c r="D413" s="171"/>
      <c r="E413" s="171"/>
      <c r="F413" s="171"/>
      <c r="G413" s="171"/>
      <c r="H413" s="171"/>
      <c r="I413" s="171"/>
      <c r="J413" s="171"/>
      <c r="K413" s="171"/>
      <c r="L413" s="171"/>
      <c r="M413" s="171"/>
      <c r="N413" s="171"/>
      <c r="O413" s="171"/>
      <c r="P413" s="171"/>
      <c r="Q413" s="171"/>
      <c r="R413" s="171"/>
      <c r="S413" s="171"/>
      <c r="T413" s="171"/>
      <c r="U413" s="171"/>
      <c r="V413" s="171"/>
      <c r="W413" s="171"/>
      <c r="X413" s="171"/>
      <c r="Y413" s="171"/>
      <c r="Z413" s="171"/>
    </row>
    <row r="414" spans="1:26">
      <c r="A414" s="171"/>
      <c r="B414" s="171"/>
      <c r="C414" s="171"/>
      <c r="D414" s="171"/>
      <c r="E414" s="171"/>
      <c r="F414" s="171"/>
      <c r="G414" s="171"/>
      <c r="H414" s="171"/>
      <c r="I414" s="171"/>
      <c r="J414" s="171"/>
      <c r="K414" s="171"/>
      <c r="L414" s="171"/>
      <c r="M414" s="171"/>
      <c r="N414" s="171"/>
      <c r="O414" s="171"/>
      <c r="P414" s="171"/>
      <c r="Q414" s="171"/>
      <c r="R414" s="171"/>
      <c r="S414" s="171"/>
      <c r="T414" s="171"/>
      <c r="U414" s="171"/>
      <c r="V414" s="171"/>
      <c r="W414" s="171"/>
      <c r="X414" s="171"/>
      <c r="Y414" s="171"/>
      <c r="Z414" s="171"/>
    </row>
    <row r="415" spans="1:26">
      <c r="A415" s="171"/>
      <c r="B415" s="171"/>
      <c r="C415" s="171"/>
      <c r="D415" s="171"/>
      <c r="E415" s="171"/>
      <c r="F415" s="171"/>
      <c r="G415" s="171"/>
      <c r="H415" s="171"/>
      <c r="I415" s="171"/>
      <c r="J415" s="171"/>
      <c r="K415" s="171"/>
      <c r="L415" s="171"/>
      <c r="M415" s="171"/>
      <c r="N415" s="171"/>
      <c r="O415" s="171"/>
      <c r="P415" s="171"/>
      <c r="Q415" s="171"/>
      <c r="R415" s="171"/>
      <c r="S415" s="171"/>
      <c r="T415" s="171"/>
      <c r="U415" s="171"/>
      <c r="V415" s="171"/>
      <c r="W415" s="171"/>
      <c r="X415" s="171"/>
      <c r="Y415" s="171"/>
      <c r="Z415" s="171"/>
    </row>
    <row r="416" spans="1:26">
      <c r="A416" s="171"/>
      <c r="B416" s="171"/>
      <c r="C416" s="171"/>
      <c r="D416" s="171"/>
      <c r="E416" s="171"/>
      <c r="F416" s="171"/>
      <c r="G416" s="171"/>
      <c r="H416" s="171"/>
      <c r="I416" s="171"/>
      <c r="J416" s="171"/>
      <c r="K416" s="171"/>
      <c r="L416" s="171"/>
      <c r="M416" s="171"/>
      <c r="N416" s="171"/>
      <c r="O416" s="171"/>
      <c r="P416" s="171"/>
      <c r="Q416" s="171"/>
      <c r="R416" s="171"/>
      <c r="S416" s="171"/>
      <c r="T416" s="171"/>
      <c r="U416" s="171"/>
      <c r="V416" s="171"/>
      <c r="W416" s="171"/>
      <c r="X416" s="171"/>
      <c r="Y416" s="171"/>
      <c r="Z416" s="171"/>
    </row>
    <row r="417" spans="1:26">
      <c r="A417" s="171"/>
      <c r="B417" s="171"/>
      <c r="C417" s="171"/>
      <c r="D417" s="171"/>
      <c r="E417" s="171"/>
      <c r="F417" s="171"/>
      <c r="G417" s="171"/>
      <c r="H417" s="171"/>
      <c r="I417" s="171"/>
      <c r="J417" s="171"/>
      <c r="K417" s="171"/>
      <c r="L417" s="171"/>
      <c r="M417" s="171"/>
      <c r="N417" s="171"/>
      <c r="O417" s="171"/>
      <c r="P417" s="171"/>
      <c r="Q417" s="171"/>
      <c r="R417" s="171"/>
      <c r="S417" s="171"/>
      <c r="T417" s="171"/>
      <c r="U417" s="171"/>
      <c r="V417" s="171"/>
      <c r="W417" s="171"/>
      <c r="X417" s="171"/>
      <c r="Y417" s="171"/>
      <c r="Z417" s="171"/>
    </row>
    <row r="418" spans="1:26">
      <c r="A418" s="171"/>
      <c r="B418" s="171"/>
      <c r="C418" s="171"/>
      <c r="D418" s="171"/>
      <c r="E418" s="171"/>
      <c r="F418" s="171"/>
      <c r="G418" s="171"/>
      <c r="H418" s="171"/>
      <c r="I418" s="171"/>
      <c r="J418" s="171"/>
      <c r="K418" s="171"/>
      <c r="L418" s="171"/>
      <c r="M418" s="171"/>
      <c r="N418" s="171"/>
      <c r="O418" s="171"/>
      <c r="P418" s="171"/>
      <c r="Q418" s="171"/>
      <c r="R418" s="171"/>
      <c r="S418" s="171"/>
      <c r="T418" s="171"/>
      <c r="U418" s="171"/>
      <c r="V418" s="171"/>
      <c r="W418" s="171"/>
      <c r="X418" s="171"/>
      <c r="Y418" s="171"/>
      <c r="Z418" s="171"/>
    </row>
    <row r="419" spans="1:26">
      <c r="A419" s="171"/>
      <c r="B419" s="171"/>
      <c r="C419" s="171"/>
      <c r="D419" s="171"/>
      <c r="E419" s="171"/>
      <c r="F419" s="171"/>
      <c r="G419" s="171"/>
      <c r="H419" s="171"/>
      <c r="I419" s="171"/>
      <c r="J419" s="171"/>
      <c r="K419" s="171"/>
      <c r="L419" s="171"/>
      <c r="M419" s="171"/>
      <c r="N419" s="171"/>
      <c r="O419" s="171"/>
      <c r="P419" s="171"/>
      <c r="Q419" s="171"/>
      <c r="R419" s="171"/>
      <c r="S419" s="171"/>
      <c r="T419" s="171"/>
      <c r="U419" s="171"/>
      <c r="V419" s="171"/>
      <c r="W419" s="171"/>
      <c r="X419" s="171"/>
      <c r="Y419" s="171"/>
      <c r="Z419" s="171"/>
    </row>
    <row r="420" spans="1:26">
      <c r="A420" s="171"/>
      <c r="B420" s="171"/>
      <c r="C420" s="171"/>
      <c r="D420" s="171"/>
      <c r="E420" s="171"/>
      <c r="F420" s="171"/>
      <c r="G420" s="171"/>
      <c r="H420" s="171"/>
      <c r="I420" s="171"/>
      <c r="J420" s="171"/>
      <c r="K420" s="171"/>
      <c r="L420" s="171"/>
      <c r="M420" s="171"/>
      <c r="N420" s="171"/>
      <c r="O420" s="171"/>
      <c r="P420" s="171"/>
      <c r="Q420" s="171"/>
      <c r="R420" s="171"/>
      <c r="S420" s="171"/>
      <c r="T420" s="171"/>
      <c r="U420" s="171"/>
      <c r="V420" s="171"/>
      <c r="W420" s="171"/>
      <c r="X420" s="171"/>
      <c r="Y420" s="171"/>
      <c r="Z420" s="171"/>
    </row>
    <row r="421" spans="1:26">
      <c r="A421" s="171"/>
      <c r="B421" s="171"/>
      <c r="C421" s="171"/>
      <c r="D421" s="171"/>
      <c r="E421" s="171"/>
      <c r="F421" s="171"/>
      <c r="G421" s="171"/>
      <c r="H421" s="171"/>
      <c r="I421" s="171"/>
      <c r="J421" s="171"/>
      <c r="K421" s="171"/>
      <c r="L421" s="171"/>
      <c r="M421" s="171"/>
      <c r="N421" s="171"/>
      <c r="O421" s="171"/>
      <c r="P421" s="171"/>
      <c r="Q421" s="171"/>
      <c r="R421" s="171"/>
      <c r="S421" s="171"/>
      <c r="T421" s="171"/>
      <c r="U421" s="171"/>
      <c r="V421" s="171"/>
      <c r="W421" s="171"/>
      <c r="X421" s="171"/>
      <c r="Y421" s="171"/>
      <c r="Z421" s="171"/>
    </row>
    <row r="422" spans="1:26">
      <c r="A422" s="171"/>
      <c r="B422" s="171"/>
      <c r="C422" s="171"/>
      <c r="D422" s="171"/>
      <c r="E422" s="171"/>
      <c r="F422" s="171"/>
      <c r="G422" s="171"/>
      <c r="H422" s="171"/>
      <c r="I422" s="171"/>
      <c r="J422" s="171"/>
      <c r="K422" s="171"/>
      <c r="L422" s="171"/>
      <c r="M422" s="171"/>
      <c r="N422" s="171"/>
      <c r="O422" s="171"/>
      <c r="P422" s="171"/>
      <c r="Q422" s="171"/>
      <c r="R422" s="171"/>
      <c r="S422" s="171"/>
      <c r="T422" s="171"/>
      <c r="U422" s="171"/>
      <c r="V422" s="171"/>
      <c r="W422" s="171"/>
      <c r="X422" s="171"/>
      <c r="Y422" s="171"/>
      <c r="Z422" s="171"/>
    </row>
    <row r="423" spans="1:26">
      <c r="A423" s="171"/>
      <c r="B423" s="171"/>
      <c r="C423" s="171"/>
      <c r="D423" s="171"/>
      <c r="E423" s="171"/>
      <c r="F423" s="171"/>
      <c r="G423" s="171"/>
      <c r="H423" s="171"/>
      <c r="I423" s="171"/>
      <c r="J423" s="171"/>
      <c r="K423" s="171"/>
      <c r="L423" s="171"/>
      <c r="M423" s="171"/>
      <c r="N423" s="171"/>
      <c r="O423" s="171"/>
      <c r="P423" s="171"/>
      <c r="Q423" s="171"/>
      <c r="R423" s="171"/>
      <c r="S423" s="171"/>
      <c r="T423" s="171"/>
      <c r="U423" s="171"/>
      <c r="V423" s="171"/>
      <c r="W423" s="171"/>
      <c r="X423" s="171"/>
      <c r="Y423" s="171"/>
      <c r="Z423" s="171"/>
    </row>
    <row r="424" spans="1:26">
      <c r="A424" s="171"/>
      <c r="B424" s="171"/>
      <c r="C424" s="171"/>
      <c r="D424" s="171"/>
      <c r="E424" s="171"/>
      <c r="F424" s="171"/>
      <c r="G424" s="171"/>
      <c r="H424" s="171"/>
      <c r="I424" s="171"/>
      <c r="J424" s="171"/>
      <c r="K424" s="171"/>
      <c r="L424" s="171"/>
      <c r="M424" s="171"/>
      <c r="N424" s="171"/>
      <c r="O424" s="171"/>
      <c r="P424" s="171"/>
      <c r="Q424" s="171"/>
      <c r="R424" s="171"/>
      <c r="S424" s="171"/>
      <c r="T424" s="171"/>
      <c r="U424" s="171"/>
      <c r="V424" s="171"/>
      <c r="W424" s="171"/>
      <c r="X424" s="171"/>
      <c r="Y424" s="171"/>
      <c r="Z424" s="171"/>
    </row>
    <row r="425" spans="1:26">
      <c r="A425" s="171"/>
      <c r="B425" s="171"/>
      <c r="C425" s="171"/>
      <c r="D425" s="171"/>
      <c r="E425" s="171"/>
      <c r="F425" s="171"/>
      <c r="G425" s="171"/>
      <c r="H425" s="171"/>
      <c r="I425" s="171"/>
      <c r="J425" s="171"/>
      <c r="K425" s="171"/>
      <c r="L425" s="171"/>
      <c r="M425" s="171"/>
      <c r="N425" s="171"/>
      <c r="O425" s="171"/>
      <c r="P425" s="171"/>
      <c r="Q425" s="171"/>
      <c r="R425" s="171"/>
      <c r="S425" s="171"/>
      <c r="T425" s="171"/>
      <c r="U425" s="171"/>
      <c r="V425" s="171"/>
      <c r="W425" s="171"/>
      <c r="X425" s="171"/>
      <c r="Y425" s="171"/>
      <c r="Z425" s="171"/>
    </row>
    <row r="426" spans="1:26">
      <c r="A426" s="171"/>
      <c r="B426" s="171"/>
      <c r="C426" s="171"/>
      <c r="D426" s="171"/>
      <c r="E426" s="171"/>
      <c r="F426" s="171"/>
      <c r="G426" s="171"/>
      <c r="H426" s="171"/>
      <c r="I426" s="171"/>
      <c r="J426" s="171"/>
      <c r="K426" s="171"/>
      <c r="L426" s="171"/>
      <c r="M426" s="171"/>
      <c r="N426" s="171"/>
      <c r="O426" s="171"/>
      <c r="P426" s="171"/>
      <c r="Q426" s="171"/>
      <c r="R426" s="171"/>
      <c r="S426" s="171"/>
      <c r="T426" s="171"/>
      <c r="U426" s="171"/>
      <c r="V426" s="171"/>
      <c r="W426" s="171"/>
      <c r="X426" s="171"/>
      <c r="Y426" s="171"/>
      <c r="Z426" s="171"/>
    </row>
    <row r="427" spans="1:26">
      <c r="A427" s="171"/>
      <c r="B427" s="171"/>
      <c r="C427" s="171"/>
      <c r="D427" s="171"/>
      <c r="E427" s="171"/>
      <c r="F427" s="171"/>
      <c r="G427" s="171"/>
      <c r="H427" s="171"/>
      <c r="I427" s="171"/>
      <c r="J427" s="171"/>
      <c r="K427" s="171"/>
      <c r="L427" s="171"/>
      <c r="M427" s="171"/>
      <c r="N427" s="171"/>
      <c r="O427" s="171"/>
      <c r="P427" s="171"/>
      <c r="Q427" s="171"/>
      <c r="R427" s="171"/>
      <c r="S427" s="171"/>
      <c r="T427" s="171"/>
      <c r="U427" s="171"/>
      <c r="V427" s="171"/>
      <c r="W427" s="171"/>
      <c r="X427" s="171"/>
      <c r="Y427" s="171"/>
      <c r="Z427" s="171"/>
    </row>
    <row r="428" spans="1:26">
      <c r="A428" s="171"/>
      <c r="B428" s="171"/>
      <c r="C428" s="171"/>
      <c r="D428" s="171"/>
      <c r="E428" s="171"/>
      <c r="F428" s="171"/>
      <c r="G428" s="171"/>
      <c r="H428" s="171"/>
      <c r="I428" s="171"/>
      <c r="J428" s="171"/>
      <c r="K428" s="171"/>
      <c r="L428" s="171"/>
      <c r="M428" s="171"/>
      <c r="N428" s="171"/>
      <c r="O428" s="171"/>
      <c r="P428" s="171"/>
      <c r="Q428" s="171"/>
      <c r="R428" s="171"/>
      <c r="S428" s="171"/>
      <c r="T428" s="171"/>
      <c r="U428" s="171"/>
      <c r="V428" s="171"/>
      <c r="W428" s="171"/>
      <c r="X428" s="171"/>
      <c r="Y428" s="171"/>
      <c r="Z428" s="171"/>
    </row>
    <row r="429" spans="1:26">
      <c r="A429" s="171"/>
      <c r="B429" s="171"/>
      <c r="C429" s="171"/>
      <c r="D429" s="171"/>
      <c r="E429" s="171"/>
      <c r="F429" s="171"/>
      <c r="G429" s="171"/>
      <c r="H429" s="171"/>
      <c r="I429" s="171"/>
      <c r="J429" s="171"/>
      <c r="K429" s="171"/>
      <c r="L429" s="171"/>
      <c r="M429" s="171"/>
      <c r="N429" s="171"/>
      <c r="O429" s="171"/>
      <c r="P429" s="171"/>
      <c r="Q429" s="171"/>
      <c r="R429" s="171"/>
      <c r="S429" s="171"/>
      <c r="T429" s="171"/>
      <c r="U429" s="171"/>
      <c r="V429" s="171"/>
      <c r="W429" s="171"/>
      <c r="X429" s="171"/>
      <c r="Y429" s="171"/>
      <c r="Z429" s="171"/>
    </row>
    <row r="430" spans="1:26">
      <c r="A430" s="171"/>
      <c r="B430" s="171"/>
      <c r="C430" s="171"/>
      <c r="D430" s="171"/>
      <c r="E430" s="171"/>
      <c r="F430" s="171"/>
      <c r="G430" s="171"/>
      <c r="H430" s="171"/>
      <c r="I430" s="171"/>
      <c r="J430" s="171"/>
      <c r="K430" s="171"/>
      <c r="L430" s="171"/>
      <c r="M430" s="171"/>
      <c r="N430" s="171"/>
      <c r="O430" s="171"/>
      <c r="P430" s="171"/>
      <c r="Q430" s="171"/>
      <c r="R430" s="171"/>
      <c r="S430" s="171"/>
      <c r="T430" s="171"/>
      <c r="U430" s="171"/>
      <c r="V430" s="171"/>
      <c r="W430" s="171"/>
      <c r="X430" s="171"/>
      <c r="Y430" s="171"/>
      <c r="Z430" s="171"/>
    </row>
    <row r="431" spans="1:26">
      <c r="A431" s="171"/>
      <c r="B431" s="171"/>
      <c r="C431" s="171"/>
      <c r="D431" s="171"/>
      <c r="E431" s="171"/>
      <c r="F431" s="171"/>
      <c r="G431" s="171"/>
      <c r="H431" s="171"/>
      <c r="I431" s="171"/>
      <c r="J431" s="171"/>
      <c r="K431" s="171"/>
      <c r="L431" s="171"/>
      <c r="M431" s="171"/>
      <c r="N431" s="171"/>
      <c r="O431" s="171"/>
      <c r="P431" s="171"/>
      <c r="Q431" s="171"/>
      <c r="R431" s="171"/>
      <c r="S431" s="171"/>
      <c r="T431" s="171"/>
      <c r="U431" s="171"/>
      <c r="V431" s="171"/>
      <c r="W431" s="171"/>
      <c r="X431" s="171"/>
      <c r="Y431" s="171"/>
      <c r="Z431" s="171"/>
    </row>
    <row r="432" spans="1:26">
      <c r="A432" s="171"/>
      <c r="B432" s="171"/>
      <c r="C432" s="171"/>
      <c r="D432" s="171"/>
      <c r="E432" s="171"/>
      <c r="F432" s="171"/>
      <c r="G432" s="171"/>
      <c r="H432" s="171"/>
      <c r="I432" s="171"/>
      <c r="J432" s="171"/>
      <c r="K432" s="171"/>
      <c r="L432" s="171"/>
      <c r="M432" s="171"/>
      <c r="N432" s="171"/>
      <c r="O432" s="171"/>
      <c r="P432" s="171"/>
      <c r="Q432" s="171"/>
      <c r="R432" s="171"/>
      <c r="S432" s="171"/>
      <c r="T432" s="171"/>
      <c r="U432" s="171"/>
      <c r="V432" s="171"/>
      <c r="W432" s="171"/>
      <c r="X432" s="171"/>
      <c r="Y432" s="171"/>
      <c r="Z432" s="171"/>
    </row>
    <row r="433" spans="1:26">
      <c r="A433" s="171"/>
      <c r="B433" s="171"/>
      <c r="C433" s="171"/>
      <c r="D433" s="171"/>
      <c r="E433" s="171"/>
      <c r="F433" s="171"/>
      <c r="G433" s="171"/>
      <c r="H433" s="171"/>
      <c r="I433" s="171"/>
      <c r="J433" s="171"/>
      <c r="K433" s="171"/>
      <c r="L433" s="171"/>
      <c r="M433" s="171"/>
      <c r="N433" s="171"/>
      <c r="O433" s="171"/>
      <c r="P433" s="171"/>
      <c r="Q433" s="171"/>
      <c r="R433" s="171"/>
      <c r="S433" s="171"/>
      <c r="T433" s="171"/>
      <c r="U433" s="171"/>
      <c r="V433" s="171"/>
      <c r="W433" s="171"/>
      <c r="X433" s="171"/>
      <c r="Y433" s="171"/>
      <c r="Z433" s="171"/>
    </row>
    <row r="434" spans="1:26">
      <c r="A434" s="171"/>
      <c r="B434" s="171"/>
      <c r="C434" s="171"/>
      <c r="D434" s="171"/>
      <c r="E434" s="171"/>
      <c r="F434" s="171"/>
      <c r="G434" s="171"/>
      <c r="H434" s="171"/>
      <c r="I434" s="171"/>
      <c r="J434" s="171"/>
      <c r="K434" s="171"/>
      <c r="L434" s="171"/>
      <c r="M434" s="171"/>
      <c r="N434" s="171"/>
      <c r="O434" s="171"/>
      <c r="P434" s="171"/>
      <c r="Q434" s="171"/>
      <c r="R434" s="171"/>
      <c r="S434" s="171"/>
      <c r="T434" s="171"/>
      <c r="U434" s="171"/>
      <c r="V434" s="171"/>
      <c r="W434" s="171"/>
      <c r="X434" s="171"/>
      <c r="Y434" s="171"/>
      <c r="Z434" s="171"/>
    </row>
    <row r="435" spans="1:26">
      <c r="A435" s="171"/>
      <c r="B435" s="171"/>
      <c r="C435" s="171"/>
      <c r="D435" s="171"/>
      <c r="E435" s="171"/>
      <c r="F435" s="171"/>
      <c r="G435" s="171"/>
      <c r="H435" s="171"/>
      <c r="I435" s="171"/>
      <c r="J435" s="171"/>
      <c r="K435" s="171"/>
      <c r="L435" s="171"/>
      <c r="M435" s="171"/>
      <c r="N435" s="171"/>
      <c r="O435" s="171"/>
      <c r="P435" s="171"/>
      <c r="Q435" s="171"/>
      <c r="R435" s="171"/>
      <c r="S435" s="171"/>
      <c r="T435" s="171"/>
      <c r="U435" s="171"/>
      <c r="V435" s="171"/>
      <c r="W435" s="171"/>
      <c r="X435" s="171"/>
      <c r="Y435" s="171"/>
      <c r="Z435" s="171"/>
    </row>
    <row r="436" spans="1:26">
      <c r="A436" s="171"/>
      <c r="B436" s="171"/>
      <c r="C436" s="171"/>
      <c r="D436" s="171"/>
      <c r="E436" s="171"/>
      <c r="F436" s="171"/>
      <c r="G436" s="171"/>
      <c r="H436" s="171"/>
      <c r="I436" s="171"/>
      <c r="J436" s="171"/>
      <c r="K436" s="171"/>
      <c r="L436" s="171"/>
      <c r="M436" s="171"/>
      <c r="N436" s="171"/>
      <c r="O436" s="171"/>
      <c r="P436" s="171"/>
      <c r="Q436" s="171"/>
      <c r="R436" s="171"/>
      <c r="S436" s="171"/>
      <c r="T436" s="171"/>
      <c r="U436" s="171"/>
      <c r="V436" s="171"/>
      <c r="W436" s="171"/>
      <c r="X436" s="171"/>
      <c r="Y436" s="171"/>
      <c r="Z436" s="171"/>
    </row>
    <row r="437" spans="1:26">
      <c r="A437" s="171"/>
      <c r="B437" s="171"/>
      <c r="C437" s="171"/>
      <c r="D437" s="171"/>
      <c r="E437" s="171"/>
      <c r="F437" s="171"/>
      <c r="G437" s="171"/>
      <c r="H437" s="171"/>
      <c r="I437" s="171"/>
      <c r="J437" s="171"/>
      <c r="K437" s="171"/>
      <c r="L437" s="171"/>
      <c r="M437" s="171"/>
      <c r="N437" s="171"/>
      <c r="O437" s="171"/>
      <c r="P437" s="171"/>
      <c r="Q437" s="171"/>
      <c r="R437" s="171"/>
      <c r="S437" s="171"/>
      <c r="T437" s="171"/>
      <c r="U437" s="171"/>
      <c r="V437" s="171"/>
      <c r="W437" s="171"/>
      <c r="X437" s="171"/>
      <c r="Y437" s="171"/>
      <c r="Z437" s="171"/>
    </row>
    <row r="438" spans="1:26">
      <c r="A438" s="171"/>
      <c r="B438" s="171"/>
      <c r="C438" s="171"/>
      <c r="D438" s="171"/>
      <c r="E438" s="171"/>
      <c r="F438" s="171"/>
      <c r="G438" s="171"/>
      <c r="H438" s="171"/>
      <c r="I438" s="171"/>
      <c r="J438" s="171"/>
      <c r="K438" s="171"/>
      <c r="L438" s="171"/>
      <c r="M438" s="171"/>
      <c r="N438" s="171"/>
      <c r="O438" s="171"/>
      <c r="P438" s="171"/>
      <c r="Q438" s="171"/>
      <c r="R438" s="171"/>
      <c r="S438" s="171"/>
      <c r="T438" s="171"/>
      <c r="U438" s="171"/>
      <c r="V438" s="171"/>
      <c r="W438" s="171"/>
      <c r="X438" s="171"/>
      <c r="Y438" s="171"/>
      <c r="Z438" s="171"/>
    </row>
    <row r="439" spans="1:26">
      <c r="A439" s="171"/>
      <c r="B439" s="171"/>
      <c r="C439" s="171"/>
      <c r="D439" s="171"/>
      <c r="E439" s="171"/>
      <c r="F439" s="171"/>
      <c r="G439" s="171"/>
      <c r="H439" s="171"/>
      <c r="I439" s="171"/>
      <c r="J439" s="171"/>
      <c r="K439" s="171"/>
      <c r="L439" s="171"/>
      <c r="M439" s="171"/>
      <c r="N439" s="171"/>
      <c r="O439" s="171"/>
      <c r="P439" s="171"/>
      <c r="Q439" s="171"/>
      <c r="R439" s="171"/>
      <c r="S439" s="171"/>
      <c r="T439" s="171"/>
      <c r="U439" s="171"/>
      <c r="V439" s="171"/>
      <c r="W439" s="171"/>
      <c r="X439" s="171"/>
      <c r="Y439" s="171"/>
      <c r="Z439" s="171"/>
    </row>
    <row r="440" spans="1:26">
      <c r="A440" s="171"/>
      <c r="B440" s="171"/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1"/>
      <c r="Z440" s="171"/>
    </row>
    <row r="441" spans="1:26">
      <c r="A441" s="171"/>
      <c r="B441" s="171"/>
      <c r="C441" s="171"/>
      <c r="D441" s="171"/>
      <c r="E441" s="171"/>
      <c r="F441" s="171"/>
      <c r="G441" s="171"/>
      <c r="H441" s="171"/>
      <c r="I441" s="171"/>
      <c r="J441" s="171"/>
      <c r="K441" s="171"/>
      <c r="L441" s="171"/>
      <c r="M441" s="171"/>
      <c r="N441" s="171"/>
      <c r="O441" s="171"/>
      <c r="P441" s="171"/>
      <c r="Q441" s="171"/>
      <c r="R441" s="171"/>
      <c r="S441" s="171"/>
      <c r="T441" s="171"/>
      <c r="U441" s="171"/>
      <c r="V441" s="171"/>
      <c r="W441" s="171"/>
      <c r="X441" s="171"/>
      <c r="Y441" s="171"/>
      <c r="Z441" s="171"/>
    </row>
    <row r="442" spans="1:26">
      <c r="A442" s="171"/>
      <c r="B442" s="171"/>
      <c r="C442" s="171"/>
      <c r="D442" s="171"/>
      <c r="E442" s="171"/>
      <c r="F442" s="171"/>
      <c r="G442" s="171"/>
      <c r="H442" s="171"/>
      <c r="I442" s="171"/>
      <c r="J442" s="171"/>
      <c r="K442" s="171"/>
      <c r="L442" s="171"/>
      <c r="M442" s="171"/>
      <c r="N442" s="171"/>
      <c r="O442" s="171"/>
      <c r="P442" s="171"/>
      <c r="Q442" s="171"/>
      <c r="R442" s="171"/>
      <c r="S442" s="171"/>
      <c r="T442" s="171"/>
      <c r="U442" s="171"/>
      <c r="V442" s="171"/>
      <c r="W442" s="171"/>
      <c r="X442" s="171"/>
      <c r="Y442" s="171"/>
      <c r="Z442" s="171"/>
    </row>
    <row r="443" spans="1:26">
      <c r="A443" s="171"/>
      <c r="B443" s="171"/>
      <c r="C443" s="171"/>
      <c r="D443" s="171"/>
      <c r="E443" s="171"/>
      <c r="F443" s="171"/>
      <c r="G443" s="171"/>
      <c r="H443" s="171"/>
      <c r="I443" s="171"/>
      <c r="J443" s="171"/>
      <c r="K443" s="171"/>
      <c r="L443" s="171"/>
      <c r="M443" s="171"/>
      <c r="N443" s="171"/>
      <c r="O443" s="171"/>
      <c r="P443" s="171"/>
      <c r="Q443" s="171"/>
      <c r="R443" s="171"/>
      <c r="S443" s="171"/>
      <c r="T443" s="171"/>
      <c r="U443" s="171"/>
      <c r="V443" s="171"/>
      <c r="W443" s="171"/>
      <c r="X443" s="171"/>
      <c r="Y443" s="171"/>
      <c r="Z443" s="171"/>
    </row>
    <row r="444" spans="1:26">
      <c r="A444" s="171"/>
      <c r="B444" s="171"/>
      <c r="C444" s="171"/>
      <c r="D444" s="171"/>
      <c r="E444" s="171"/>
      <c r="F444" s="171"/>
      <c r="G444" s="171"/>
      <c r="H444" s="171"/>
      <c r="I444" s="171"/>
      <c r="J444" s="171"/>
      <c r="K444" s="171"/>
      <c r="L444" s="171"/>
      <c r="M444" s="171"/>
      <c r="N444" s="171"/>
      <c r="O444" s="171"/>
      <c r="P444" s="171"/>
      <c r="Q444" s="171"/>
      <c r="R444" s="171"/>
      <c r="S444" s="171"/>
      <c r="T444" s="171"/>
      <c r="U444" s="171"/>
      <c r="V444" s="171"/>
      <c r="W444" s="171"/>
      <c r="X444" s="171"/>
      <c r="Y444" s="171"/>
      <c r="Z444" s="171"/>
    </row>
    <row r="445" spans="1:26">
      <c r="A445" s="171"/>
      <c r="B445" s="171"/>
      <c r="C445" s="171"/>
      <c r="D445" s="171"/>
      <c r="E445" s="171"/>
      <c r="F445" s="171"/>
      <c r="G445" s="171"/>
      <c r="H445" s="171"/>
      <c r="I445" s="171"/>
      <c r="J445" s="171"/>
      <c r="K445" s="171"/>
      <c r="L445" s="171"/>
      <c r="M445" s="171"/>
      <c r="N445" s="171"/>
      <c r="O445" s="171"/>
      <c r="P445" s="171"/>
      <c r="Q445" s="171"/>
      <c r="R445" s="171"/>
      <c r="S445" s="171"/>
      <c r="T445" s="171"/>
      <c r="U445" s="171"/>
      <c r="V445" s="171"/>
      <c r="W445" s="171"/>
      <c r="X445" s="171"/>
      <c r="Y445" s="171"/>
      <c r="Z445" s="171"/>
    </row>
    <row r="446" spans="1:26">
      <c r="A446" s="171"/>
      <c r="B446" s="171"/>
      <c r="C446" s="171"/>
      <c r="D446" s="171"/>
      <c r="E446" s="171"/>
      <c r="F446" s="171"/>
      <c r="G446" s="171"/>
      <c r="H446" s="171"/>
      <c r="I446" s="171"/>
      <c r="J446" s="171"/>
      <c r="K446" s="171"/>
      <c r="L446" s="171"/>
      <c r="M446" s="171"/>
      <c r="N446" s="171"/>
      <c r="O446" s="171"/>
      <c r="P446" s="171"/>
      <c r="Q446" s="171"/>
      <c r="R446" s="171"/>
      <c r="S446" s="171"/>
      <c r="T446" s="171"/>
      <c r="U446" s="171"/>
      <c r="V446" s="171"/>
      <c r="W446" s="171"/>
      <c r="X446" s="171"/>
      <c r="Y446" s="171"/>
      <c r="Z446" s="171"/>
    </row>
    <row r="447" spans="1:26">
      <c r="A447" s="171"/>
      <c r="B447" s="171"/>
      <c r="C447" s="171"/>
      <c r="D447" s="171"/>
      <c r="E447" s="171"/>
      <c r="F447" s="171"/>
      <c r="G447" s="171"/>
      <c r="H447" s="171"/>
      <c r="I447" s="171"/>
      <c r="J447" s="171"/>
      <c r="K447" s="171"/>
      <c r="L447" s="171"/>
      <c r="M447" s="171"/>
      <c r="N447" s="171"/>
      <c r="O447" s="171"/>
      <c r="P447" s="171"/>
      <c r="Q447" s="171"/>
      <c r="R447" s="171"/>
      <c r="S447" s="171"/>
      <c r="T447" s="171"/>
      <c r="U447" s="171"/>
      <c r="V447" s="171"/>
      <c r="W447" s="171"/>
      <c r="X447" s="171"/>
      <c r="Y447" s="171"/>
      <c r="Z447" s="171"/>
    </row>
    <row r="448" spans="1:26">
      <c r="A448" s="171"/>
      <c r="B448" s="171"/>
      <c r="C448" s="171"/>
      <c r="D448" s="171"/>
      <c r="E448" s="171"/>
      <c r="F448" s="171"/>
      <c r="G448" s="171"/>
      <c r="H448" s="171"/>
      <c r="I448" s="171"/>
      <c r="J448" s="171"/>
      <c r="K448" s="171"/>
      <c r="L448" s="171"/>
      <c r="M448" s="171"/>
      <c r="N448" s="171"/>
      <c r="O448" s="171"/>
      <c r="P448" s="171"/>
      <c r="Q448" s="171"/>
      <c r="R448" s="171"/>
      <c r="S448" s="171"/>
      <c r="T448" s="171"/>
      <c r="U448" s="171"/>
      <c r="V448" s="171"/>
      <c r="W448" s="171"/>
      <c r="X448" s="171"/>
      <c r="Y448" s="171"/>
      <c r="Z448" s="171"/>
    </row>
    <row r="449" spans="1:26">
      <c r="A449" s="171"/>
      <c r="B449" s="171"/>
      <c r="C449" s="171"/>
      <c r="D449" s="171"/>
      <c r="E449" s="171"/>
      <c r="F449" s="171"/>
      <c r="G449" s="171"/>
      <c r="H449" s="171"/>
      <c r="I449" s="171"/>
      <c r="J449" s="171"/>
      <c r="K449" s="171"/>
      <c r="L449" s="171"/>
      <c r="M449" s="171"/>
      <c r="N449" s="171"/>
      <c r="O449" s="171"/>
      <c r="P449" s="171"/>
      <c r="Q449" s="171"/>
      <c r="R449" s="171"/>
      <c r="S449" s="171"/>
      <c r="T449" s="171"/>
      <c r="U449" s="171"/>
      <c r="V449" s="171"/>
      <c r="W449" s="171"/>
      <c r="X449" s="171"/>
      <c r="Y449" s="171"/>
      <c r="Z449" s="171"/>
    </row>
    <row r="450" spans="1:26">
      <c r="A450" s="171"/>
      <c r="B450" s="171"/>
      <c r="C450" s="171"/>
      <c r="D450" s="171"/>
      <c r="E450" s="171"/>
      <c r="F450" s="171"/>
      <c r="G450" s="171"/>
      <c r="H450" s="171"/>
      <c r="I450" s="171"/>
      <c r="J450" s="171"/>
      <c r="K450" s="171"/>
      <c r="L450" s="171"/>
      <c r="M450" s="171"/>
      <c r="N450" s="171"/>
      <c r="O450" s="171"/>
      <c r="P450" s="171"/>
      <c r="Q450" s="171"/>
      <c r="R450" s="171"/>
      <c r="S450" s="171"/>
      <c r="T450" s="171"/>
      <c r="U450" s="171"/>
      <c r="V450" s="171"/>
      <c r="W450" s="171"/>
      <c r="X450" s="171"/>
      <c r="Y450" s="171"/>
      <c r="Z450" s="171"/>
    </row>
    <row r="451" spans="1:26">
      <c r="A451" s="171"/>
      <c r="B451" s="171"/>
      <c r="C451" s="171"/>
      <c r="D451" s="171"/>
      <c r="E451" s="171"/>
      <c r="F451" s="171"/>
      <c r="G451" s="171"/>
      <c r="H451" s="171"/>
      <c r="I451" s="171"/>
      <c r="J451" s="171"/>
      <c r="K451" s="171"/>
      <c r="L451" s="171"/>
      <c r="M451" s="171"/>
      <c r="N451" s="171"/>
      <c r="O451" s="171"/>
      <c r="P451" s="171"/>
      <c r="Q451" s="171"/>
      <c r="R451" s="171"/>
      <c r="S451" s="171"/>
      <c r="T451" s="171"/>
      <c r="U451" s="171"/>
      <c r="V451" s="171"/>
      <c r="W451" s="171"/>
      <c r="X451" s="171"/>
      <c r="Y451" s="171"/>
      <c r="Z451" s="171"/>
    </row>
    <row r="452" spans="1:26">
      <c r="A452" s="171"/>
      <c r="B452" s="171"/>
      <c r="C452" s="171"/>
      <c r="D452" s="171"/>
      <c r="E452" s="171"/>
      <c r="F452" s="171"/>
      <c r="G452" s="171"/>
      <c r="H452" s="171"/>
      <c r="I452" s="171"/>
      <c r="J452" s="171"/>
      <c r="K452" s="171"/>
      <c r="L452" s="171"/>
      <c r="M452" s="171"/>
      <c r="N452" s="171"/>
      <c r="O452" s="171"/>
      <c r="P452" s="171"/>
      <c r="Q452" s="171"/>
      <c r="R452" s="171"/>
      <c r="S452" s="171"/>
      <c r="T452" s="171"/>
      <c r="U452" s="171"/>
      <c r="V452" s="171"/>
      <c r="W452" s="171"/>
      <c r="X452" s="171"/>
      <c r="Y452" s="171"/>
      <c r="Z452" s="171"/>
    </row>
    <row r="453" spans="1:26">
      <c r="A453" s="171"/>
      <c r="B453" s="171"/>
      <c r="C453" s="171"/>
      <c r="D453" s="171"/>
      <c r="E453" s="171"/>
      <c r="F453" s="171"/>
      <c r="G453" s="171"/>
      <c r="H453" s="171"/>
      <c r="I453" s="171"/>
      <c r="J453" s="171"/>
      <c r="K453" s="171"/>
      <c r="L453" s="171"/>
      <c r="M453" s="171"/>
      <c r="N453" s="171"/>
      <c r="O453" s="171"/>
      <c r="P453" s="171"/>
      <c r="Q453" s="171"/>
      <c r="R453" s="171"/>
      <c r="S453" s="171"/>
      <c r="T453" s="171"/>
      <c r="U453" s="171"/>
      <c r="V453" s="171"/>
      <c r="W453" s="171"/>
      <c r="X453" s="171"/>
      <c r="Y453" s="171"/>
      <c r="Z453" s="171"/>
    </row>
    <row r="454" spans="1:26">
      <c r="A454" s="171"/>
      <c r="B454" s="171"/>
      <c r="C454" s="171"/>
      <c r="D454" s="171"/>
      <c r="E454" s="171"/>
      <c r="F454" s="171"/>
      <c r="G454" s="171"/>
      <c r="H454" s="171"/>
      <c r="I454" s="171"/>
      <c r="J454" s="171"/>
      <c r="K454" s="171"/>
      <c r="L454" s="171"/>
      <c r="M454" s="171"/>
      <c r="N454" s="171"/>
      <c r="O454" s="171"/>
      <c r="P454" s="171"/>
      <c r="Q454" s="171"/>
      <c r="R454" s="171"/>
      <c r="S454" s="171"/>
      <c r="T454" s="171"/>
      <c r="U454" s="171"/>
      <c r="V454" s="171"/>
      <c r="W454" s="171"/>
      <c r="X454" s="171"/>
      <c r="Y454" s="171"/>
      <c r="Z454" s="171"/>
    </row>
    <row r="455" spans="1:26">
      <c r="A455" s="171"/>
      <c r="B455" s="171"/>
      <c r="C455" s="171"/>
      <c r="D455" s="171"/>
      <c r="E455" s="171"/>
      <c r="F455" s="171"/>
      <c r="G455" s="171"/>
      <c r="H455" s="171"/>
      <c r="I455" s="171"/>
      <c r="J455" s="171"/>
      <c r="K455" s="171"/>
      <c r="L455" s="171"/>
      <c r="M455" s="171"/>
      <c r="N455" s="171"/>
      <c r="O455" s="171"/>
      <c r="P455" s="171"/>
      <c r="Q455" s="171"/>
      <c r="R455" s="171"/>
      <c r="S455" s="171"/>
      <c r="T455" s="171"/>
      <c r="U455" s="171"/>
      <c r="V455" s="171"/>
      <c r="W455" s="171"/>
      <c r="X455" s="171"/>
      <c r="Y455" s="171"/>
      <c r="Z455" s="171"/>
    </row>
    <row r="456" spans="1:26">
      <c r="A456" s="171"/>
      <c r="B456" s="171"/>
      <c r="C456" s="171"/>
      <c r="D456" s="171"/>
      <c r="E456" s="171"/>
      <c r="F456" s="171"/>
      <c r="G456" s="171"/>
      <c r="H456" s="171"/>
      <c r="I456" s="171"/>
      <c r="J456" s="171"/>
      <c r="K456" s="171"/>
      <c r="L456" s="171"/>
      <c r="M456" s="171"/>
      <c r="N456" s="171"/>
      <c r="O456" s="171"/>
      <c r="P456" s="171"/>
      <c r="Q456" s="171"/>
      <c r="R456" s="171"/>
      <c r="S456" s="171"/>
      <c r="T456" s="171"/>
      <c r="U456" s="171"/>
      <c r="V456" s="171"/>
      <c r="W456" s="171"/>
      <c r="X456" s="171"/>
      <c r="Y456" s="171"/>
      <c r="Z456" s="171"/>
    </row>
    <row r="457" spans="1:26">
      <c r="A457" s="171"/>
      <c r="B457" s="171"/>
      <c r="C457" s="171"/>
      <c r="D457" s="171"/>
      <c r="E457" s="171"/>
      <c r="F457" s="171"/>
      <c r="G457" s="171"/>
      <c r="H457" s="171"/>
      <c r="I457" s="171"/>
      <c r="J457" s="171"/>
      <c r="K457" s="171"/>
      <c r="L457" s="171"/>
      <c r="M457" s="171"/>
      <c r="N457" s="171"/>
      <c r="O457" s="171"/>
      <c r="P457" s="171"/>
      <c r="Q457" s="171"/>
      <c r="R457" s="171"/>
      <c r="S457" s="171"/>
      <c r="T457" s="171"/>
      <c r="U457" s="171"/>
      <c r="V457" s="171"/>
      <c r="W457" s="171"/>
      <c r="X457" s="171"/>
      <c r="Y457" s="171"/>
      <c r="Z457" s="171"/>
    </row>
    <row r="458" spans="1:26">
      <c r="A458" s="171"/>
      <c r="B458" s="171"/>
      <c r="C458" s="171"/>
      <c r="D458" s="171"/>
      <c r="E458" s="171"/>
      <c r="F458" s="171"/>
      <c r="G458" s="171"/>
      <c r="H458" s="171"/>
      <c r="I458" s="171"/>
      <c r="J458" s="171"/>
      <c r="K458" s="171"/>
      <c r="L458" s="171"/>
      <c r="M458" s="171"/>
      <c r="N458" s="171"/>
      <c r="O458" s="171"/>
      <c r="P458" s="171"/>
      <c r="Q458" s="171"/>
      <c r="R458" s="171"/>
      <c r="S458" s="171"/>
      <c r="T458" s="171"/>
      <c r="U458" s="171"/>
      <c r="V458" s="171"/>
      <c r="W458" s="171"/>
      <c r="X458" s="171"/>
      <c r="Y458" s="171"/>
      <c r="Z458" s="171"/>
    </row>
    <row r="459" spans="1:26">
      <c r="A459" s="171"/>
      <c r="B459" s="171"/>
      <c r="C459" s="171"/>
      <c r="D459" s="171"/>
      <c r="E459" s="171"/>
      <c r="F459" s="171"/>
      <c r="G459" s="171"/>
      <c r="H459" s="171"/>
      <c r="I459" s="171"/>
      <c r="J459" s="171"/>
      <c r="K459" s="171"/>
      <c r="L459" s="171"/>
      <c r="M459" s="171"/>
      <c r="N459" s="171"/>
      <c r="O459" s="171"/>
      <c r="P459" s="171"/>
      <c r="Q459" s="171"/>
      <c r="R459" s="171"/>
      <c r="S459" s="171"/>
      <c r="T459" s="171"/>
      <c r="U459" s="171"/>
      <c r="V459" s="171"/>
      <c r="W459" s="171"/>
      <c r="X459" s="171"/>
      <c r="Y459" s="171"/>
      <c r="Z459" s="171"/>
    </row>
    <row r="460" spans="1:26">
      <c r="A460" s="171"/>
      <c r="B460" s="171"/>
      <c r="C460" s="171"/>
      <c r="D460" s="171"/>
      <c r="E460" s="171"/>
      <c r="F460" s="171"/>
      <c r="G460" s="171"/>
      <c r="H460" s="171"/>
      <c r="I460" s="171"/>
      <c r="J460" s="171"/>
      <c r="K460" s="171"/>
      <c r="L460" s="171"/>
      <c r="M460" s="171"/>
      <c r="N460" s="171"/>
      <c r="O460" s="171"/>
      <c r="P460" s="171"/>
      <c r="Q460" s="171"/>
      <c r="R460" s="171"/>
      <c r="S460" s="171"/>
      <c r="T460" s="171"/>
      <c r="U460" s="171"/>
      <c r="V460" s="171"/>
      <c r="W460" s="171"/>
      <c r="X460" s="171"/>
      <c r="Y460" s="171"/>
      <c r="Z460" s="171"/>
    </row>
    <row r="461" spans="1:26">
      <c r="A461" s="171"/>
      <c r="B461" s="171"/>
      <c r="C461" s="171"/>
      <c r="D461" s="171"/>
      <c r="E461" s="171"/>
      <c r="F461" s="171"/>
      <c r="G461" s="171"/>
      <c r="H461" s="171"/>
      <c r="I461" s="171"/>
      <c r="J461" s="171"/>
      <c r="K461" s="171"/>
      <c r="L461" s="171"/>
      <c r="M461" s="171"/>
      <c r="N461" s="171"/>
      <c r="O461" s="171"/>
      <c r="P461" s="171"/>
      <c r="Q461" s="171"/>
      <c r="R461" s="171"/>
      <c r="S461" s="171"/>
      <c r="T461" s="171"/>
      <c r="U461" s="171"/>
      <c r="V461" s="171"/>
      <c r="W461" s="171"/>
      <c r="X461" s="171"/>
      <c r="Y461" s="171"/>
      <c r="Z461" s="171"/>
    </row>
    <row r="462" spans="1:26">
      <c r="A462" s="171"/>
      <c r="B462" s="171"/>
      <c r="C462" s="171"/>
      <c r="D462" s="171"/>
      <c r="E462" s="171"/>
      <c r="F462" s="171"/>
      <c r="G462" s="171"/>
      <c r="H462" s="171"/>
      <c r="I462" s="171"/>
      <c r="J462" s="171"/>
      <c r="K462" s="171"/>
      <c r="L462" s="171"/>
      <c r="M462" s="171"/>
      <c r="N462" s="171"/>
      <c r="O462" s="171"/>
      <c r="P462" s="171"/>
      <c r="Q462" s="171"/>
      <c r="R462" s="171"/>
      <c r="S462" s="171"/>
      <c r="T462" s="171"/>
      <c r="U462" s="171"/>
      <c r="V462" s="171"/>
      <c r="W462" s="171"/>
      <c r="X462" s="171"/>
      <c r="Y462" s="171"/>
      <c r="Z462" s="171"/>
    </row>
    <row r="463" spans="1:26">
      <c r="A463" s="171"/>
      <c r="B463" s="171"/>
      <c r="C463" s="171"/>
      <c r="D463" s="171"/>
      <c r="E463" s="171"/>
      <c r="F463" s="171"/>
      <c r="G463" s="171"/>
      <c r="H463" s="171"/>
      <c r="I463" s="171"/>
      <c r="J463" s="171"/>
      <c r="K463" s="171"/>
      <c r="L463" s="171"/>
      <c r="M463" s="171"/>
      <c r="N463" s="171"/>
      <c r="O463" s="171"/>
      <c r="P463" s="171"/>
      <c r="Q463" s="171"/>
      <c r="R463" s="171"/>
      <c r="S463" s="171"/>
      <c r="T463" s="171"/>
      <c r="U463" s="171"/>
      <c r="V463" s="171"/>
      <c r="W463" s="171"/>
      <c r="X463" s="171"/>
      <c r="Y463" s="171"/>
      <c r="Z463" s="171"/>
    </row>
    <row r="464" spans="1:26">
      <c r="A464" s="171"/>
      <c r="B464" s="171"/>
      <c r="C464" s="171"/>
      <c r="D464" s="171"/>
      <c r="E464" s="171"/>
      <c r="F464" s="171"/>
      <c r="G464" s="171"/>
      <c r="H464" s="171"/>
      <c r="I464" s="171"/>
      <c r="J464" s="171"/>
      <c r="K464" s="171"/>
      <c r="L464" s="171"/>
      <c r="M464" s="171"/>
      <c r="N464" s="171"/>
      <c r="O464" s="171"/>
      <c r="P464" s="171"/>
      <c r="Q464" s="171"/>
      <c r="R464" s="171"/>
      <c r="S464" s="171"/>
      <c r="T464" s="171"/>
      <c r="U464" s="171"/>
      <c r="V464" s="171"/>
      <c r="W464" s="171"/>
      <c r="X464" s="171"/>
      <c r="Y464" s="171"/>
      <c r="Z464" s="171"/>
    </row>
    <row r="465" spans="1:26">
      <c r="A465" s="171"/>
      <c r="B465" s="171"/>
      <c r="C465" s="171"/>
      <c r="D465" s="171"/>
      <c r="E465" s="171"/>
      <c r="F465" s="171"/>
      <c r="G465" s="171"/>
      <c r="H465" s="171"/>
      <c r="I465" s="171"/>
      <c r="J465" s="171"/>
      <c r="K465" s="171"/>
      <c r="L465" s="171"/>
      <c r="M465" s="171"/>
      <c r="N465" s="171"/>
      <c r="O465" s="171"/>
      <c r="P465" s="171"/>
      <c r="Q465" s="171"/>
      <c r="R465" s="171"/>
      <c r="S465" s="171"/>
      <c r="T465" s="171"/>
      <c r="U465" s="171"/>
      <c r="V465" s="171"/>
      <c r="W465" s="171"/>
      <c r="X465" s="171"/>
      <c r="Y465" s="171"/>
      <c r="Z465" s="171"/>
    </row>
    <row r="466" spans="1:26">
      <c r="A466" s="171"/>
      <c r="B466" s="171"/>
      <c r="C466" s="171"/>
      <c r="D466" s="171"/>
      <c r="E466" s="171"/>
      <c r="F466" s="171"/>
      <c r="G466" s="171"/>
      <c r="H466" s="171"/>
      <c r="I466" s="171"/>
      <c r="J466" s="171"/>
      <c r="K466" s="171"/>
      <c r="L466" s="171"/>
      <c r="M466" s="171"/>
      <c r="N466" s="171"/>
      <c r="O466" s="171"/>
      <c r="P466" s="171"/>
      <c r="Q466" s="171"/>
      <c r="R466" s="171"/>
      <c r="S466" s="171"/>
      <c r="T466" s="171"/>
      <c r="U466" s="171"/>
      <c r="V466" s="171"/>
      <c r="W466" s="171"/>
      <c r="X466" s="171"/>
      <c r="Y466" s="171"/>
      <c r="Z466" s="171"/>
    </row>
    <row r="467" spans="1:26">
      <c r="A467" s="171"/>
      <c r="B467" s="171"/>
      <c r="C467" s="171"/>
      <c r="D467" s="171"/>
      <c r="E467" s="171"/>
      <c r="F467" s="171"/>
      <c r="G467" s="171"/>
      <c r="H467" s="171"/>
      <c r="I467" s="171"/>
      <c r="J467" s="171"/>
      <c r="K467" s="171"/>
      <c r="L467" s="171"/>
      <c r="M467" s="171"/>
      <c r="N467" s="171"/>
      <c r="O467" s="171"/>
      <c r="P467" s="171"/>
      <c r="Q467" s="171"/>
      <c r="R467" s="171"/>
      <c r="S467" s="171"/>
      <c r="T467" s="171"/>
      <c r="U467" s="171"/>
      <c r="V467" s="171"/>
      <c r="W467" s="171"/>
      <c r="X467" s="171"/>
      <c r="Y467" s="171"/>
      <c r="Z467" s="171"/>
    </row>
    <row r="468" spans="1:26">
      <c r="A468" s="171"/>
      <c r="B468" s="171"/>
      <c r="C468" s="171"/>
      <c r="D468" s="171"/>
      <c r="E468" s="171"/>
      <c r="F468" s="171"/>
      <c r="G468" s="171"/>
      <c r="H468" s="171"/>
      <c r="I468" s="171"/>
      <c r="J468" s="171"/>
      <c r="K468" s="171"/>
      <c r="L468" s="171"/>
      <c r="M468" s="171"/>
      <c r="N468" s="171"/>
      <c r="O468" s="171"/>
      <c r="P468" s="171"/>
      <c r="Q468" s="171"/>
      <c r="R468" s="171"/>
      <c r="S468" s="171"/>
      <c r="T468" s="171"/>
      <c r="U468" s="171"/>
      <c r="V468" s="171"/>
      <c r="W468" s="171"/>
      <c r="X468" s="171"/>
      <c r="Y468" s="171"/>
      <c r="Z468" s="171"/>
    </row>
    <row r="469" spans="1:26">
      <c r="A469" s="171"/>
      <c r="B469" s="171"/>
      <c r="C469" s="171"/>
      <c r="D469" s="171"/>
      <c r="E469" s="171"/>
      <c r="F469" s="171"/>
      <c r="G469" s="171"/>
      <c r="H469" s="171"/>
      <c r="I469" s="171"/>
      <c r="J469" s="171"/>
      <c r="K469" s="171"/>
      <c r="L469" s="171"/>
      <c r="M469" s="171"/>
      <c r="N469" s="171"/>
      <c r="O469" s="171"/>
      <c r="P469" s="171"/>
      <c r="Q469" s="171"/>
      <c r="R469" s="171"/>
      <c r="S469" s="171"/>
      <c r="T469" s="171"/>
      <c r="U469" s="171"/>
      <c r="V469" s="171"/>
      <c r="W469" s="171"/>
      <c r="X469" s="171"/>
      <c r="Y469" s="171"/>
      <c r="Z469" s="171"/>
    </row>
    <row r="470" spans="1:26">
      <c r="A470" s="171"/>
      <c r="B470" s="171"/>
      <c r="C470" s="171"/>
      <c r="D470" s="171"/>
      <c r="E470" s="171"/>
      <c r="F470" s="171"/>
      <c r="G470" s="171"/>
      <c r="H470" s="171"/>
      <c r="I470" s="171"/>
      <c r="J470" s="171"/>
      <c r="K470" s="171"/>
      <c r="L470" s="171"/>
      <c r="M470" s="171"/>
      <c r="N470" s="171"/>
      <c r="O470" s="171"/>
      <c r="P470" s="171"/>
      <c r="Q470" s="171"/>
      <c r="R470" s="171"/>
      <c r="S470" s="171"/>
      <c r="T470" s="171"/>
      <c r="U470" s="171"/>
      <c r="V470" s="171"/>
      <c r="W470" s="171"/>
      <c r="X470" s="171"/>
      <c r="Y470" s="171"/>
      <c r="Z470" s="171"/>
    </row>
    <row r="471" spans="1:26">
      <c r="A471" s="171"/>
      <c r="B471" s="171"/>
      <c r="C471" s="171"/>
      <c r="D471" s="171"/>
      <c r="E471" s="171"/>
      <c r="F471" s="171"/>
      <c r="G471" s="171"/>
      <c r="H471" s="171"/>
      <c r="I471" s="171"/>
      <c r="J471" s="171"/>
      <c r="K471" s="171"/>
      <c r="L471" s="171"/>
      <c r="M471" s="171"/>
      <c r="N471" s="171"/>
      <c r="O471" s="171"/>
      <c r="P471" s="171"/>
      <c r="Q471" s="171"/>
      <c r="R471" s="171"/>
      <c r="S471" s="171"/>
      <c r="T471" s="171"/>
      <c r="U471" s="171"/>
      <c r="V471" s="171"/>
      <c r="W471" s="171"/>
      <c r="X471" s="171"/>
      <c r="Y471" s="171"/>
      <c r="Z471" s="171"/>
    </row>
    <row r="472" spans="1:26">
      <c r="A472" s="171"/>
      <c r="B472" s="171"/>
      <c r="C472" s="171"/>
      <c r="D472" s="171"/>
      <c r="E472" s="171"/>
      <c r="F472" s="171"/>
      <c r="G472" s="171"/>
      <c r="H472" s="171"/>
      <c r="I472" s="171"/>
      <c r="J472" s="171"/>
      <c r="K472" s="171"/>
      <c r="L472" s="171"/>
      <c r="M472" s="171"/>
      <c r="N472" s="171"/>
      <c r="O472" s="171"/>
      <c r="P472" s="171"/>
      <c r="Q472" s="171"/>
      <c r="R472" s="171"/>
      <c r="S472" s="171"/>
      <c r="T472" s="171"/>
      <c r="U472" s="171"/>
      <c r="V472" s="171"/>
      <c r="W472" s="171"/>
      <c r="X472" s="171"/>
      <c r="Y472" s="171"/>
      <c r="Z472" s="171"/>
    </row>
    <row r="473" spans="1:26">
      <c r="A473" s="171"/>
      <c r="B473" s="171"/>
      <c r="C473" s="171"/>
      <c r="D473" s="171"/>
      <c r="E473" s="171"/>
      <c r="F473" s="171"/>
      <c r="G473" s="171"/>
      <c r="H473" s="171"/>
      <c r="I473" s="171"/>
      <c r="J473" s="171"/>
      <c r="K473" s="171"/>
      <c r="L473" s="171"/>
      <c r="M473" s="171"/>
      <c r="N473" s="171"/>
      <c r="O473" s="171"/>
      <c r="P473" s="171"/>
      <c r="Q473" s="171"/>
      <c r="R473" s="171"/>
      <c r="S473" s="171"/>
      <c r="T473" s="171"/>
      <c r="U473" s="171"/>
      <c r="V473" s="171"/>
      <c r="W473" s="171"/>
      <c r="X473" s="171"/>
      <c r="Y473" s="171"/>
      <c r="Z473" s="171"/>
    </row>
    <row r="474" spans="1:26">
      <c r="A474" s="171"/>
      <c r="B474" s="171"/>
      <c r="C474" s="171"/>
      <c r="D474" s="171"/>
      <c r="E474" s="171"/>
      <c r="F474" s="171"/>
      <c r="G474" s="171"/>
      <c r="H474" s="171"/>
      <c r="I474" s="171"/>
      <c r="J474" s="171"/>
      <c r="K474" s="171"/>
      <c r="L474" s="171"/>
      <c r="M474" s="171"/>
      <c r="N474" s="171"/>
      <c r="O474" s="171"/>
      <c r="P474" s="171"/>
      <c r="Q474" s="171"/>
      <c r="R474" s="171"/>
      <c r="S474" s="171"/>
      <c r="T474" s="171"/>
      <c r="U474" s="171"/>
      <c r="V474" s="171"/>
      <c r="W474" s="171"/>
      <c r="X474" s="171"/>
      <c r="Y474" s="171"/>
      <c r="Z474" s="171"/>
    </row>
    <row r="475" spans="1:26">
      <c r="A475" s="171"/>
      <c r="B475" s="171"/>
      <c r="C475" s="171"/>
      <c r="D475" s="171"/>
      <c r="E475" s="171"/>
      <c r="F475" s="171"/>
      <c r="G475" s="171"/>
      <c r="H475" s="171"/>
      <c r="I475" s="171"/>
      <c r="J475" s="171"/>
      <c r="K475" s="171"/>
      <c r="L475" s="171"/>
      <c r="M475" s="171"/>
      <c r="N475" s="171"/>
      <c r="O475" s="171"/>
      <c r="P475" s="171"/>
      <c r="Q475" s="171"/>
      <c r="R475" s="171"/>
      <c r="S475" s="171"/>
      <c r="T475" s="171"/>
      <c r="U475" s="171"/>
      <c r="V475" s="171"/>
      <c r="W475" s="171"/>
      <c r="X475" s="171"/>
      <c r="Y475" s="171"/>
      <c r="Z475" s="171"/>
    </row>
    <row r="476" spans="1:26">
      <c r="A476" s="171"/>
      <c r="B476" s="171"/>
      <c r="C476" s="171"/>
      <c r="D476" s="171"/>
      <c r="E476" s="171"/>
      <c r="F476" s="171"/>
      <c r="G476" s="171"/>
      <c r="H476" s="171"/>
      <c r="I476" s="171"/>
      <c r="J476" s="171"/>
      <c r="K476" s="171"/>
      <c r="L476" s="171"/>
      <c r="M476" s="171"/>
      <c r="N476" s="171"/>
      <c r="O476" s="171"/>
      <c r="P476" s="171"/>
      <c r="Q476" s="171"/>
      <c r="R476" s="171"/>
      <c r="S476" s="171"/>
      <c r="T476" s="171"/>
      <c r="U476" s="171"/>
      <c r="V476" s="171"/>
      <c r="W476" s="171"/>
      <c r="X476" s="171"/>
      <c r="Y476" s="171"/>
      <c r="Z476" s="171"/>
    </row>
    <row r="477" spans="1:26">
      <c r="A477" s="171"/>
      <c r="B477" s="171"/>
      <c r="C477" s="171"/>
      <c r="D477" s="171"/>
      <c r="E477" s="171"/>
      <c r="F477" s="171"/>
      <c r="G477" s="171"/>
      <c r="H477" s="171"/>
      <c r="I477" s="171"/>
      <c r="J477" s="171"/>
      <c r="K477" s="171"/>
      <c r="L477" s="171"/>
      <c r="M477" s="171"/>
      <c r="N477" s="171"/>
      <c r="O477" s="171"/>
      <c r="P477" s="171"/>
      <c r="Q477" s="171"/>
      <c r="R477" s="171"/>
      <c r="S477" s="171"/>
      <c r="T477" s="171"/>
      <c r="U477" s="171"/>
      <c r="V477" s="171"/>
      <c r="W477" s="171"/>
      <c r="X477" s="171"/>
      <c r="Y477" s="171"/>
      <c r="Z477" s="171"/>
    </row>
    <row r="478" spans="1:26">
      <c r="A478" s="171"/>
      <c r="B478" s="171"/>
      <c r="C478" s="171"/>
      <c r="D478" s="171"/>
      <c r="E478" s="171"/>
      <c r="F478" s="171"/>
      <c r="G478" s="171"/>
      <c r="H478" s="171"/>
      <c r="I478" s="171"/>
      <c r="J478" s="171"/>
      <c r="K478" s="171"/>
      <c r="L478" s="171"/>
      <c r="M478" s="171"/>
      <c r="N478" s="171"/>
      <c r="O478" s="171"/>
      <c r="P478" s="171"/>
      <c r="Q478" s="171"/>
      <c r="R478" s="171"/>
      <c r="S478" s="171"/>
      <c r="T478" s="171"/>
      <c r="U478" s="171"/>
      <c r="V478" s="171"/>
      <c r="W478" s="171"/>
      <c r="X478" s="171"/>
      <c r="Y478" s="171"/>
      <c r="Z478" s="171"/>
    </row>
    <row r="479" spans="1:26">
      <c r="A479" s="171"/>
      <c r="B479" s="171"/>
      <c r="C479" s="171"/>
      <c r="D479" s="171"/>
      <c r="E479" s="171"/>
      <c r="F479" s="171"/>
      <c r="G479" s="171"/>
      <c r="H479" s="171"/>
      <c r="I479" s="171"/>
      <c r="J479" s="171"/>
      <c r="K479" s="171"/>
      <c r="L479" s="171"/>
      <c r="M479" s="171"/>
      <c r="N479" s="171"/>
      <c r="O479" s="171"/>
      <c r="P479" s="171"/>
      <c r="Q479" s="171"/>
      <c r="R479" s="171"/>
      <c r="S479" s="171"/>
      <c r="T479" s="171"/>
      <c r="U479" s="171"/>
      <c r="V479" s="171"/>
      <c r="W479" s="171"/>
      <c r="X479" s="171"/>
      <c r="Y479" s="171"/>
      <c r="Z479" s="171"/>
    </row>
    <row r="480" spans="1:26">
      <c r="A480" s="171"/>
      <c r="B480" s="171"/>
      <c r="C480" s="171"/>
      <c r="D480" s="171"/>
      <c r="E480" s="171"/>
      <c r="F480" s="171"/>
      <c r="G480" s="171"/>
      <c r="H480" s="171"/>
      <c r="I480" s="171"/>
      <c r="J480" s="171"/>
      <c r="K480" s="171"/>
      <c r="L480" s="171"/>
      <c r="M480" s="171"/>
      <c r="N480" s="171"/>
      <c r="O480" s="171"/>
      <c r="P480" s="171"/>
      <c r="Q480" s="171"/>
      <c r="R480" s="171"/>
      <c r="S480" s="171"/>
      <c r="T480" s="171"/>
      <c r="U480" s="171"/>
      <c r="V480" s="171"/>
      <c r="W480" s="171"/>
      <c r="X480" s="171"/>
      <c r="Y480" s="171"/>
      <c r="Z480" s="171"/>
    </row>
    <row r="481" spans="1:26">
      <c r="A481" s="171"/>
      <c r="B481" s="171"/>
      <c r="C481" s="171"/>
      <c r="D481" s="171"/>
      <c r="E481" s="171"/>
      <c r="F481" s="171"/>
      <c r="G481" s="171"/>
      <c r="H481" s="171"/>
      <c r="I481" s="171"/>
      <c r="J481" s="171"/>
      <c r="K481" s="171"/>
      <c r="L481" s="171"/>
      <c r="M481" s="171"/>
      <c r="N481" s="171"/>
      <c r="O481" s="171"/>
      <c r="P481" s="171"/>
      <c r="Q481" s="171"/>
      <c r="R481" s="171"/>
      <c r="S481" s="171"/>
      <c r="T481" s="171"/>
      <c r="U481" s="171"/>
      <c r="V481" s="171"/>
      <c r="W481" s="171"/>
      <c r="X481" s="171"/>
      <c r="Y481" s="171"/>
      <c r="Z481" s="171"/>
    </row>
    <row r="482" spans="1:26">
      <c r="A482" s="171"/>
      <c r="B482" s="171"/>
      <c r="C482" s="171"/>
      <c r="D482" s="171"/>
      <c r="E482" s="171"/>
      <c r="F482" s="171"/>
      <c r="G482" s="171"/>
      <c r="H482" s="171"/>
      <c r="I482" s="171"/>
      <c r="J482" s="171"/>
      <c r="K482" s="171"/>
      <c r="L482" s="171"/>
      <c r="M482" s="171"/>
      <c r="N482" s="171"/>
      <c r="O482" s="171"/>
      <c r="P482" s="171"/>
      <c r="Q482" s="171"/>
      <c r="R482" s="171"/>
      <c r="S482" s="171"/>
      <c r="T482" s="171"/>
      <c r="U482" s="171"/>
      <c r="V482" s="171"/>
      <c r="W482" s="171"/>
      <c r="X482" s="171"/>
      <c r="Y482" s="171"/>
      <c r="Z482" s="171"/>
    </row>
    <row r="483" spans="1:26">
      <c r="A483" s="171"/>
      <c r="B483" s="171"/>
      <c r="C483" s="171"/>
      <c r="D483" s="171"/>
      <c r="E483" s="171"/>
      <c r="F483" s="171"/>
      <c r="G483" s="171"/>
      <c r="H483" s="171"/>
      <c r="I483" s="171"/>
      <c r="J483" s="171"/>
      <c r="K483" s="171"/>
      <c r="L483" s="171"/>
      <c r="M483" s="171"/>
      <c r="N483" s="171"/>
      <c r="O483" s="171"/>
      <c r="P483" s="171"/>
      <c r="Q483" s="171"/>
      <c r="R483" s="171"/>
      <c r="S483" s="171"/>
      <c r="T483" s="171"/>
      <c r="U483" s="171"/>
      <c r="V483" s="171"/>
      <c r="W483" s="171"/>
      <c r="X483" s="171"/>
      <c r="Y483" s="171"/>
      <c r="Z483" s="171"/>
    </row>
    <row r="484" spans="1:26">
      <c r="A484" s="171"/>
      <c r="B484" s="171"/>
      <c r="C484" s="171"/>
      <c r="D484" s="171"/>
      <c r="E484" s="171"/>
      <c r="F484" s="171"/>
      <c r="G484" s="171"/>
      <c r="H484" s="171"/>
      <c r="I484" s="171"/>
      <c r="J484" s="171"/>
      <c r="K484" s="171"/>
      <c r="L484" s="171"/>
      <c r="M484" s="171"/>
      <c r="N484" s="171"/>
      <c r="O484" s="171"/>
      <c r="P484" s="171"/>
      <c r="Q484" s="171"/>
      <c r="R484" s="171"/>
      <c r="S484" s="171"/>
      <c r="T484" s="171"/>
      <c r="U484" s="171"/>
      <c r="V484" s="171"/>
      <c r="W484" s="171"/>
      <c r="X484" s="171"/>
      <c r="Y484" s="171"/>
      <c r="Z484" s="171"/>
    </row>
    <row r="485" spans="1:26">
      <c r="A485" s="171"/>
      <c r="B485" s="171"/>
      <c r="C485" s="171"/>
      <c r="D485" s="171"/>
      <c r="E485" s="171"/>
      <c r="F485" s="171"/>
      <c r="G485" s="171"/>
      <c r="H485" s="171"/>
      <c r="I485" s="171"/>
      <c r="J485" s="171"/>
      <c r="K485" s="171"/>
      <c r="L485" s="171"/>
      <c r="M485" s="171"/>
      <c r="N485" s="171"/>
      <c r="O485" s="171"/>
      <c r="P485" s="171"/>
      <c r="Q485" s="171"/>
      <c r="R485" s="171"/>
      <c r="S485" s="171"/>
      <c r="T485" s="171"/>
      <c r="U485" s="171"/>
      <c r="V485" s="171"/>
      <c r="W485" s="171"/>
      <c r="X485" s="171"/>
      <c r="Y485" s="171"/>
      <c r="Z485" s="171"/>
    </row>
    <row r="486" spans="1:26">
      <c r="A486" s="171"/>
      <c r="B486" s="171"/>
      <c r="C486" s="171"/>
      <c r="D486" s="171"/>
      <c r="E486" s="171"/>
      <c r="F486" s="171"/>
      <c r="G486" s="171"/>
      <c r="H486" s="171"/>
      <c r="I486" s="171"/>
      <c r="J486" s="171"/>
      <c r="K486" s="171"/>
      <c r="L486" s="171"/>
      <c r="M486" s="171"/>
      <c r="N486" s="171"/>
      <c r="O486" s="171"/>
      <c r="P486" s="171"/>
      <c r="Q486" s="171"/>
      <c r="R486" s="171"/>
      <c r="S486" s="171"/>
      <c r="T486" s="171"/>
      <c r="U486" s="171"/>
      <c r="V486" s="171"/>
      <c r="W486" s="171"/>
      <c r="X486" s="171"/>
      <c r="Y486" s="171"/>
      <c r="Z486" s="171"/>
    </row>
    <row r="487" spans="1:26">
      <c r="A487" s="171"/>
      <c r="B487" s="171"/>
      <c r="C487" s="171"/>
      <c r="D487" s="171"/>
      <c r="E487" s="171"/>
      <c r="F487" s="171"/>
      <c r="G487" s="171"/>
      <c r="H487" s="171"/>
      <c r="I487" s="171"/>
      <c r="J487" s="171"/>
      <c r="K487" s="171"/>
      <c r="L487" s="171"/>
      <c r="M487" s="171"/>
      <c r="N487" s="171"/>
      <c r="O487" s="171"/>
      <c r="P487" s="171"/>
      <c r="Q487" s="171"/>
      <c r="R487" s="171"/>
      <c r="S487" s="171"/>
      <c r="T487" s="171"/>
      <c r="U487" s="171"/>
      <c r="V487" s="171"/>
      <c r="W487" s="171"/>
      <c r="X487" s="171"/>
      <c r="Y487" s="171"/>
      <c r="Z487" s="171"/>
    </row>
    <row r="488" spans="1:26">
      <c r="A488" s="171"/>
      <c r="B488" s="171"/>
      <c r="C488" s="171"/>
      <c r="D488" s="171"/>
      <c r="E488" s="171"/>
      <c r="F488" s="171"/>
      <c r="G488" s="171"/>
      <c r="H488" s="171"/>
      <c r="I488" s="171"/>
      <c r="J488" s="171"/>
      <c r="K488" s="171"/>
      <c r="L488" s="171"/>
      <c r="M488" s="171"/>
      <c r="N488" s="171"/>
      <c r="O488" s="171"/>
      <c r="P488" s="171"/>
      <c r="Q488" s="171"/>
      <c r="R488" s="171"/>
      <c r="S488" s="171"/>
      <c r="T488" s="171"/>
      <c r="U488" s="171"/>
      <c r="V488" s="171"/>
      <c r="W488" s="171"/>
      <c r="X488" s="171"/>
      <c r="Y488" s="171"/>
      <c r="Z488" s="171"/>
    </row>
    <row r="489" spans="1:26">
      <c r="A489" s="171"/>
      <c r="B489" s="171"/>
      <c r="C489" s="171"/>
      <c r="D489" s="171"/>
      <c r="E489" s="171"/>
      <c r="F489" s="171"/>
      <c r="G489" s="171"/>
      <c r="H489" s="171"/>
      <c r="I489" s="171"/>
      <c r="J489" s="171"/>
      <c r="K489" s="171"/>
      <c r="L489" s="171"/>
      <c r="M489" s="171"/>
      <c r="N489" s="171"/>
      <c r="O489" s="171"/>
      <c r="P489" s="171"/>
      <c r="Q489" s="171"/>
      <c r="R489" s="171"/>
      <c r="S489" s="171"/>
      <c r="T489" s="171"/>
      <c r="U489" s="171"/>
      <c r="V489" s="171"/>
      <c r="W489" s="171"/>
      <c r="X489" s="171"/>
      <c r="Y489" s="171"/>
      <c r="Z489" s="171"/>
    </row>
    <row r="490" spans="1:26">
      <c r="A490" s="171"/>
      <c r="B490" s="171"/>
      <c r="C490" s="171"/>
      <c r="D490" s="171"/>
      <c r="E490" s="171"/>
      <c r="F490" s="171"/>
      <c r="G490" s="171"/>
      <c r="H490" s="171"/>
      <c r="I490" s="171"/>
      <c r="J490" s="171"/>
      <c r="K490" s="171"/>
      <c r="L490" s="171"/>
      <c r="M490" s="171"/>
      <c r="N490" s="171"/>
      <c r="O490" s="171"/>
      <c r="P490" s="171"/>
      <c r="Q490" s="171"/>
      <c r="R490" s="171"/>
      <c r="S490" s="171"/>
      <c r="T490" s="171"/>
      <c r="U490" s="171"/>
      <c r="V490" s="171"/>
      <c r="W490" s="171"/>
      <c r="X490" s="171"/>
      <c r="Y490" s="171"/>
      <c r="Z490" s="171"/>
    </row>
    <row r="491" spans="1:26">
      <c r="A491" s="171"/>
      <c r="B491" s="171"/>
      <c r="C491" s="171"/>
      <c r="D491" s="171"/>
      <c r="E491" s="171"/>
      <c r="F491" s="171"/>
      <c r="G491" s="171"/>
      <c r="H491" s="171"/>
      <c r="I491" s="171"/>
      <c r="J491" s="171"/>
      <c r="K491" s="171"/>
      <c r="L491" s="171"/>
      <c r="M491" s="171"/>
      <c r="N491" s="171"/>
      <c r="O491" s="171"/>
      <c r="P491" s="171"/>
      <c r="Q491" s="171"/>
      <c r="R491" s="171"/>
      <c r="S491" s="171"/>
      <c r="T491" s="171"/>
      <c r="U491" s="171"/>
      <c r="V491" s="171"/>
      <c r="W491" s="171"/>
      <c r="X491" s="171"/>
      <c r="Y491" s="171"/>
      <c r="Z491" s="171"/>
    </row>
    <row r="492" spans="1:26">
      <c r="A492" s="171"/>
      <c r="B492" s="171"/>
      <c r="C492" s="171"/>
      <c r="D492" s="171"/>
      <c r="E492" s="171"/>
      <c r="F492" s="171"/>
      <c r="G492" s="171"/>
      <c r="H492" s="171"/>
      <c r="I492" s="171"/>
      <c r="J492" s="171"/>
      <c r="K492" s="171"/>
      <c r="L492" s="171"/>
      <c r="M492" s="171"/>
      <c r="N492" s="171"/>
      <c r="O492" s="171"/>
      <c r="P492" s="171"/>
      <c r="Q492" s="171"/>
      <c r="R492" s="171"/>
      <c r="S492" s="171"/>
      <c r="T492" s="171"/>
      <c r="U492" s="171"/>
      <c r="V492" s="171"/>
      <c r="W492" s="171"/>
      <c r="X492" s="171"/>
      <c r="Y492" s="171"/>
      <c r="Z492" s="171"/>
    </row>
    <row r="493" spans="1:26">
      <c r="A493" s="171"/>
      <c r="B493" s="171"/>
      <c r="C493" s="171"/>
      <c r="D493" s="171"/>
      <c r="E493" s="171"/>
      <c r="F493" s="171"/>
      <c r="G493" s="171"/>
      <c r="H493" s="171"/>
      <c r="I493" s="171"/>
      <c r="J493" s="171"/>
      <c r="K493" s="171"/>
      <c r="L493" s="171"/>
      <c r="M493" s="171"/>
      <c r="N493" s="171"/>
      <c r="O493" s="171"/>
      <c r="P493" s="171"/>
      <c r="Q493" s="171"/>
      <c r="R493" s="171"/>
      <c r="S493" s="171"/>
      <c r="T493" s="171"/>
      <c r="U493" s="171"/>
      <c r="V493" s="171"/>
      <c r="W493" s="171"/>
      <c r="X493" s="171"/>
      <c r="Y493" s="171"/>
      <c r="Z493" s="171"/>
    </row>
    <row r="494" spans="1:26">
      <c r="A494" s="171"/>
      <c r="B494" s="171"/>
      <c r="C494" s="171"/>
      <c r="D494" s="171"/>
      <c r="E494" s="171"/>
      <c r="F494" s="171"/>
      <c r="G494" s="171"/>
      <c r="H494" s="171"/>
      <c r="I494" s="171"/>
      <c r="J494" s="171"/>
      <c r="K494" s="171"/>
      <c r="L494" s="171"/>
      <c r="M494" s="171"/>
      <c r="N494" s="171"/>
      <c r="O494" s="171"/>
      <c r="P494" s="171"/>
      <c r="Q494" s="171"/>
      <c r="R494" s="171"/>
      <c r="S494" s="171"/>
      <c r="T494" s="171"/>
      <c r="U494" s="171"/>
      <c r="V494" s="171"/>
      <c r="W494" s="171"/>
      <c r="X494" s="171"/>
      <c r="Y494" s="171"/>
      <c r="Z494" s="171"/>
    </row>
    <row r="495" spans="1:26">
      <c r="A495" s="171"/>
      <c r="B495" s="171"/>
      <c r="C495" s="171"/>
      <c r="D495" s="171"/>
      <c r="E495" s="171"/>
      <c r="F495" s="171"/>
      <c r="G495" s="171"/>
      <c r="H495" s="171"/>
      <c r="I495" s="171"/>
      <c r="J495" s="171"/>
      <c r="K495" s="171"/>
      <c r="L495" s="171"/>
      <c r="M495" s="171"/>
      <c r="N495" s="171"/>
      <c r="O495" s="171"/>
      <c r="P495" s="171"/>
      <c r="Q495" s="171"/>
      <c r="R495" s="171"/>
      <c r="S495" s="171"/>
      <c r="T495" s="171"/>
      <c r="U495" s="171"/>
      <c r="V495" s="171"/>
      <c r="W495" s="171"/>
      <c r="X495" s="171"/>
      <c r="Y495" s="171"/>
      <c r="Z495" s="171"/>
    </row>
    <row r="496" spans="1:26">
      <c r="A496" s="171"/>
      <c r="B496" s="171"/>
      <c r="C496" s="171"/>
      <c r="D496" s="171"/>
      <c r="E496" s="171"/>
      <c r="F496" s="171"/>
      <c r="G496" s="171"/>
      <c r="H496" s="171"/>
      <c r="I496" s="171"/>
      <c r="J496" s="171"/>
      <c r="K496" s="171"/>
      <c r="L496" s="171"/>
      <c r="M496" s="171"/>
      <c r="N496" s="171"/>
      <c r="O496" s="171"/>
      <c r="P496" s="171"/>
      <c r="Q496" s="171"/>
      <c r="R496" s="171"/>
      <c r="S496" s="171"/>
      <c r="T496" s="171"/>
      <c r="U496" s="171"/>
      <c r="V496" s="171"/>
      <c r="W496" s="171"/>
      <c r="X496" s="171"/>
      <c r="Y496" s="171"/>
      <c r="Z496" s="171"/>
    </row>
    <row r="497" spans="1:26">
      <c r="A497" s="171"/>
      <c r="B497" s="171"/>
      <c r="C497" s="171"/>
      <c r="D497" s="171"/>
      <c r="E497" s="171"/>
      <c r="F497" s="171"/>
      <c r="G497" s="171"/>
      <c r="H497" s="171"/>
      <c r="I497" s="171"/>
      <c r="J497" s="171"/>
      <c r="K497" s="171"/>
      <c r="L497" s="171"/>
      <c r="M497" s="171"/>
      <c r="N497" s="171"/>
      <c r="O497" s="171"/>
      <c r="P497" s="171"/>
      <c r="Q497" s="171"/>
      <c r="R497" s="171"/>
      <c r="S497" s="171"/>
      <c r="T497" s="171"/>
      <c r="U497" s="171"/>
      <c r="V497" s="171"/>
      <c r="W497" s="171"/>
      <c r="X497" s="171"/>
      <c r="Y497" s="171"/>
      <c r="Z497" s="171"/>
    </row>
    <row r="498" spans="1:26">
      <c r="A498" s="171"/>
      <c r="B498" s="171"/>
      <c r="C498" s="171"/>
      <c r="D498" s="171"/>
      <c r="E498" s="171"/>
      <c r="F498" s="171"/>
      <c r="G498" s="171"/>
      <c r="H498" s="171"/>
      <c r="I498" s="171"/>
      <c r="J498" s="171"/>
      <c r="K498" s="171"/>
      <c r="L498" s="171"/>
      <c r="M498" s="171"/>
      <c r="N498" s="171"/>
      <c r="O498" s="171"/>
      <c r="P498" s="171"/>
      <c r="Q498" s="171"/>
      <c r="R498" s="171"/>
      <c r="S498" s="171"/>
      <c r="T498" s="171"/>
      <c r="U498" s="171"/>
      <c r="V498" s="171"/>
      <c r="W498" s="171"/>
      <c r="X498" s="171"/>
      <c r="Y498" s="171"/>
      <c r="Z498" s="171"/>
    </row>
    <row r="499" spans="1:26">
      <c r="A499" s="171"/>
      <c r="B499" s="171"/>
      <c r="C499" s="171"/>
      <c r="D499" s="171"/>
      <c r="E499" s="171"/>
      <c r="F499" s="171"/>
      <c r="G499" s="171"/>
      <c r="H499" s="171"/>
      <c r="I499" s="171"/>
      <c r="J499" s="171"/>
      <c r="K499" s="171"/>
      <c r="L499" s="171"/>
      <c r="M499" s="171"/>
      <c r="N499" s="171"/>
      <c r="O499" s="171"/>
      <c r="P499" s="171"/>
      <c r="Q499" s="171"/>
      <c r="R499" s="171"/>
      <c r="S499" s="171"/>
      <c r="T499" s="171"/>
      <c r="U499" s="171"/>
      <c r="V499" s="171"/>
      <c r="W499" s="171"/>
      <c r="X499" s="171"/>
      <c r="Y499" s="171"/>
      <c r="Z499" s="171"/>
    </row>
    <row r="500" spans="1:26">
      <c r="A500" s="171"/>
      <c r="B500" s="171"/>
      <c r="C500" s="171"/>
      <c r="D500" s="171"/>
      <c r="E500" s="171"/>
      <c r="F500" s="171"/>
      <c r="G500" s="171"/>
      <c r="H500" s="171"/>
      <c r="I500" s="171"/>
      <c r="J500" s="171"/>
      <c r="K500" s="171"/>
      <c r="L500" s="171"/>
      <c r="M500" s="171"/>
      <c r="N500" s="171"/>
      <c r="O500" s="171"/>
      <c r="P500" s="171"/>
      <c r="Q500" s="171"/>
      <c r="R500" s="171"/>
      <c r="S500" s="171"/>
      <c r="T500" s="171"/>
      <c r="U500" s="171"/>
      <c r="V500" s="171"/>
      <c r="W500" s="171"/>
      <c r="X500" s="171"/>
      <c r="Y500" s="171"/>
      <c r="Z500" s="171"/>
    </row>
    <row r="501" spans="1:26">
      <c r="A501" s="171"/>
      <c r="B501" s="171"/>
      <c r="C501" s="171"/>
      <c r="D501" s="171"/>
      <c r="E501" s="171"/>
      <c r="F501" s="171"/>
      <c r="G501" s="171"/>
      <c r="H501" s="171"/>
      <c r="I501" s="171"/>
      <c r="J501" s="171"/>
      <c r="K501" s="171"/>
      <c r="L501" s="171"/>
      <c r="M501" s="171"/>
      <c r="N501" s="171"/>
      <c r="O501" s="171"/>
      <c r="P501" s="171"/>
      <c r="Q501" s="171"/>
      <c r="R501" s="171"/>
      <c r="S501" s="171"/>
      <c r="T501" s="171"/>
      <c r="U501" s="171"/>
      <c r="V501" s="171"/>
      <c r="W501" s="171"/>
      <c r="X501" s="171"/>
      <c r="Y501" s="171"/>
      <c r="Z501" s="171"/>
    </row>
    <row r="502" spans="1:26">
      <c r="A502" s="171"/>
      <c r="B502" s="171"/>
      <c r="C502" s="171"/>
      <c r="D502" s="171"/>
      <c r="E502" s="171"/>
      <c r="F502" s="171"/>
      <c r="G502" s="171"/>
      <c r="H502" s="171"/>
      <c r="I502" s="171"/>
      <c r="J502" s="171"/>
      <c r="K502" s="171"/>
      <c r="L502" s="171"/>
      <c r="M502" s="171"/>
      <c r="N502" s="171"/>
      <c r="O502" s="171"/>
      <c r="P502" s="171"/>
      <c r="Q502" s="171"/>
      <c r="R502" s="171"/>
      <c r="S502" s="171"/>
      <c r="T502" s="171"/>
      <c r="U502" s="171"/>
      <c r="V502" s="171"/>
      <c r="W502" s="171"/>
      <c r="X502" s="171"/>
      <c r="Y502" s="171"/>
      <c r="Z502" s="171"/>
    </row>
    <row r="503" spans="1:26">
      <c r="A503" s="171"/>
      <c r="B503" s="171"/>
      <c r="C503" s="171"/>
      <c r="D503" s="171"/>
      <c r="E503" s="171"/>
      <c r="F503" s="171"/>
      <c r="G503" s="171"/>
      <c r="H503" s="171"/>
      <c r="I503" s="171"/>
      <c r="J503" s="171"/>
      <c r="K503" s="171"/>
      <c r="L503" s="171"/>
      <c r="M503" s="171"/>
      <c r="N503" s="171"/>
      <c r="O503" s="171"/>
      <c r="P503" s="171"/>
      <c r="Q503" s="171"/>
      <c r="R503" s="171"/>
      <c r="S503" s="171"/>
      <c r="T503" s="171"/>
      <c r="U503" s="171"/>
      <c r="V503" s="171"/>
      <c r="W503" s="171"/>
      <c r="X503" s="171"/>
      <c r="Y503" s="171"/>
      <c r="Z503" s="171"/>
    </row>
    <row r="504" spans="1:26">
      <c r="A504" s="171"/>
      <c r="B504" s="171"/>
      <c r="C504" s="171"/>
      <c r="D504" s="171"/>
      <c r="E504" s="171"/>
      <c r="F504" s="171"/>
      <c r="G504" s="171"/>
      <c r="H504" s="171"/>
      <c r="I504" s="171"/>
      <c r="J504" s="171"/>
      <c r="K504" s="171"/>
      <c r="L504" s="171"/>
      <c r="M504" s="171"/>
      <c r="N504" s="171"/>
      <c r="O504" s="171"/>
      <c r="P504" s="171"/>
      <c r="Q504" s="171"/>
      <c r="R504" s="171"/>
      <c r="S504" s="171"/>
      <c r="T504" s="171"/>
      <c r="U504" s="171"/>
      <c r="V504" s="171"/>
      <c r="W504" s="171"/>
      <c r="X504" s="171"/>
      <c r="Y504" s="171"/>
      <c r="Z504" s="171"/>
    </row>
    <row r="505" spans="1:26">
      <c r="A505" s="171"/>
      <c r="B505" s="171"/>
      <c r="C505" s="171"/>
      <c r="D505" s="171"/>
      <c r="E505" s="171"/>
      <c r="F505" s="171"/>
      <c r="G505" s="171"/>
      <c r="H505" s="171"/>
      <c r="I505" s="171"/>
      <c r="J505" s="171"/>
      <c r="K505" s="171"/>
      <c r="L505" s="171"/>
      <c r="M505" s="171"/>
      <c r="N505" s="171"/>
      <c r="O505" s="171"/>
      <c r="P505" s="171"/>
      <c r="Q505" s="171"/>
      <c r="R505" s="171"/>
      <c r="S505" s="171"/>
      <c r="T505" s="171"/>
      <c r="U505" s="171"/>
      <c r="V505" s="171"/>
      <c r="W505" s="171"/>
      <c r="X505" s="171"/>
      <c r="Y505" s="171"/>
      <c r="Z505" s="171"/>
    </row>
    <row r="506" spans="1:26">
      <c r="A506" s="171"/>
      <c r="B506" s="171"/>
      <c r="C506" s="171"/>
      <c r="D506" s="171"/>
      <c r="E506" s="171"/>
      <c r="F506" s="171"/>
      <c r="G506" s="171"/>
      <c r="H506" s="171"/>
      <c r="I506" s="171"/>
      <c r="J506" s="171"/>
      <c r="K506" s="171"/>
      <c r="L506" s="171"/>
      <c r="M506" s="171"/>
      <c r="N506" s="171"/>
      <c r="O506" s="171"/>
      <c r="P506" s="171"/>
      <c r="Q506" s="171"/>
      <c r="R506" s="171"/>
      <c r="S506" s="171"/>
      <c r="T506" s="171"/>
      <c r="U506" s="171"/>
      <c r="V506" s="171"/>
      <c r="W506" s="171"/>
      <c r="X506" s="171"/>
      <c r="Y506" s="171"/>
      <c r="Z506" s="171"/>
    </row>
    <row r="507" spans="1:26">
      <c r="A507" s="171"/>
      <c r="B507" s="171"/>
      <c r="C507" s="171"/>
      <c r="D507" s="171"/>
      <c r="E507" s="171"/>
      <c r="F507" s="171"/>
      <c r="G507" s="171"/>
      <c r="H507" s="171"/>
      <c r="I507" s="171"/>
      <c r="J507" s="171"/>
      <c r="K507" s="171"/>
      <c r="L507" s="171"/>
      <c r="M507" s="171"/>
      <c r="N507" s="171"/>
      <c r="O507" s="171"/>
      <c r="P507" s="171"/>
      <c r="Q507" s="171"/>
      <c r="R507" s="171"/>
      <c r="S507" s="171"/>
      <c r="T507" s="171"/>
      <c r="U507" s="171"/>
      <c r="V507" s="171"/>
      <c r="W507" s="171"/>
      <c r="X507" s="171"/>
      <c r="Y507" s="171"/>
      <c r="Z507" s="171"/>
    </row>
    <row r="508" spans="1:26">
      <c r="A508" s="171"/>
      <c r="B508" s="171"/>
      <c r="C508" s="171"/>
      <c r="D508" s="171"/>
      <c r="E508" s="171"/>
      <c r="F508" s="171"/>
      <c r="G508" s="171"/>
      <c r="H508" s="171"/>
      <c r="I508" s="171"/>
      <c r="J508" s="171"/>
      <c r="K508" s="171"/>
      <c r="L508" s="171"/>
      <c r="M508" s="171"/>
      <c r="N508" s="171"/>
      <c r="O508" s="171"/>
      <c r="P508" s="171"/>
      <c r="Q508" s="171"/>
      <c r="R508" s="171"/>
      <c r="S508" s="171"/>
      <c r="T508" s="171"/>
      <c r="U508" s="171"/>
      <c r="V508" s="171"/>
      <c r="W508" s="171"/>
      <c r="X508" s="171"/>
      <c r="Y508" s="171"/>
      <c r="Z508" s="171"/>
    </row>
    <row r="509" spans="1:26">
      <c r="A509" s="171"/>
      <c r="B509" s="171"/>
      <c r="C509" s="171"/>
      <c r="D509" s="171"/>
      <c r="E509" s="171"/>
      <c r="F509" s="171"/>
      <c r="G509" s="171"/>
      <c r="H509" s="171"/>
      <c r="I509" s="171"/>
      <c r="J509" s="171"/>
      <c r="K509" s="171"/>
      <c r="L509" s="171"/>
      <c r="M509" s="171"/>
      <c r="N509" s="171"/>
      <c r="O509" s="171"/>
      <c r="P509" s="171"/>
      <c r="Q509" s="171"/>
      <c r="R509" s="171"/>
      <c r="S509" s="171"/>
      <c r="T509" s="171"/>
      <c r="U509" s="171"/>
      <c r="V509" s="171"/>
      <c r="W509" s="171"/>
      <c r="X509" s="171"/>
      <c r="Y509" s="171"/>
      <c r="Z509" s="171"/>
    </row>
    <row r="510" spans="1:26">
      <c r="A510" s="171"/>
      <c r="B510" s="171"/>
      <c r="C510" s="171"/>
      <c r="D510" s="171"/>
      <c r="E510" s="171"/>
      <c r="F510" s="171"/>
      <c r="G510" s="171"/>
      <c r="H510" s="171"/>
      <c r="I510" s="171"/>
      <c r="J510" s="171"/>
      <c r="K510" s="171"/>
      <c r="L510" s="171"/>
      <c r="M510" s="171"/>
      <c r="N510" s="171"/>
      <c r="O510" s="171"/>
      <c r="P510" s="171"/>
      <c r="Q510" s="171"/>
      <c r="R510" s="171"/>
      <c r="S510" s="171"/>
      <c r="T510" s="171"/>
      <c r="U510" s="171"/>
      <c r="V510" s="171"/>
      <c r="W510" s="171"/>
      <c r="X510" s="171"/>
      <c r="Y510" s="171"/>
      <c r="Z510" s="171"/>
    </row>
    <row r="511" spans="1:26">
      <c r="A511" s="171"/>
      <c r="B511" s="171"/>
      <c r="C511" s="171"/>
      <c r="D511" s="171"/>
      <c r="E511" s="171"/>
      <c r="F511" s="171"/>
      <c r="G511" s="171"/>
      <c r="H511" s="171"/>
      <c r="I511" s="171"/>
      <c r="J511" s="171"/>
      <c r="K511" s="171"/>
      <c r="L511" s="171"/>
      <c r="M511" s="171"/>
      <c r="N511" s="171"/>
      <c r="O511" s="171"/>
      <c r="P511" s="171"/>
      <c r="Q511" s="171"/>
      <c r="R511" s="171"/>
      <c r="S511" s="171"/>
      <c r="T511" s="171"/>
      <c r="U511" s="171"/>
      <c r="V511" s="171"/>
      <c r="W511" s="171"/>
      <c r="X511" s="171"/>
      <c r="Y511" s="171"/>
      <c r="Z511" s="171"/>
    </row>
    <row r="512" spans="1:26">
      <c r="A512" s="171"/>
      <c r="B512" s="171"/>
      <c r="C512" s="171"/>
      <c r="D512" s="171"/>
      <c r="E512" s="171"/>
      <c r="F512" s="171"/>
      <c r="G512" s="171"/>
      <c r="H512" s="171"/>
      <c r="I512" s="171"/>
      <c r="J512" s="171"/>
      <c r="K512" s="171"/>
      <c r="L512" s="171"/>
      <c r="M512" s="171"/>
      <c r="N512" s="171"/>
      <c r="O512" s="171"/>
      <c r="P512" s="171"/>
      <c r="Q512" s="171"/>
      <c r="R512" s="171"/>
      <c r="S512" s="171"/>
      <c r="T512" s="171"/>
      <c r="U512" s="171"/>
      <c r="V512" s="171"/>
      <c r="W512" s="171"/>
      <c r="X512" s="171"/>
      <c r="Y512" s="171"/>
      <c r="Z512" s="171"/>
    </row>
    <row r="513" spans="1:26">
      <c r="A513" s="171"/>
      <c r="B513" s="171"/>
      <c r="C513" s="171"/>
      <c r="D513" s="171"/>
      <c r="E513" s="171"/>
      <c r="F513" s="171"/>
      <c r="G513" s="171"/>
      <c r="H513" s="171"/>
      <c r="I513" s="171"/>
      <c r="J513" s="171"/>
      <c r="K513" s="171"/>
      <c r="L513" s="171"/>
      <c r="M513" s="171"/>
      <c r="N513" s="171"/>
      <c r="O513" s="171"/>
      <c r="P513" s="171"/>
      <c r="Q513" s="171"/>
      <c r="R513" s="171"/>
      <c r="S513" s="171"/>
      <c r="T513" s="171"/>
      <c r="U513" s="171"/>
      <c r="V513" s="171"/>
      <c r="W513" s="171"/>
      <c r="X513" s="171"/>
      <c r="Y513" s="171"/>
      <c r="Z513" s="171"/>
    </row>
    <row r="514" spans="1:26">
      <c r="A514" s="171"/>
      <c r="B514" s="171"/>
      <c r="C514" s="171"/>
      <c r="D514" s="171"/>
      <c r="E514" s="171"/>
      <c r="F514" s="171"/>
      <c r="G514" s="171"/>
      <c r="H514" s="171"/>
      <c r="I514" s="171"/>
      <c r="J514" s="171"/>
      <c r="K514" s="171"/>
      <c r="L514" s="171"/>
      <c r="M514" s="171"/>
      <c r="N514" s="171"/>
      <c r="O514" s="171"/>
      <c r="P514" s="171"/>
      <c r="Q514" s="171"/>
      <c r="R514" s="171"/>
      <c r="S514" s="171"/>
      <c r="T514" s="171"/>
      <c r="U514" s="171"/>
      <c r="V514" s="171"/>
      <c r="W514" s="171"/>
      <c r="X514" s="171"/>
      <c r="Y514" s="171"/>
      <c r="Z514" s="171"/>
    </row>
    <row r="515" spans="1:26">
      <c r="A515" s="171"/>
      <c r="B515" s="171"/>
      <c r="C515" s="171"/>
      <c r="D515" s="171"/>
      <c r="E515" s="171"/>
      <c r="F515" s="171"/>
      <c r="G515" s="171"/>
      <c r="H515" s="171"/>
      <c r="I515" s="171"/>
      <c r="J515" s="171"/>
      <c r="K515" s="171"/>
      <c r="L515" s="171"/>
      <c r="M515" s="171"/>
      <c r="N515" s="171"/>
      <c r="O515" s="171"/>
      <c r="P515" s="171"/>
      <c r="Q515" s="171"/>
      <c r="R515" s="171"/>
      <c r="S515" s="171"/>
      <c r="T515" s="171"/>
      <c r="U515" s="171"/>
      <c r="V515" s="171"/>
      <c r="W515" s="171"/>
      <c r="X515" s="171"/>
      <c r="Y515" s="171"/>
      <c r="Z515" s="171"/>
    </row>
    <row r="516" spans="1:26">
      <c r="A516" s="171"/>
      <c r="B516" s="171"/>
      <c r="C516" s="171"/>
      <c r="D516" s="171"/>
      <c r="E516" s="171"/>
      <c r="F516" s="171"/>
      <c r="G516" s="171"/>
      <c r="H516" s="171"/>
      <c r="I516" s="171"/>
      <c r="J516" s="171"/>
      <c r="K516" s="171"/>
      <c r="L516" s="171"/>
      <c r="M516" s="171"/>
      <c r="N516" s="171"/>
      <c r="O516" s="171"/>
      <c r="P516" s="171"/>
      <c r="Q516" s="171"/>
      <c r="R516" s="171"/>
      <c r="S516" s="171"/>
      <c r="T516" s="171"/>
      <c r="U516" s="171"/>
      <c r="V516" s="171"/>
      <c r="W516" s="171"/>
      <c r="X516" s="171"/>
      <c r="Y516" s="171"/>
      <c r="Z516" s="171"/>
    </row>
    <row r="517" spans="1:26">
      <c r="A517" s="171"/>
      <c r="B517" s="171"/>
      <c r="C517" s="171"/>
      <c r="D517" s="171"/>
      <c r="E517" s="171"/>
      <c r="F517" s="171"/>
      <c r="G517" s="171"/>
      <c r="H517" s="171"/>
      <c r="I517" s="171"/>
      <c r="J517" s="171"/>
      <c r="K517" s="171"/>
      <c r="L517" s="171"/>
      <c r="M517" s="171"/>
      <c r="N517" s="171"/>
      <c r="O517" s="171"/>
      <c r="P517" s="171"/>
      <c r="Q517" s="171"/>
      <c r="R517" s="171"/>
      <c r="S517" s="171"/>
      <c r="T517" s="171"/>
      <c r="U517" s="171"/>
      <c r="V517" s="171"/>
      <c r="W517" s="171"/>
      <c r="X517" s="171"/>
      <c r="Y517" s="171"/>
      <c r="Z517" s="171"/>
    </row>
    <row r="518" spans="1:26">
      <c r="A518" s="171"/>
      <c r="B518" s="171"/>
      <c r="C518" s="171"/>
      <c r="D518" s="171"/>
      <c r="E518" s="171"/>
      <c r="F518" s="171"/>
      <c r="G518" s="171"/>
      <c r="H518" s="171"/>
      <c r="I518" s="171"/>
      <c r="J518" s="171"/>
      <c r="K518" s="171"/>
      <c r="L518" s="171"/>
      <c r="M518" s="171"/>
      <c r="N518" s="171"/>
      <c r="O518" s="171"/>
      <c r="P518" s="171"/>
      <c r="Q518" s="171"/>
      <c r="R518" s="171"/>
      <c r="S518" s="171"/>
      <c r="T518" s="171"/>
      <c r="U518" s="171"/>
      <c r="V518" s="171"/>
      <c r="W518" s="171"/>
      <c r="X518" s="171"/>
      <c r="Y518" s="171"/>
      <c r="Z518" s="171"/>
    </row>
    <row r="519" spans="1:26">
      <c r="A519" s="171"/>
      <c r="B519" s="171"/>
      <c r="C519" s="171"/>
      <c r="D519" s="171"/>
      <c r="E519" s="171"/>
      <c r="F519" s="171"/>
      <c r="G519" s="171"/>
      <c r="H519" s="171"/>
      <c r="I519" s="171"/>
      <c r="J519" s="171"/>
      <c r="K519" s="171"/>
      <c r="L519" s="171"/>
      <c r="M519" s="171"/>
      <c r="N519" s="171"/>
      <c r="O519" s="171"/>
      <c r="P519" s="171"/>
      <c r="Q519" s="171"/>
      <c r="R519" s="171"/>
      <c r="S519" s="171"/>
      <c r="T519" s="171"/>
      <c r="U519" s="171"/>
      <c r="V519" s="171"/>
      <c r="W519" s="171"/>
      <c r="X519" s="171"/>
      <c r="Y519" s="171"/>
      <c r="Z519" s="171"/>
    </row>
    <row r="520" spans="1:26">
      <c r="A520" s="171"/>
      <c r="B520" s="171"/>
      <c r="C520" s="171"/>
      <c r="D520" s="171"/>
      <c r="E520" s="171"/>
      <c r="F520" s="171"/>
      <c r="G520" s="171"/>
      <c r="H520" s="171"/>
      <c r="I520" s="171"/>
      <c r="J520" s="171"/>
      <c r="K520" s="171"/>
      <c r="L520" s="171"/>
      <c r="M520" s="171"/>
      <c r="N520" s="171"/>
      <c r="O520" s="171"/>
      <c r="P520" s="171"/>
      <c r="Q520" s="171"/>
      <c r="R520" s="171"/>
      <c r="S520" s="171"/>
      <c r="T520" s="171"/>
      <c r="U520" s="171"/>
      <c r="V520" s="171"/>
      <c r="W520" s="171"/>
      <c r="X520" s="171"/>
      <c r="Y520" s="171"/>
      <c r="Z520" s="171"/>
    </row>
    <row r="521" spans="1:26">
      <c r="A521" s="171"/>
      <c r="B521" s="171"/>
      <c r="C521" s="171"/>
      <c r="D521" s="171"/>
      <c r="E521" s="171"/>
      <c r="F521" s="171"/>
      <c r="G521" s="171"/>
      <c r="H521" s="171"/>
      <c r="I521" s="171"/>
      <c r="J521" s="171"/>
      <c r="K521" s="171"/>
      <c r="L521" s="171"/>
      <c r="M521" s="171"/>
      <c r="N521" s="171"/>
      <c r="O521" s="171"/>
      <c r="P521" s="171"/>
      <c r="Q521" s="171"/>
      <c r="R521" s="171"/>
      <c r="S521" s="171"/>
      <c r="T521" s="171"/>
      <c r="U521" s="171"/>
      <c r="V521" s="171"/>
      <c r="W521" s="171"/>
      <c r="X521" s="171"/>
      <c r="Y521" s="171"/>
      <c r="Z521" s="171"/>
    </row>
    <row r="522" spans="1:26">
      <c r="A522" s="171"/>
      <c r="B522" s="171"/>
      <c r="C522" s="171"/>
      <c r="D522" s="171"/>
      <c r="E522" s="171"/>
      <c r="F522" s="171"/>
      <c r="G522" s="171"/>
      <c r="H522" s="171"/>
      <c r="I522" s="171"/>
      <c r="J522" s="171"/>
      <c r="K522" s="171"/>
      <c r="L522" s="171"/>
      <c r="M522" s="171"/>
      <c r="N522" s="171"/>
      <c r="O522" s="171"/>
      <c r="P522" s="171"/>
      <c r="Q522" s="171"/>
      <c r="R522" s="171"/>
      <c r="S522" s="171"/>
      <c r="T522" s="171"/>
      <c r="U522" s="171"/>
      <c r="V522" s="171"/>
      <c r="W522" s="171"/>
      <c r="X522" s="171"/>
      <c r="Y522" s="171"/>
      <c r="Z522" s="171"/>
    </row>
    <row r="523" spans="1:26">
      <c r="A523" s="171"/>
      <c r="B523" s="171"/>
      <c r="C523" s="171"/>
      <c r="D523" s="171"/>
      <c r="E523" s="171"/>
      <c r="F523" s="171"/>
      <c r="G523" s="171"/>
      <c r="H523" s="171"/>
      <c r="I523" s="171"/>
      <c r="J523" s="171"/>
      <c r="K523" s="171"/>
      <c r="L523" s="171"/>
      <c r="M523" s="171"/>
      <c r="N523" s="171"/>
      <c r="O523" s="171"/>
      <c r="P523" s="171"/>
      <c r="Q523" s="171"/>
      <c r="R523" s="171"/>
      <c r="S523" s="171"/>
      <c r="T523" s="171"/>
      <c r="U523" s="171"/>
      <c r="V523" s="171"/>
      <c r="W523" s="171"/>
      <c r="X523" s="171"/>
      <c r="Y523" s="171"/>
      <c r="Z523" s="171"/>
    </row>
    <row r="524" spans="1:26">
      <c r="A524" s="171"/>
      <c r="B524" s="171"/>
      <c r="C524" s="171"/>
      <c r="D524" s="171"/>
      <c r="E524" s="171"/>
      <c r="F524" s="171"/>
      <c r="G524" s="171"/>
      <c r="H524" s="171"/>
      <c r="I524" s="171"/>
      <c r="J524" s="171"/>
      <c r="K524" s="171"/>
      <c r="L524" s="171"/>
      <c r="M524" s="171"/>
      <c r="N524" s="171"/>
      <c r="O524" s="171"/>
      <c r="P524" s="171"/>
      <c r="Q524" s="171"/>
      <c r="R524" s="171"/>
      <c r="S524" s="171"/>
      <c r="T524" s="171"/>
      <c r="U524" s="171"/>
      <c r="V524" s="171"/>
      <c r="W524" s="171"/>
      <c r="X524" s="171"/>
      <c r="Y524" s="171"/>
      <c r="Z524" s="171"/>
    </row>
    <row r="525" spans="1:26">
      <c r="A525" s="171"/>
      <c r="B525" s="171"/>
      <c r="C525" s="171"/>
      <c r="D525" s="171"/>
      <c r="E525" s="171"/>
      <c r="F525" s="171"/>
      <c r="G525" s="171"/>
      <c r="H525" s="171"/>
      <c r="I525" s="171"/>
      <c r="J525" s="171"/>
      <c r="K525" s="171"/>
      <c r="L525" s="171"/>
      <c r="M525" s="171"/>
      <c r="N525" s="171"/>
      <c r="O525" s="171"/>
      <c r="P525" s="171"/>
      <c r="Q525" s="171"/>
      <c r="R525" s="171"/>
      <c r="S525" s="171"/>
      <c r="T525" s="171"/>
      <c r="U525" s="171"/>
      <c r="V525" s="171"/>
      <c r="W525" s="171"/>
      <c r="X525" s="171"/>
      <c r="Y525" s="171"/>
      <c r="Z525" s="171"/>
    </row>
    <row r="526" spans="1:26">
      <c r="A526" s="171"/>
      <c r="B526" s="171"/>
      <c r="C526" s="171"/>
      <c r="D526" s="171"/>
      <c r="E526" s="171"/>
      <c r="F526" s="171"/>
      <c r="G526" s="171"/>
      <c r="H526" s="171"/>
      <c r="I526" s="171"/>
      <c r="J526" s="171"/>
      <c r="K526" s="171"/>
      <c r="L526" s="171"/>
      <c r="M526" s="171"/>
      <c r="N526" s="171"/>
      <c r="O526" s="171"/>
      <c r="P526" s="171"/>
      <c r="Q526" s="171"/>
      <c r="R526" s="171"/>
      <c r="S526" s="171"/>
      <c r="T526" s="171"/>
      <c r="U526" s="171"/>
      <c r="V526" s="171"/>
      <c r="W526" s="171"/>
      <c r="X526" s="171"/>
      <c r="Y526" s="171"/>
      <c r="Z526" s="171"/>
    </row>
    <row r="527" spans="1:26">
      <c r="A527" s="171"/>
      <c r="B527" s="171"/>
      <c r="C527" s="171"/>
      <c r="D527" s="171"/>
      <c r="E527" s="171"/>
      <c r="F527" s="171"/>
      <c r="G527" s="171"/>
      <c r="H527" s="171"/>
      <c r="I527" s="171"/>
      <c r="J527" s="171"/>
      <c r="K527" s="171"/>
      <c r="L527" s="171"/>
      <c r="M527" s="171"/>
      <c r="N527" s="171"/>
      <c r="O527" s="171"/>
      <c r="P527" s="171"/>
      <c r="Q527" s="171"/>
      <c r="R527" s="171"/>
      <c r="S527" s="171"/>
      <c r="T527" s="171"/>
      <c r="U527" s="171"/>
      <c r="V527" s="171"/>
      <c r="W527" s="171"/>
      <c r="X527" s="171"/>
      <c r="Y527" s="171"/>
      <c r="Z527" s="171"/>
    </row>
    <row r="528" spans="1:26">
      <c r="A528" s="171"/>
      <c r="B528" s="171"/>
      <c r="C528" s="171"/>
      <c r="D528" s="171"/>
      <c r="E528" s="171"/>
      <c r="F528" s="171"/>
      <c r="G528" s="171"/>
      <c r="H528" s="171"/>
      <c r="I528" s="171"/>
      <c r="J528" s="171"/>
      <c r="K528" s="171"/>
      <c r="L528" s="171"/>
      <c r="M528" s="171"/>
      <c r="N528" s="171"/>
      <c r="O528" s="171"/>
      <c r="P528" s="171"/>
      <c r="Q528" s="171"/>
      <c r="R528" s="171"/>
      <c r="S528" s="171"/>
      <c r="T528" s="171"/>
      <c r="U528" s="171"/>
      <c r="V528" s="171"/>
      <c r="W528" s="171"/>
      <c r="X528" s="171"/>
      <c r="Y528" s="171"/>
      <c r="Z528" s="171"/>
    </row>
    <row r="529" spans="1:26">
      <c r="A529" s="171"/>
      <c r="B529" s="171"/>
      <c r="C529" s="171"/>
      <c r="D529" s="171"/>
      <c r="E529" s="171"/>
      <c r="F529" s="171"/>
      <c r="G529" s="171"/>
      <c r="H529" s="171"/>
      <c r="I529" s="171"/>
      <c r="J529" s="171"/>
      <c r="K529" s="171"/>
      <c r="L529" s="171"/>
      <c r="M529" s="171"/>
      <c r="N529" s="171"/>
      <c r="O529" s="171"/>
      <c r="P529" s="171"/>
      <c r="Q529" s="171"/>
      <c r="R529" s="171"/>
      <c r="S529" s="171"/>
      <c r="T529" s="171"/>
      <c r="U529" s="171"/>
      <c r="V529" s="171"/>
      <c r="W529" s="171"/>
      <c r="X529" s="171"/>
      <c r="Y529" s="171"/>
      <c r="Z529" s="171"/>
    </row>
    <row r="530" spans="1:26">
      <c r="A530" s="171"/>
      <c r="B530" s="171"/>
      <c r="C530" s="171"/>
      <c r="D530" s="171"/>
      <c r="E530" s="171"/>
      <c r="F530" s="171"/>
      <c r="G530" s="171"/>
      <c r="H530" s="171"/>
      <c r="I530" s="171"/>
      <c r="J530" s="171"/>
      <c r="K530" s="171"/>
      <c r="L530" s="171"/>
      <c r="M530" s="171"/>
      <c r="N530" s="171"/>
      <c r="O530" s="171"/>
      <c r="P530" s="171"/>
      <c r="Q530" s="171"/>
      <c r="R530" s="171"/>
      <c r="S530" s="171"/>
      <c r="T530" s="171"/>
      <c r="U530" s="171"/>
      <c r="V530" s="171"/>
      <c r="W530" s="171"/>
      <c r="X530" s="171"/>
      <c r="Y530" s="171"/>
      <c r="Z530" s="171"/>
    </row>
    <row r="531" spans="1:26">
      <c r="A531" s="171"/>
      <c r="B531" s="171"/>
      <c r="C531" s="171"/>
      <c r="D531" s="171"/>
      <c r="E531" s="171"/>
      <c r="F531" s="171"/>
      <c r="G531" s="171"/>
      <c r="H531" s="171"/>
      <c r="I531" s="171"/>
      <c r="J531" s="171"/>
      <c r="K531" s="171"/>
      <c r="L531" s="171"/>
      <c r="M531" s="171"/>
      <c r="N531" s="171"/>
      <c r="O531" s="171"/>
      <c r="P531" s="171"/>
      <c r="Q531" s="171"/>
      <c r="R531" s="171"/>
      <c r="S531" s="171"/>
      <c r="T531" s="171"/>
      <c r="U531" s="171"/>
      <c r="V531" s="171"/>
      <c r="W531" s="171"/>
      <c r="X531" s="171"/>
      <c r="Y531" s="171"/>
      <c r="Z531" s="171"/>
    </row>
    <row r="532" spans="1:26">
      <c r="A532" s="171"/>
      <c r="B532" s="171"/>
      <c r="C532" s="171"/>
      <c r="D532" s="171"/>
      <c r="E532" s="171"/>
      <c r="F532" s="171"/>
      <c r="G532" s="171"/>
      <c r="H532" s="171"/>
      <c r="I532" s="171"/>
      <c r="J532" s="171"/>
      <c r="K532" s="171"/>
      <c r="L532" s="171"/>
      <c r="M532" s="171"/>
      <c r="N532" s="171"/>
      <c r="O532" s="171"/>
      <c r="P532" s="171"/>
      <c r="Q532" s="171"/>
      <c r="R532" s="171"/>
      <c r="S532" s="171"/>
      <c r="T532" s="171"/>
      <c r="U532" s="171"/>
      <c r="V532" s="171"/>
      <c r="W532" s="171"/>
      <c r="X532" s="171"/>
      <c r="Y532" s="171"/>
      <c r="Z532" s="171"/>
    </row>
    <row r="533" spans="1:26">
      <c r="A533" s="171"/>
      <c r="B533" s="171"/>
      <c r="C533" s="171"/>
      <c r="D533" s="171"/>
      <c r="E533" s="171"/>
      <c r="F533" s="171"/>
      <c r="G533" s="171"/>
      <c r="H533" s="171"/>
      <c r="I533" s="171"/>
      <c r="J533" s="171"/>
      <c r="K533" s="171"/>
      <c r="L533" s="171"/>
      <c r="M533" s="171"/>
      <c r="N533" s="171"/>
      <c r="O533" s="171"/>
      <c r="P533" s="171"/>
      <c r="Q533" s="171"/>
      <c r="R533" s="171"/>
      <c r="S533" s="171"/>
      <c r="T533" s="171"/>
      <c r="U533" s="171"/>
      <c r="V533" s="171"/>
      <c r="W533" s="171"/>
      <c r="X533" s="171"/>
      <c r="Y533" s="171"/>
      <c r="Z533" s="171"/>
    </row>
    <row r="534" spans="1:26">
      <c r="A534" s="171"/>
      <c r="B534" s="171"/>
      <c r="C534" s="171"/>
      <c r="D534" s="171"/>
      <c r="E534" s="171"/>
      <c r="F534" s="171"/>
      <c r="G534" s="171"/>
      <c r="H534" s="171"/>
      <c r="I534" s="171"/>
      <c r="J534" s="171"/>
      <c r="K534" s="171"/>
      <c r="L534" s="171"/>
      <c r="M534" s="171"/>
      <c r="N534" s="171"/>
      <c r="O534" s="171"/>
      <c r="P534" s="171"/>
      <c r="Q534" s="171"/>
      <c r="R534" s="171"/>
      <c r="S534" s="171"/>
      <c r="T534" s="171"/>
      <c r="U534" s="171"/>
      <c r="V534" s="171"/>
      <c r="W534" s="171"/>
      <c r="X534" s="171"/>
      <c r="Y534" s="171"/>
      <c r="Z534" s="171"/>
    </row>
    <row r="535" spans="1:26">
      <c r="A535" s="171"/>
      <c r="B535" s="171"/>
      <c r="C535" s="171"/>
      <c r="D535" s="171"/>
      <c r="E535" s="171"/>
      <c r="F535" s="171"/>
      <c r="G535" s="171"/>
      <c r="H535" s="171"/>
      <c r="I535" s="171"/>
      <c r="J535" s="171"/>
      <c r="K535" s="171"/>
      <c r="L535" s="171"/>
      <c r="M535" s="171"/>
      <c r="N535" s="171"/>
      <c r="O535" s="171"/>
      <c r="P535" s="171"/>
      <c r="Q535" s="171"/>
      <c r="R535" s="171"/>
      <c r="S535" s="171"/>
      <c r="T535" s="171"/>
      <c r="U535" s="171"/>
      <c r="V535" s="171"/>
      <c r="W535" s="171"/>
      <c r="X535" s="171"/>
      <c r="Y535" s="171"/>
      <c r="Z535" s="171"/>
    </row>
    <row r="536" spans="1:26">
      <c r="A536" s="171"/>
      <c r="B536" s="171"/>
      <c r="C536" s="171"/>
      <c r="D536" s="171"/>
      <c r="E536" s="171"/>
      <c r="F536" s="171"/>
      <c r="G536" s="171"/>
      <c r="H536" s="171"/>
      <c r="I536" s="171"/>
      <c r="J536" s="171"/>
      <c r="K536" s="171"/>
      <c r="L536" s="171"/>
      <c r="M536" s="171"/>
      <c r="N536" s="171"/>
      <c r="O536" s="171"/>
      <c r="P536" s="171"/>
      <c r="Q536" s="171"/>
      <c r="R536" s="171"/>
      <c r="S536" s="171"/>
      <c r="T536" s="171"/>
      <c r="U536" s="171"/>
      <c r="V536" s="171"/>
      <c r="W536" s="171"/>
      <c r="X536" s="171"/>
      <c r="Y536" s="171"/>
      <c r="Z536" s="171"/>
    </row>
    <row r="537" spans="1:26">
      <c r="A537" s="171"/>
      <c r="B537" s="171"/>
      <c r="C537" s="171"/>
      <c r="D537" s="171"/>
      <c r="E537" s="171"/>
      <c r="F537" s="171"/>
      <c r="G537" s="171"/>
      <c r="H537" s="171"/>
      <c r="I537" s="171"/>
      <c r="J537" s="171"/>
      <c r="K537" s="171"/>
      <c r="L537" s="171"/>
      <c r="M537" s="171"/>
      <c r="N537" s="171"/>
      <c r="O537" s="171"/>
      <c r="P537" s="171"/>
      <c r="Q537" s="171"/>
      <c r="R537" s="171"/>
      <c r="S537" s="171"/>
      <c r="T537" s="171"/>
      <c r="U537" s="171"/>
      <c r="V537" s="171"/>
      <c r="W537" s="171"/>
      <c r="X537" s="171"/>
      <c r="Y537" s="171"/>
      <c r="Z537" s="171"/>
    </row>
    <row r="538" spans="1:26">
      <c r="A538" s="171"/>
      <c r="B538" s="171"/>
      <c r="C538" s="171"/>
      <c r="D538" s="171"/>
      <c r="E538" s="171"/>
      <c r="F538" s="171"/>
      <c r="G538" s="171"/>
      <c r="H538" s="171"/>
      <c r="I538" s="171"/>
      <c r="J538" s="171"/>
      <c r="K538" s="171"/>
      <c r="L538" s="171"/>
      <c r="M538" s="171"/>
      <c r="N538" s="171"/>
      <c r="O538" s="171"/>
      <c r="P538" s="171"/>
      <c r="Q538" s="171"/>
      <c r="R538" s="171"/>
      <c r="S538" s="171"/>
      <c r="T538" s="171"/>
      <c r="U538" s="171"/>
      <c r="V538" s="171"/>
      <c r="W538" s="171"/>
      <c r="X538" s="171"/>
      <c r="Y538" s="171"/>
      <c r="Z538" s="171"/>
    </row>
    <row r="539" spans="1:26">
      <c r="A539" s="171"/>
      <c r="B539" s="171"/>
      <c r="C539" s="171"/>
      <c r="D539" s="171"/>
      <c r="E539" s="171"/>
      <c r="F539" s="171"/>
      <c r="G539" s="171"/>
      <c r="H539" s="171"/>
      <c r="I539" s="171"/>
      <c r="J539" s="171"/>
      <c r="K539" s="171"/>
      <c r="L539" s="171"/>
      <c r="M539" s="171"/>
      <c r="N539" s="171"/>
      <c r="O539" s="171"/>
      <c r="P539" s="171"/>
      <c r="Q539" s="171"/>
      <c r="R539" s="171"/>
      <c r="S539" s="171"/>
      <c r="T539" s="171"/>
      <c r="U539" s="171"/>
      <c r="V539" s="171"/>
      <c r="W539" s="171"/>
      <c r="X539" s="171"/>
      <c r="Y539" s="171"/>
      <c r="Z539" s="171"/>
    </row>
    <row r="540" spans="1:26">
      <c r="A540" s="171"/>
      <c r="B540" s="171"/>
      <c r="C540" s="171"/>
      <c r="D540" s="171"/>
      <c r="E540" s="171"/>
      <c r="F540" s="171"/>
      <c r="G540" s="171"/>
      <c r="H540" s="171"/>
      <c r="I540" s="171"/>
      <c r="J540" s="171"/>
      <c r="K540" s="171"/>
      <c r="L540" s="171"/>
      <c r="M540" s="171"/>
      <c r="N540" s="171"/>
      <c r="O540" s="171"/>
      <c r="P540" s="171"/>
      <c r="Q540" s="171"/>
      <c r="R540" s="171"/>
      <c r="S540" s="171"/>
      <c r="T540" s="171"/>
      <c r="U540" s="171"/>
      <c r="V540" s="171"/>
      <c r="W540" s="171"/>
      <c r="X540" s="171"/>
      <c r="Y540" s="171"/>
      <c r="Z540" s="171"/>
    </row>
    <row r="541" spans="1:26">
      <c r="A541" s="171"/>
      <c r="B541" s="171"/>
      <c r="C541" s="171"/>
      <c r="D541" s="171"/>
      <c r="E541" s="171"/>
      <c r="F541" s="171"/>
      <c r="G541" s="171"/>
      <c r="H541" s="171"/>
      <c r="I541" s="171"/>
      <c r="J541" s="171"/>
      <c r="K541" s="171"/>
      <c r="L541" s="171"/>
      <c r="M541" s="171"/>
      <c r="N541" s="171"/>
      <c r="O541" s="171"/>
      <c r="P541" s="171"/>
      <c r="Q541" s="171"/>
      <c r="R541" s="171"/>
      <c r="S541" s="171"/>
      <c r="T541" s="171"/>
      <c r="U541" s="171"/>
      <c r="V541" s="171"/>
      <c r="W541" s="171"/>
      <c r="X541" s="171"/>
      <c r="Y541" s="171"/>
      <c r="Z541" s="171"/>
    </row>
    <row r="542" spans="1:26">
      <c r="A542" s="171"/>
      <c r="B542" s="171"/>
      <c r="C542" s="171"/>
      <c r="D542" s="171"/>
      <c r="E542" s="171"/>
      <c r="F542" s="171"/>
      <c r="G542" s="171"/>
      <c r="H542" s="171"/>
      <c r="I542" s="171"/>
      <c r="J542" s="171"/>
      <c r="K542" s="171"/>
      <c r="L542" s="171"/>
      <c r="M542" s="171"/>
      <c r="N542" s="171"/>
      <c r="O542" s="171"/>
      <c r="P542" s="171"/>
      <c r="Q542" s="171"/>
      <c r="R542" s="171"/>
      <c r="S542" s="171"/>
      <c r="T542" s="171"/>
      <c r="U542" s="171"/>
      <c r="V542" s="171"/>
      <c r="W542" s="171"/>
      <c r="X542" s="171"/>
      <c r="Y542" s="171"/>
      <c r="Z542" s="171"/>
    </row>
    <row r="543" spans="1:26">
      <c r="A543" s="171"/>
      <c r="B543" s="171"/>
      <c r="C543" s="171"/>
      <c r="D543" s="171"/>
      <c r="E543" s="171"/>
      <c r="F543" s="171"/>
      <c r="G543" s="171"/>
      <c r="H543" s="171"/>
      <c r="I543" s="171"/>
      <c r="J543" s="171"/>
      <c r="K543" s="171"/>
      <c r="L543" s="171"/>
      <c r="M543" s="171"/>
      <c r="N543" s="171"/>
      <c r="O543" s="171"/>
      <c r="P543" s="171"/>
      <c r="Q543" s="171"/>
      <c r="R543" s="171"/>
      <c r="S543" s="171"/>
      <c r="T543" s="171"/>
      <c r="U543" s="171"/>
      <c r="V543" s="171"/>
      <c r="W543" s="171"/>
      <c r="X543" s="171"/>
      <c r="Y543" s="171"/>
      <c r="Z543" s="171"/>
    </row>
    <row r="544" spans="1:26">
      <c r="A544" s="171"/>
      <c r="B544" s="171"/>
      <c r="C544" s="171"/>
      <c r="D544" s="171"/>
      <c r="E544" s="171"/>
      <c r="F544" s="171"/>
      <c r="G544" s="171"/>
      <c r="H544" s="171"/>
      <c r="I544" s="171"/>
      <c r="J544" s="171"/>
      <c r="K544" s="171"/>
      <c r="L544" s="171"/>
      <c r="M544" s="171"/>
      <c r="N544" s="171"/>
      <c r="O544" s="171"/>
      <c r="P544" s="171"/>
      <c r="Q544" s="171"/>
      <c r="R544" s="171"/>
      <c r="S544" s="171"/>
      <c r="T544" s="171"/>
      <c r="U544" s="171"/>
      <c r="V544" s="171"/>
      <c r="W544" s="171"/>
      <c r="X544" s="171"/>
      <c r="Y544" s="171"/>
      <c r="Z544" s="171"/>
    </row>
    <row r="545" spans="1:26">
      <c r="A545" s="171"/>
      <c r="B545" s="171"/>
      <c r="C545" s="171"/>
      <c r="D545" s="171"/>
      <c r="E545" s="171"/>
      <c r="F545" s="171"/>
      <c r="G545" s="171"/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1"/>
      <c r="U545" s="171"/>
      <c r="V545" s="171"/>
      <c r="W545" s="171"/>
      <c r="X545" s="171"/>
      <c r="Y545" s="171"/>
      <c r="Z545" s="171"/>
    </row>
    <row r="546" spans="1:26">
      <c r="A546" s="171"/>
      <c r="B546" s="171"/>
      <c r="C546" s="171"/>
      <c r="D546" s="171"/>
      <c r="E546" s="171"/>
      <c r="F546" s="171"/>
      <c r="G546" s="171"/>
      <c r="H546" s="171"/>
      <c r="I546" s="171"/>
      <c r="J546" s="171"/>
      <c r="K546" s="171"/>
      <c r="L546" s="171"/>
      <c r="M546" s="171"/>
      <c r="N546" s="171"/>
      <c r="O546" s="171"/>
      <c r="P546" s="171"/>
      <c r="Q546" s="171"/>
      <c r="R546" s="171"/>
      <c r="S546" s="171"/>
      <c r="T546" s="171"/>
      <c r="U546" s="171"/>
      <c r="V546" s="171"/>
      <c r="W546" s="171"/>
      <c r="X546" s="171"/>
      <c r="Y546" s="171"/>
      <c r="Z546" s="171"/>
    </row>
    <row r="547" spans="1:26">
      <c r="A547" s="171"/>
      <c r="B547" s="171"/>
      <c r="C547" s="171"/>
      <c r="D547" s="171"/>
      <c r="E547" s="171"/>
      <c r="F547" s="171"/>
      <c r="G547" s="171"/>
      <c r="H547" s="171"/>
      <c r="I547" s="171"/>
      <c r="J547" s="171"/>
      <c r="K547" s="171"/>
      <c r="L547" s="171"/>
      <c r="M547" s="171"/>
      <c r="N547" s="171"/>
      <c r="O547" s="171"/>
      <c r="P547" s="171"/>
      <c r="Q547" s="171"/>
      <c r="R547" s="171"/>
      <c r="S547" s="171"/>
      <c r="T547" s="171"/>
      <c r="U547" s="171"/>
      <c r="V547" s="171"/>
      <c r="W547" s="171"/>
      <c r="X547" s="171"/>
      <c r="Y547" s="171"/>
      <c r="Z547" s="171"/>
    </row>
    <row r="548" spans="1:26">
      <c r="A548" s="171"/>
      <c r="B548" s="171"/>
      <c r="C548" s="171"/>
      <c r="D548" s="171"/>
      <c r="E548" s="171"/>
      <c r="F548" s="171"/>
      <c r="G548" s="171"/>
      <c r="H548" s="171"/>
      <c r="I548" s="171"/>
      <c r="J548" s="171"/>
      <c r="K548" s="171"/>
      <c r="L548" s="171"/>
      <c r="M548" s="171"/>
      <c r="N548" s="171"/>
      <c r="O548" s="171"/>
      <c r="P548" s="171"/>
      <c r="Q548" s="171"/>
      <c r="R548" s="171"/>
      <c r="S548" s="171"/>
      <c r="T548" s="171"/>
      <c r="U548" s="171"/>
      <c r="V548" s="171"/>
      <c r="W548" s="171"/>
      <c r="X548" s="171"/>
      <c r="Y548" s="171"/>
      <c r="Z548" s="171"/>
    </row>
    <row r="549" spans="1:26">
      <c r="A549" s="171"/>
      <c r="B549" s="171"/>
      <c r="C549" s="171"/>
      <c r="D549" s="171"/>
      <c r="E549" s="171"/>
      <c r="F549" s="171"/>
      <c r="G549" s="171"/>
      <c r="H549" s="171"/>
      <c r="I549" s="171"/>
      <c r="J549" s="171"/>
      <c r="K549" s="171"/>
      <c r="L549" s="171"/>
      <c r="M549" s="171"/>
      <c r="N549" s="171"/>
      <c r="O549" s="171"/>
      <c r="P549" s="171"/>
      <c r="Q549" s="171"/>
      <c r="R549" s="171"/>
      <c r="S549" s="171"/>
      <c r="T549" s="171"/>
      <c r="U549" s="171"/>
      <c r="V549" s="171"/>
      <c r="W549" s="171"/>
      <c r="X549" s="171"/>
      <c r="Y549" s="171"/>
      <c r="Z549" s="171"/>
    </row>
    <row r="550" spans="1:26">
      <c r="A550" s="171"/>
      <c r="B550" s="171"/>
      <c r="C550" s="171"/>
      <c r="D550" s="171"/>
      <c r="E550" s="171"/>
      <c r="F550" s="171"/>
      <c r="G550" s="171"/>
      <c r="H550" s="171"/>
      <c r="I550" s="171"/>
      <c r="J550" s="171"/>
      <c r="K550" s="171"/>
      <c r="L550" s="171"/>
      <c r="M550" s="171"/>
      <c r="N550" s="171"/>
      <c r="O550" s="171"/>
      <c r="P550" s="171"/>
      <c r="Q550" s="171"/>
      <c r="R550" s="171"/>
      <c r="S550" s="171"/>
      <c r="T550" s="171"/>
      <c r="U550" s="171"/>
      <c r="V550" s="171"/>
      <c r="W550" s="171"/>
      <c r="X550" s="171"/>
      <c r="Y550" s="171"/>
      <c r="Z550" s="171"/>
    </row>
    <row r="551" spans="1:26">
      <c r="A551" s="171"/>
      <c r="B551" s="171"/>
      <c r="C551" s="171"/>
      <c r="D551" s="171"/>
      <c r="E551" s="171"/>
      <c r="F551" s="171"/>
      <c r="G551" s="171"/>
      <c r="H551" s="171"/>
      <c r="I551" s="171"/>
      <c r="J551" s="171"/>
      <c r="K551" s="171"/>
      <c r="L551" s="171"/>
      <c r="M551" s="171"/>
      <c r="N551" s="171"/>
      <c r="O551" s="171"/>
      <c r="P551" s="171"/>
      <c r="Q551" s="171"/>
      <c r="R551" s="171"/>
      <c r="S551" s="171"/>
      <c r="T551" s="171"/>
      <c r="U551" s="171"/>
      <c r="V551" s="171"/>
      <c r="W551" s="171"/>
      <c r="X551" s="171"/>
      <c r="Y551" s="171"/>
      <c r="Z551" s="171"/>
    </row>
    <row r="552" spans="1:26">
      <c r="A552" s="171"/>
      <c r="B552" s="171"/>
      <c r="C552" s="171"/>
      <c r="D552" s="171"/>
      <c r="E552" s="171"/>
      <c r="F552" s="171"/>
      <c r="G552" s="171"/>
      <c r="H552" s="171"/>
      <c r="I552" s="171"/>
      <c r="J552" s="171"/>
      <c r="K552" s="171"/>
      <c r="L552" s="171"/>
      <c r="M552" s="171"/>
      <c r="N552" s="171"/>
      <c r="O552" s="171"/>
      <c r="P552" s="171"/>
      <c r="Q552" s="171"/>
      <c r="R552" s="171"/>
      <c r="S552" s="171"/>
      <c r="T552" s="171"/>
      <c r="U552" s="171"/>
      <c r="V552" s="171"/>
      <c r="W552" s="171"/>
      <c r="X552" s="171"/>
      <c r="Y552" s="171"/>
      <c r="Z552" s="171"/>
    </row>
    <row r="553" spans="1:26">
      <c r="A553" s="171"/>
      <c r="B553" s="171"/>
      <c r="C553" s="171"/>
      <c r="D553" s="171"/>
      <c r="E553" s="171"/>
      <c r="F553" s="171"/>
      <c r="G553" s="171"/>
      <c r="H553" s="171"/>
      <c r="I553" s="171"/>
      <c r="J553" s="171"/>
      <c r="K553" s="171"/>
      <c r="L553" s="171"/>
      <c r="M553" s="171"/>
      <c r="N553" s="171"/>
      <c r="O553" s="171"/>
      <c r="P553" s="171"/>
      <c r="Q553" s="171"/>
      <c r="R553" s="171"/>
      <c r="S553" s="171"/>
      <c r="T553" s="171"/>
      <c r="U553" s="171"/>
      <c r="V553" s="171"/>
      <c r="W553" s="171"/>
      <c r="X553" s="171"/>
      <c r="Y553" s="171"/>
      <c r="Z553" s="171"/>
    </row>
    <row r="554" spans="1:26">
      <c r="A554" s="171"/>
      <c r="B554" s="171"/>
      <c r="C554" s="171"/>
      <c r="D554" s="171"/>
      <c r="E554" s="171"/>
      <c r="F554" s="171"/>
      <c r="G554" s="171"/>
      <c r="H554" s="171"/>
      <c r="I554" s="171"/>
      <c r="J554" s="171"/>
      <c r="K554" s="171"/>
      <c r="L554" s="171"/>
      <c r="M554" s="171"/>
      <c r="N554" s="171"/>
      <c r="O554" s="171"/>
      <c r="P554" s="171"/>
      <c r="Q554" s="171"/>
      <c r="R554" s="171"/>
      <c r="S554" s="171"/>
      <c r="T554" s="171"/>
      <c r="U554" s="171"/>
      <c r="V554" s="171"/>
      <c r="W554" s="171"/>
      <c r="X554" s="171"/>
      <c r="Y554" s="171"/>
      <c r="Z554" s="171"/>
    </row>
    <row r="555" spans="1:26">
      <c r="A555" s="171"/>
      <c r="B555" s="171"/>
      <c r="C555" s="171"/>
      <c r="D555" s="171"/>
      <c r="E555" s="171"/>
      <c r="F555" s="171"/>
      <c r="G555" s="171"/>
      <c r="H555" s="171"/>
      <c r="I555" s="171"/>
      <c r="J555" s="171"/>
      <c r="K555" s="171"/>
      <c r="L555" s="171"/>
      <c r="M555" s="171"/>
      <c r="N555" s="171"/>
      <c r="O555" s="171"/>
      <c r="P555" s="171"/>
      <c r="Q555" s="171"/>
      <c r="R555" s="171"/>
      <c r="S555" s="171"/>
      <c r="T555" s="171"/>
      <c r="U555" s="171"/>
      <c r="V555" s="171"/>
      <c r="W555" s="171"/>
      <c r="X555" s="171"/>
      <c r="Y555" s="171"/>
      <c r="Z555" s="171"/>
    </row>
    <row r="556" spans="1:26">
      <c r="A556" s="171"/>
      <c r="B556" s="171"/>
      <c r="C556" s="171"/>
      <c r="D556" s="171"/>
      <c r="E556" s="171"/>
      <c r="F556" s="171"/>
      <c r="G556" s="171"/>
      <c r="H556" s="171"/>
      <c r="I556" s="171"/>
      <c r="J556" s="171"/>
      <c r="K556" s="171"/>
      <c r="L556" s="171"/>
      <c r="M556" s="171"/>
      <c r="N556" s="171"/>
      <c r="O556" s="171"/>
      <c r="P556" s="171"/>
      <c r="Q556" s="171"/>
      <c r="R556" s="171"/>
      <c r="S556" s="171"/>
      <c r="T556" s="171"/>
      <c r="U556" s="171"/>
      <c r="V556" s="171"/>
      <c r="W556" s="171"/>
      <c r="X556" s="171"/>
      <c r="Y556" s="171"/>
      <c r="Z556" s="171"/>
    </row>
    <row r="557" spans="1:26">
      <c r="A557" s="171"/>
      <c r="B557" s="171"/>
      <c r="C557" s="171"/>
      <c r="D557" s="171"/>
      <c r="E557" s="171"/>
      <c r="F557" s="171"/>
      <c r="G557" s="171"/>
      <c r="H557" s="171"/>
      <c r="I557" s="171"/>
      <c r="J557" s="171"/>
      <c r="K557" s="171"/>
      <c r="L557" s="171"/>
      <c r="M557" s="171"/>
      <c r="N557" s="171"/>
      <c r="O557" s="171"/>
      <c r="P557" s="171"/>
      <c r="Q557" s="171"/>
      <c r="R557" s="171"/>
      <c r="S557" s="171"/>
      <c r="T557" s="171"/>
      <c r="U557" s="171"/>
      <c r="V557" s="171"/>
      <c r="W557" s="171"/>
      <c r="X557" s="171"/>
      <c r="Y557" s="171"/>
      <c r="Z557" s="171"/>
    </row>
    <row r="558" spans="1:26">
      <c r="A558" s="171"/>
      <c r="B558" s="171"/>
      <c r="C558" s="171"/>
      <c r="D558" s="171"/>
      <c r="E558" s="171"/>
      <c r="F558" s="171"/>
      <c r="G558" s="171"/>
      <c r="H558" s="171"/>
      <c r="I558" s="171"/>
      <c r="J558" s="171"/>
      <c r="K558" s="171"/>
      <c r="L558" s="171"/>
      <c r="M558" s="171"/>
      <c r="N558" s="171"/>
      <c r="O558" s="171"/>
      <c r="P558" s="171"/>
      <c r="Q558" s="171"/>
      <c r="R558" s="171"/>
      <c r="S558" s="171"/>
      <c r="T558" s="171"/>
      <c r="U558" s="171"/>
      <c r="V558" s="171"/>
      <c r="W558" s="171"/>
      <c r="X558" s="171"/>
      <c r="Y558" s="171"/>
      <c r="Z558" s="171"/>
    </row>
    <row r="559" spans="1:26">
      <c r="A559" s="171"/>
      <c r="B559" s="171"/>
      <c r="C559" s="171"/>
      <c r="D559" s="171"/>
      <c r="E559" s="171"/>
      <c r="F559" s="171"/>
      <c r="G559" s="171"/>
      <c r="H559" s="171"/>
      <c r="I559" s="171"/>
      <c r="J559" s="171"/>
      <c r="K559" s="171"/>
      <c r="L559" s="171"/>
      <c r="M559" s="171"/>
      <c r="N559" s="171"/>
      <c r="O559" s="171"/>
      <c r="P559" s="171"/>
      <c r="Q559" s="171"/>
      <c r="R559" s="171"/>
      <c r="S559" s="171"/>
      <c r="T559" s="171"/>
      <c r="U559" s="171"/>
      <c r="V559" s="171"/>
      <c r="W559" s="171"/>
      <c r="X559" s="171"/>
      <c r="Y559" s="171"/>
      <c r="Z559" s="171"/>
    </row>
    <row r="560" spans="1:26">
      <c r="A560" s="171"/>
      <c r="B560" s="171"/>
      <c r="C560" s="171"/>
      <c r="D560" s="171"/>
      <c r="E560" s="171"/>
      <c r="F560" s="171"/>
      <c r="G560" s="171"/>
      <c r="H560" s="171"/>
      <c r="I560" s="171"/>
      <c r="J560" s="171"/>
      <c r="K560" s="171"/>
      <c r="L560" s="171"/>
      <c r="M560" s="171"/>
      <c r="N560" s="171"/>
      <c r="O560" s="171"/>
      <c r="P560" s="171"/>
      <c r="Q560" s="171"/>
      <c r="R560" s="171"/>
      <c r="S560" s="171"/>
      <c r="T560" s="171"/>
      <c r="U560" s="171"/>
      <c r="V560" s="171"/>
      <c r="W560" s="171"/>
      <c r="X560" s="171"/>
      <c r="Y560" s="171"/>
      <c r="Z560" s="171"/>
    </row>
    <row r="561" spans="1:26">
      <c r="A561" s="171"/>
      <c r="B561" s="171"/>
      <c r="C561" s="171"/>
      <c r="D561" s="171"/>
      <c r="E561" s="171"/>
      <c r="F561" s="171"/>
      <c r="G561" s="171"/>
      <c r="H561" s="171"/>
      <c r="I561" s="171"/>
      <c r="J561" s="171"/>
      <c r="K561" s="171"/>
      <c r="L561" s="171"/>
      <c r="M561" s="171"/>
      <c r="N561" s="171"/>
      <c r="O561" s="171"/>
      <c r="P561" s="171"/>
      <c r="Q561" s="171"/>
      <c r="R561" s="171"/>
      <c r="S561" s="171"/>
      <c r="T561" s="171"/>
      <c r="U561" s="171"/>
      <c r="V561" s="171"/>
      <c r="W561" s="171"/>
      <c r="X561" s="171"/>
      <c r="Y561" s="171"/>
      <c r="Z561" s="171"/>
    </row>
    <row r="562" spans="1:26">
      <c r="A562" s="171"/>
      <c r="B562" s="171"/>
      <c r="C562" s="171"/>
      <c r="D562" s="171"/>
      <c r="E562" s="171"/>
      <c r="F562" s="171"/>
      <c r="G562" s="171"/>
      <c r="H562" s="171"/>
      <c r="I562" s="171"/>
      <c r="J562" s="171"/>
      <c r="K562" s="171"/>
      <c r="L562" s="171"/>
      <c r="M562" s="171"/>
      <c r="N562" s="171"/>
      <c r="O562" s="171"/>
      <c r="P562" s="171"/>
      <c r="Q562" s="171"/>
      <c r="R562" s="171"/>
      <c r="S562" s="171"/>
      <c r="T562" s="171"/>
      <c r="U562" s="171"/>
      <c r="V562" s="171"/>
      <c r="W562" s="171"/>
      <c r="X562" s="171"/>
      <c r="Y562" s="171"/>
      <c r="Z562" s="171"/>
    </row>
    <row r="563" spans="1:26">
      <c r="A563" s="171"/>
      <c r="B563" s="171"/>
      <c r="C563" s="171"/>
      <c r="D563" s="171"/>
      <c r="E563" s="171"/>
      <c r="F563" s="171"/>
      <c r="G563" s="171"/>
      <c r="H563" s="171"/>
      <c r="I563" s="171"/>
      <c r="J563" s="171"/>
      <c r="K563" s="171"/>
      <c r="L563" s="171"/>
      <c r="M563" s="171"/>
      <c r="N563" s="171"/>
      <c r="O563" s="171"/>
      <c r="P563" s="171"/>
      <c r="Q563" s="171"/>
      <c r="R563" s="171"/>
      <c r="S563" s="171"/>
      <c r="T563" s="171"/>
      <c r="U563" s="171"/>
      <c r="V563" s="171"/>
      <c r="W563" s="171"/>
      <c r="X563" s="171"/>
      <c r="Y563" s="171"/>
      <c r="Z563" s="171"/>
    </row>
    <row r="564" spans="1:26">
      <c r="A564" s="171"/>
      <c r="B564" s="171"/>
      <c r="C564" s="171"/>
      <c r="D564" s="171"/>
      <c r="E564" s="171"/>
      <c r="F564" s="171"/>
      <c r="G564" s="171"/>
      <c r="H564" s="171"/>
      <c r="I564" s="171"/>
      <c r="J564" s="171"/>
      <c r="K564" s="171"/>
      <c r="L564" s="171"/>
      <c r="M564" s="171"/>
      <c r="N564" s="171"/>
      <c r="O564" s="171"/>
      <c r="P564" s="171"/>
      <c r="Q564" s="171"/>
      <c r="R564" s="171"/>
      <c r="S564" s="171"/>
      <c r="T564" s="171"/>
      <c r="U564" s="171"/>
      <c r="V564" s="171"/>
      <c r="W564" s="171"/>
      <c r="X564" s="171"/>
      <c r="Y564" s="171"/>
      <c r="Z564" s="171"/>
    </row>
    <row r="565" spans="1:26">
      <c r="A565" s="171"/>
      <c r="B565" s="171"/>
      <c r="C565" s="171"/>
      <c r="D565" s="171"/>
      <c r="E565" s="171"/>
      <c r="F565" s="171"/>
      <c r="G565" s="171"/>
      <c r="H565" s="171"/>
      <c r="I565" s="171"/>
      <c r="J565" s="171"/>
      <c r="K565" s="171"/>
      <c r="L565" s="171"/>
      <c r="M565" s="171"/>
      <c r="N565" s="171"/>
      <c r="O565" s="171"/>
      <c r="P565" s="171"/>
      <c r="Q565" s="171"/>
      <c r="R565" s="171"/>
      <c r="S565" s="171"/>
      <c r="T565" s="171"/>
      <c r="U565" s="171"/>
      <c r="V565" s="171"/>
      <c r="W565" s="171"/>
      <c r="X565" s="171"/>
      <c r="Y565" s="171"/>
      <c r="Z565" s="171"/>
    </row>
    <row r="566" spans="1:26">
      <c r="A566" s="171"/>
      <c r="B566" s="171"/>
      <c r="C566" s="171"/>
      <c r="D566" s="171"/>
      <c r="E566" s="171"/>
      <c r="F566" s="171"/>
      <c r="G566" s="171"/>
      <c r="H566" s="171"/>
      <c r="I566" s="171"/>
      <c r="J566" s="171"/>
      <c r="K566" s="171"/>
      <c r="L566" s="171"/>
      <c r="M566" s="171"/>
      <c r="N566" s="171"/>
      <c r="O566" s="171"/>
      <c r="P566" s="171"/>
      <c r="Q566" s="171"/>
      <c r="R566" s="171"/>
      <c r="S566" s="171"/>
      <c r="T566" s="171"/>
      <c r="U566" s="171"/>
      <c r="V566" s="171"/>
      <c r="W566" s="171"/>
      <c r="X566" s="171"/>
      <c r="Y566" s="171"/>
      <c r="Z566" s="171"/>
    </row>
    <row r="567" spans="1:26">
      <c r="A567" s="171"/>
      <c r="B567" s="171"/>
      <c r="C567" s="171"/>
      <c r="D567" s="171"/>
      <c r="E567" s="171"/>
      <c r="F567" s="171"/>
      <c r="G567" s="171"/>
      <c r="H567" s="171"/>
      <c r="I567" s="171"/>
      <c r="J567" s="171"/>
      <c r="K567" s="171"/>
      <c r="L567" s="171"/>
      <c r="M567" s="171"/>
      <c r="N567" s="171"/>
      <c r="O567" s="171"/>
      <c r="P567" s="171"/>
      <c r="Q567" s="171"/>
      <c r="R567" s="171"/>
      <c r="S567" s="171"/>
      <c r="T567" s="171"/>
      <c r="U567" s="171"/>
      <c r="V567" s="171"/>
      <c r="W567" s="171"/>
      <c r="X567" s="171"/>
      <c r="Y567" s="171"/>
      <c r="Z567" s="171"/>
    </row>
    <row r="568" spans="1:26">
      <c r="A568" s="171"/>
      <c r="B568" s="171"/>
      <c r="C568" s="171"/>
      <c r="D568" s="171"/>
      <c r="E568" s="171"/>
      <c r="F568" s="171"/>
      <c r="G568" s="171"/>
      <c r="H568" s="171"/>
      <c r="I568" s="171"/>
      <c r="J568" s="171"/>
      <c r="K568" s="171"/>
      <c r="L568" s="171"/>
      <c r="M568" s="171"/>
      <c r="N568" s="171"/>
      <c r="O568" s="171"/>
      <c r="P568" s="171"/>
      <c r="Q568" s="171"/>
      <c r="R568" s="171"/>
      <c r="S568" s="171"/>
      <c r="T568" s="171"/>
      <c r="U568" s="171"/>
      <c r="V568" s="171"/>
      <c r="W568" s="171"/>
      <c r="X568" s="171"/>
      <c r="Y568" s="171"/>
      <c r="Z568" s="171"/>
    </row>
    <row r="569" spans="1:26">
      <c r="A569" s="171"/>
      <c r="B569" s="171"/>
      <c r="C569" s="171"/>
      <c r="D569" s="171"/>
      <c r="E569" s="171"/>
      <c r="F569" s="171"/>
      <c r="G569" s="171"/>
      <c r="H569" s="171"/>
      <c r="I569" s="171"/>
      <c r="J569" s="171"/>
      <c r="K569" s="171"/>
      <c r="L569" s="171"/>
      <c r="M569" s="171"/>
      <c r="N569" s="171"/>
      <c r="O569" s="171"/>
      <c r="P569" s="171"/>
      <c r="Q569" s="171"/>
      <c r="R569" s="171"/>
      <c r="S569" s="171"/>
      <c r="T569" s="171"/>
      <c r="U569" s="171"/>
      <c r="V569" s="171"/>
      <c r="W569" s="171"/>
      <c r="X569" s="171"/>
      <c r="Y569" s="171"/>
      <c r="Z569" s="171"/>
    </row>
    <row r="570" spans="1:26">
      <c r="A570" s="171"/>
      <c r="B570" s="171"/>
      <c r="C570" s="171"/>
      <c r="D570" s="171"/>
      <c r="E570" s="171"/>
      <c r="F570" s="171"/>
      <c r="G570" s="171"/>
      <c r="H570" s="171"/>
      <c r="I570" s="171"/>
      <c r="J570" s="171"/>
      <c r="K570" s="171"/>
      <c r="L570" s="171"/>
      <c r="M570" s="171"/>
      <c r="N570" s="171"/>
      <c r="O570" s="171"/>
      <c r="P570" s="171"/>
      <c r="Q570" s="171"/>
      <c r="R570" s="171"/>
      <c r="S570" s="171"/>
      <c r="T570" s="171"/>
      <c r="U570" s="171"/>
      <c r="V570" s="171"/>
      <c r="W570" s="171"/>
      <c r="X570" s="171"/>
      <c r="Y570" s="171"/>
      <c r="Z570" s="171"/>
    </row>
    <row r="571" spans="1:26">
      <c r="A571" s="171"/>
      <c r="B571" s="171"/>
      <c r="C571" s="171"/>
      <c r="D571" s="171"/>
      <c r="E571" s="171"/>
      <c r="F571" s="171"/>
      <c r="G571" s="171"/>
      <c r="H571" s="171"/>
      <c r="I571" s="171"/>
      <c r="J571" s="171"/>
      <c r="K571" s="171"/>
      <c r="L571" s="171"/>
      <c r="M571" s="171"/>
      <c r="N571" s="171"/>
      <c r="O571" s="171"/>
      <c r="P571" s="171"/>
      <c r="Q571" s="171"/>
      <c r="R571" s="171"/>
      <c r="S571" s="171"/>
      <c r="T571" s="171"/>
      <c r="U571" s="171"/>
      <c r="V571" s="171"/>
      <c r="W571" s="171"/>
      <c r="X571" s="171"/>
      <c r="Y571" s="171"/>
      <c r="Z571" s="171"/>
    </row>
    <row r="572" spans="1:26">
      <c r="A572" s="171"/>
      <c r="B572" s="171"/>
      <c r="C572" s="171"/>
      <c r="D572" s="171"/>
      <c r="E572" s="171"/>
      <c r="F572" s="171"/>
      <c r="G572" s="171"/>
      <c r="H572" s="171"/>
      <c r="I572" s="171"/>
      <c r="J572" s="171"/>
      <c r="K572" s="171"/>
      <c r="L572" s="171"/>
      <c r="M572" s="171"/>
      <c r="N572" s="171"/>
      <c r="O572" s="171"/>
      <c r="P572" s="171"/>
      <c r="Q572" s="171"/>
      <c r="R572" s="171"/>
      <c r="S572" s="171"/>
      <c r="T572" s="171"/>
      <c r="U572" s="171"/>
      <c r="V572" s="171"/>
      <c r="W572" s="171"/>
      <c r="X572" s="171"/>
      <c r="Y572" s="171"/>
      <c r="Z572" s="171"/>
    </row>
    <row r="573" spans="1:26">
      <c r="A573" s="171"/>
      <c r="B573" s="171"/>
      <c r="C573" s="171"/>
      <c r="D573" s="171"/>
      <c r="E573" s="171"/>
      <c r="F573" s="171"/>
      <c r="G573" s="171"/>
      <c r="H573" s="171"/>
      <c r="I573" s="171"/>
      <c r="J573" s="171"/>
      <c r="K573" s="171"/>
      <c r="L573" s="171"/>
      <c r="M573" s="171"/>
      <c r="N573" s="171"/>
      <c r="O573" s="171"/>
      <c r="P573" s="171"/>
      <c r="Q573" s="171"/>
      <c r="R573" s="171"/>
      <c r="S573" s="171"/>
      <c r="T573" s="171"/>
      <c r="U573" s="171"/>
      <c r="V573" s="171"/>
      <c r="W573" s="171"/>
      <c r="X573" s="171"/>
      <c r="Y573" s="171"/>
      <c r="Z573" s="171"/>
    </row>
    <row r="574" spans="1:26">
      <c r="A574" s="171"/>
      <c r="B574" s="171"/>
      <c r="C574" s="171"/>
      <c r="D574" s="171"/>
      <c r="E574" s="171"/>
      <c r="F574" s="171"/>
      <c r="G574" s="171"/>
      <c r="H574" s="171"/>
      <c r="I574" s="171"/>
      <c r="J574" s="171"/>
      <c r="K574" s="171"/>
      <c r="L574" s="171"/>
      <c r="M574" s="171"/>
      <c r="N574" s="171"/>
      <c r="O574" s="171"/>
      <c r="P574" s="171"/>
      <c r="Q574" s="171"/>
      <c r="R574" s="171"/>
      <c r="S574" s="171"/>
      <c r="T574" s="171"/>
      <c r="U574" s="171"/>
      <c r="V574" s="171"/>
      <c r="W574" s="171"/>
      <c r="X574" s="171"/>
      <c r="Y574" s="171"/>
      <c r="Z574" s="171"/>
    </row>
    <row r="575" spans="1:26">
      <c r="A575" s="171"/>
      <c r="B575" s="171"/>
      <c r="C575" s="171"/>
      <c r="D575" s="171"/>
      <c r="E575" s="171"/>
      <c r="F575" s="171"/>
      <c r="G575" s="171"/>
      <c r="H575" s="171"/>
      <c r="I575" s="171"/>
      <c r="J575" s="171"/>
      <c r="K575" s="171"/>
      <c r="L575" s="171"/>
      <c r="M575" s="171"/>
      <c r="N575" s="171"/>
      <c r="O575" s="171"/>
      <c r="P575" s="171"/>
      <c r="Q575" s="171"/>
      <c r="R575" s="171"/>
      <c r="S575" s="171"/>
      <c r="T575" s="171"/>
      <c r="U575" s="171"/>
      <c r="V575" s="171"/>
      <c r="W575" s="171"/>
      <c r="X575" s="171"/>
      <c r="Y575" s="171"/>
      <c r="Z575" s="171"/>
    </row>
    <row r="576" spans="1:26">
      <c r="A576" s="171"/>
      <c r="B576" s="171"/>
      <c r="C576" s="171"/>
      <c r="D576" s="171"/>
      <c r="E576" s="171"/>
      <c r="F576" s="171"/>
      <c r="G576" s="171"/>
      <c r="H576" s="171"/>
      <c r="I576" s="171"/>
      <c r="J576" s="171"/>
      <c r="K576" s="171"/>
      <c r="L576" s="171"/>
      <c r="M576" s="171"/>
      <c r="N576" s="171"/>
      <c r="O576" s="171"/>
      <c r="P576" s="171"/>
      <c r="Q576" s="171"/>
      <c r="R576" s="171"/>
      <c r="S576" s="171"/>
      <c r="T576" s="171"/>
      <c r="U576" s="171"/>
      <c r="V576" s="171"/>
      <c r="W576" s="171"/>
      <c r="X576" s="171"/>
      <c r="Y576" s="171"/>
      <c r="Z576" s="171"/>
    </row>
    <row r="577" spans="1:26">
      <c r="A577" s="171"/>
      <c r="B577" s="171"/>
      <c r="C577" s="171"/>
      <c r="D577" s="171"/>
      <c r="E577" s="171"/>
      <c r="F577" s="171"/>
      <c r="G577" s="171"/>
      <c r="H577" s="171"/>
      <c r="I577" s="171"/>
      <c r="J577" s="171"/>
      <c r="K577" s="171"/>
      <c r="L577" s="171"/>
      <c r="M577" s="171"/>
      <c r="N577" s="171"/>
      <c r="O577" s="171"/>
      <c r="P577" s="171"/>
      <c r="Q577" s="171"/>
      <c r="R577" s="171"/>
      <c r="S577" s="171"/>
      <c r="T577" s="171"/>
      <c r="U577" s="171"/>
      <c r="V577" s="171"/>
      <c r="W577" s="171"/>
      <c r="X577" s="171"/>
      <c r="Y577" s="171"/>
      <c r="Z577" s="171"/>
    </row>
    <row r="578" spans="1:26">
      <c r="A578" s="171"/>
      <c r="B578" s="171"/>
      <c r="C578" s="171"/>
      <c r="D578" s="171"/>
      <c r="E578" s="171"/>
      <c r="F578" s="171"/>
      <c r="G578" s="171"/>
      <c r="H578" s="171"/>
      <c r="I578" s="171"/>
      <c r="J578" s="171"/>
      <c r="K578" s="171"/>
      <c r="L578" s="171"/>
      <c r="M578" s="171"/>
      <c r="N578" s="171"/>
      <c r="O578" s="171"/>
      <c r="P578" s="171"/>
      <c r="Q578" s="171"/>
      <c r="R578" s="171"/>
      <c r="S578" s="171"/>
      <c r="T578" s="171"/>
      <c r="U578" s="171"/>
      <c r="V578" s="171"/>
      <c r="W578" s="171"/>
      <c r="X578" s="171"/>
      <c r="Y578" s="171"/>
      <c r="Z578" s="171"/>
    </row>
    <row r="579" spans="1:26">
      <c r="A579" s="171"/>
      <c r="B579" s="171"/>
      <c r="C579" s="171"/>
      <c r="D579" s="171"/>
      <c r="E579" s="171"/>
      <c r="F579" s="171"/>
      <c r="G579" s="171"/>
      <c r="H579" s="171"/>
      <c r="I579" s="171"/>
      <c r="J579" s="171"/>
      <c r="K579" s="171"/>
      <c r="L579" s="171"/>
      <c r="M579" s="171"/>
      <c r="N579" s="171"/>
      <c r="O579" s="171"/>
      <c r="P579" s="171"/>
      <c r="Q579" s="171"/>
      <c r="R579" s="171"/>
      <c r="S579" s="171"/>
      <c r="T579" s="171"/>
      <c r="U579" s="171"/>
      <c r="V579" s="171"/>
      <c r="W579" s="171"/>
      <c r="X579" s="171"/>
      <c r="Y579" s="171"/>
      <c r="Z579" s="171"/>
    </row>
    <row r="580" spans="1:26">
      <c r="A580" s="171"/>
      <c r="B580" s="171"/>
      <c r="C580" s="171"/>
      <c r="D580" s="171"/>
      <c r="E580" s="171"/>
      <c r="F580" s="171"/>
      <c r="G580" s="171"/>
      <c r="H580" s="171"/>
      <c r="I580" s="171"/>
      <c r="J580" s="171"/>
      <c r="K580" s="171"/>
      <c r="L580" s="171"/>
      <c r="M580" s="171"/>
      <c r="N580" s="171"/>
      <c r="O580" s="171"/>
      <c r="P580" s="171"/>
      <c r="Q580" s="171"/>
      <c r="R580" s="171"/>
      <c r="S580" s="171"/>
      <c r="T580" s="171"/>
      <c r="U580" s="171"/>
      <c r="V580" s="171"/>
      <c r="W580" s="171"/>
      <c r="X580" s="171"/>
      <c r="Y580" s="171"/>
      <c r="Z580" s="171"/>
    </row>
    <row r="581" spans="1:26">
      <c r="A581" s="171"/>
      <c r="B581" s="171"/>
      <c r="C581" s="171"/>
      <c r="D581" s="171"/>
      <c r="E581" s="171"/>
      <c r="F581" s="171"/>
      <c r="G581" s="171"/>
      <c r="H581" s="171"/>
      <c r="I581" s="171"/>
      <c r="J581" s="171"/>
      <c r="K581" s="171"/>
      <c r="L581" s="171"/>
      <c r="M581" s="171"/>
      <c r="N581" s="171"/>
      <c r="O581" s="171"/>
      <c r="P581" s="171"/>
      <c r="Q581" s="171"/>
      <c r="R581" s="171"/>
      <c r="S581" s="171"/>
      <c r="T581" s="171"/>
      <c r="U581" s="171"/>
      <c r="V581" s="171"/>
      <c r="W581" s="171"/>
      <c r="X581" s="171"/>
      <c r="Y581" s="171"/>
      <c r="Z581" s="171"/>
    </row>
    <row r="582" spans="1:26">
      <c r="A582" s="171"/>
      <c r="B582" s="171"/>
      <c r="C582" s="171"/>
      <c r="D582" s="171"/>
      <c r="E582" s="171"/>
      <c r="F582" s="171"/>
      <c r="G582" s="171"/>
      <c r="H582" s="171"/>
      <c r="I582" s="171"/>
      <c r="J582" s="171"/>
      <c r="K582" s="171"/>
      <c r="L582" s="171"/>
      <c r="M582" s="171"/>
      <c r="N582" s="171"/>
      <c r="O582" s="171"/>
      <c r="P582" s="171"/>
      <c r="Q582" s="171"/>
      <c r="R582" s="171"/>
      <c r="S582" s="171"/>
      <c r="T582" s="171"/>
      <c r="U582" s="171"/>
      <c r="V582" s="171"/>
      <c r="W582" s="171"/>
      <c r="X582" s="171"/>
      <c r="Y582" s="171"/>
      <c r="Z582" s="171"/>
    </row>
    <row r="583" spans="1:26">
      <c r="A583" s="171"/>
      <c r="B583" s="171"/>
      <c r="C583" s="171"/>
      <c r="D583" s="171"/>
      <c r="E583" s="171"/>
      <c r="F583" s="171"/>
      <c r="G583" s="171"/>
      <c r="H583" s="171"/>
      <c r="I583" s="171"/>
      <c r="J583" s="171"/>
      <c r="K583" s="171"/>
      <c r="L583" s="171"/>
      <c r="M583" s="171"/>
      <c r="N583" s="171"/>
      <c r="O583" s="171"/>
      <c r="P583" s="171"/>
      <c r="Q583" s="171"/>
      <c r="R583" s="171"/>
      <c r="S583" s="171"/>
      <c r="T583" s="171"/>
      <c r="U583" s="171"/>
      <c r="V583" s="171"/>
      <c r="W583" s="171"/>
      <c r="X583" s="171"/>
      <c r="Y583" s="171"/>
      <c r="Z583" s="171"/>
    </row>
    <row r="584" spans="1:26">
      <c r="A584" s="171"/>
      <c r="B584" s="171"/>
      <c r="C584" s="171"/>
      <c r="D584" s="171"/>
      <c r="E584" s="171"/>
      <c r="F584" s="171"/>
      <c r="G584" s="171"/>
      <c r="H584" s="171"/>
      <c r="I584" s="171"/>
      <c r="J584" s="171"/>
      <c r="K584" s="171"/>
      <c r="L584" s="171"/>
      <c r="M584" s="171"/>
      <c r="N584" s="171"/>
      <c r="O584" s="171"/>
      <c r="P584" s="171"/>
      <c r="Q584" s="171"/>
      <c r="R584" s="171"/>
      <c r="S584" s="171"/>
      <c r="T584" s="171"/>
      <c r="U584" s="171"/>
      <c r="V584" s="171"/>
      <c r="W584" s="171"/>
      <c r="X584" s="171"/>
      <c r="Y584" s="171"/>
      <c r="Z584" s="171"/>
    </row>
    <row r="585" spans="1:26">
      <c r="A585" s="171"/>
      <c r="B585" s="171"/>
      <c r="C585" s="171"/>
      <c r="D585" s="171"/>
      <c r="E585" s="171"/>
      <c r="F585" s="171"/>
      <c r="G585" s="171"/>
      <c r="H585" s="171"/>
      <c r="I585" s="171"/>
      <c r="J585" s="171"/>
      <c r="K585" s="171"/>
      <c r="L585" s="171"/>
      <c r="M585" s="171"/>
      <c r="N585" s="171"/>
      <c r="O585" s="171"/>
      <c r="P585" s="171"/>
      <c r="Q585" s="171"/>
      <c r="R585" s="171"/>
      <c r="S585" s="171"/>
      <c r="T585" s="171"/>
      <c r="U585" s="171"/>
      <c r="V585" s="171"/>
      <c r="W585" s="171"/>
      <c r="X585" s="171"/>
      <c r="Y585" s="171"/>
      <c r="Z585" s="171"/>
    </row>
    <row r="586" spans="1:26">
      <c r="A586" s="171"/>
      <c r="B586" s="171"/>
      <c r="C586" s="171"/>
      <c r="D586" s="171"/>
      <c r="E586" s="171"/>
      <c r="F586" s="171"/>
      <c r="G586" s="171"/>
      <c r="H586" s="171"/>
      <c r="I586" s="171"/>
      <c r="J586" s="171"/>
      <c r="K586" s="171"/>
      <c r="L586" s="171"/>
      <c r="M586" s="171"/>
      <c r="N586" s="171"/>
      <c r="O586" s="171"/>
      <c r="P586" s="171"/>
      <c r="Q586" s="171"/>
      <c r="R586" s="171"/>
      <c r="S586" s="171"/>
      <c r="T586" s="171"/>
      <c r="U586" s="171"/>
      <c r="V586" s="171"/>
      <c r="W586" s="171"/>
      <c r="X586" s="171"/>
      <c r="Y586" s="171"/>
      <c r="Z586" s="171"/>
    </row>
    <row r="587" spans="1:26">
      <c r="A587" s="171"/>
      <c r="B587" s="171"/>
      <c r="C587" s="171"/>
      <c r="D587" s="171"/>
      <c r="E587" s="171"/>
      <c r="F587" s="171"/>
      <c r="G587" s="171"/>
      <c r="H587" s="171"/>
      <c r="I587" s="171"/>
      <c r="J587" s="171"/>
      <c r="K587" s="171"/>
      <c r="L587" s="171"/>
      <c r="M587" s="171"/>
      <c r="N587" s="171"/>
      <c r="O587" s="171"/>
      <c r="P587" s="171"/>
      <c r="Q587" s="171"/>
      <c r="R587" s="171"/>
      <c r="S587" s="171"/>
      <c r="T587" s="171"/>
      <c r="U587" s="171"/>
      <c r="V587" s="171"/>
      <c r="W587" s="171"/>
      <c r="X587" s="171"/>
      <c r="Y587" s="171"/>
      <c r="Z587" s="171"/>
    </row>
    <row r="588" spans="1:26">
      <c r="A588" s="171"/>
      <c r="B588" s="171"/>
      <c r="C588" s="171"/>
      <c r="D588" s="171"/>
      <c r="E588" s="171"/>
      <c r="F588" s="171"/>
      <c r="G588" s="171"/>
      <c r="H588" s="171"/>
      <c r="I588" s="171"/>
      <c r="J588" s="171"/>
      <c r="K588" s="171"/>
      <c r="L588" s="171"/>
      <c r="M588" s="171"/>
      <c r="N588" s="171"/>
      <c r="O588" s="171"/>
      <c r="P588" s="171"/>
      <c r="Q588" s="171"/>
      <c r="R588" s="171"/>
      <c r="S588" s="171"/>
      <c r="T588" s="171"/>
      <c r="U588" s="171"/>
      <c r="V588" s="171"/>
      <c r="W588" s="171"/>
      <c r="X588" s="171"/>
      <c r="Y588" s="171"/>
      <c r="Z588" s="171"/>
    </row>
    <row r="589" spans="1:26">
      <c r="A589" s="171"/>
      <c r="B589" s="171"/>
      <c r="C589" s="171"/>
      <c r="D589" s="171"/>
      <c r="E589" s="171"/>
      <c r="F589" s="171"/>
      <c r="G589" s="171"/>
      <c r="H589" s="171"/>
      <c r="I589" s="171"/>
      <c r="J589" s="171"/>
      <c r="K589" s="171"/>
      <c r="L589" s="171"/>
      <c r="M589" s="171"/>
      <c r="N589" s="171"/>
      <c r="O589" s="171"/>
      <c r="P589" s="171"/>
      <c r="Q589" s="171"/>
      <c r="R589" s="171"/>
      <c r="S589" s="171"/>
      <c r="T589" s="171"/>
      <c r="U589" s="171"/>
      <c r="V589" s="171"/>
      <c r="W589" s="171"/>
      <c r="X589" s="171"/>
      <c r="Y589" s="171"/>
      <c r="Z589" s="171"/>
    </row>
    <row r="590" spans="1:26">
      <c r="A590" s="171"/>
      <c r="B590" s="171"/>
      <c r="C590" s="171"/>
      <c r="D590" s="171"/>
      <c r="E590" s="171"/>
      <c r="F590" s="171"/>
      <c r="G590" s="171"/>
      <c r="H590" s="171"/>
      <c r="I590" s="171"/>
      <c r="J590" s="171"/>
      <c r="K590" s="171"/>
      <c r="L590" s="171"/>
      <c r="M590" s="171"/>
      <c r="N590" s="171"/>
      <c r="O590" s="171"/>
      <c r="P590" s="171"/>
      <c r="Q590" s="171"/>
      <c r="R590" s="171"/>
      <c r="S590" s="171"/>
      <c r="T590" s="171"/>
      <c r="U590" s="171"/>
      <c r="V590" s="171"/>
      <c r="W590" s="171"/>
      <c r="X590" s="171"/>
      <c r="Y590" s="171"/>
      <c r="Z590" s="171"/>
    </row>
    <row r="591" spans="1:26">
      <c r="A591" s="171"/>
      <c r="B591" s="171"/>
      <c r="C591" s="171"/>
      <c r="D591" s="171"/>
      <c r="E591" s="171"/>
      <c r="F591" s="171"/>
      <c r="G591" s="171"/>
      <c r="H591" s="171"/>
      <c r="I591" s="171"/>
      <c r="J591" s="171"/>
      <c r="K591" s="171"/>
      <c r="L591" s="171"/>
      <c r="M591" s="171"/>
      <c r="N591" s="171"/>
      <c r="O591" s="171"/>
      <c r="P591" s="171"/>
      <c r="Q591" s="171"/>
      <c r="R591" s="171"/>
      <c r="S591" s="171"/>
      <c r="T591" s="171"/>
      <c r="U591" s="171"/>
      <c r="V591" s="171"/>
      <c r="W591" s="171"/>
      <c r="X591" s="171"/>
      <c r="Y591" s="171"/>
      <c r="Z591" s="171"/>
    </row>
    <row r="592" spans="1:26">
      <c r="A592" s="171"/>
      <c r="B592" s="171"/>
      <c r="C592" s="171"/>
      <c r="D592" s="171"/>
      <c r="E592" s="171"/>
      <c r="F592" s="171"/>
      <c r="G592" s="171"/>
      <c r="H592" s="171"/>
      <c r="I592" s="171"/>
      <c r="J592" s="171"/>
      <c r="K592" s="171"/>
      <c r="L592" s="171"/>
      <c r="M592" s="171"/>
      <c r="N592" s="171"/>
      <c r="O592" s="171"/>
      <c r="P592" s="171"/>
      <c r="Q592" s="171"/>
      <c r="R592" s="171"/>
      <c r="S592" s="171"/>
      <c r="T592" s="171"/>
      <c r="U592" s="171"/>
      <c r="V592" s="171"/>
      <c r="W592" s="171"/>
      <c r="X592" s="171"/>
      <c r="Y592" s="171"/>
      <c r="Z592" s="171"/>
    </row>
    <row r="593" spans="1:26">
      <c r="A593" s="171"/>
      <c r="B593" s="171"/>
      <c r="C593" s="171"/>
      <c r="D593" s="171"/>
      <c r="E593" s="171"/>
      <c r="F593" s="171"/>
      <c r="G593" s="171"/>
      <c r="H593" s="171"/>
      <c r="I593" s="171"/>
      <c r="J593" s="171"/>
      <c r="K593" s="171"/>
      <c r="L593" s="171"/>
      <c r="M593" s="171"/>
      <c r="N593" s="171"/>
      <c r="O593" s="171"/>
      <c r="P593" s="171"/>
      <c r="Q593" s="171"/>
      <c r="R593" s="171"/>
      <c r="S593" s="171"/>
      <c r="T593" s="171"/>
      <c r="U593" s="171"/>
      <c r="V593" s="171"/>
      <c r="W593" s="171"/>
      <c r="X593" s="171"/>
      <c r="Y593" s="171"/>
      <c r="Z593" s="171"/>
    </row>
    <row r="594" spans="1:26">
      <c r="A594" s="171"/>
      <c r="B594" s="171"/>
      <c r="C594" s="171"/>
      <c r="D594" s="171"/>
      <c r="E594" s="171"/>
      <c r="F594" s="171"/>
      <c r="G594" s="171"/>
      <c r="H594" s="171"/>
      <c r="I594" s="171"/>
      <c r="J594" s="171"/>
      <c r="K594" s="171"/>
      <c r="L594" s="171"/>
      <c r="M594" s="171"/>
      <c r="N594" s="171"/>
      <c r="O594" s="171"/>
      <c r="P594" s="171"/>
      <c r="Q594" s="171"/>
      <c r="R594" s="171"/>
      <c r="S594" s="171"/>
      <c r="T594" s="171"/>
      <c r="U594" s="171"/>
      <c r="V594" s="171"/>
      <c r="W594" s="171"/>
      <c r="X594" s="171"/>
      <c r="Y594" s="171"/>
      <c r="Z594" s="171"/>
    </row>
    <row r="595" spans="1:26">
      <c r="A595" s="171"/>
      <c r="B595" s="171"/>
      <c r="C595" s="171"/>
      <c r="D595" s="171"/>
      <c r="E595" s="171"/>
      <c r="F595" s="171"/>
      <c r="G595" s="171"/>
      <c r="H595" s="171"/>
      <c r="I595" s="171"/>
      <c r="J595" s="171"/>
      <c r="K595" s="171"/>
      <c r="L595" s="171"/>
      <c r="M595" s="171"/>
      <c r="N595" s="171"/>
      <c r="O595" s="171"/>
      <c r="P595" s="171"/>
      <c r="Q595" s="171"/>
      <c r="R595" s="171"/>
      <c r="S595" s="171"/>
      <c r="T595" s="171"/>
      <c r="U595" s="171"/>
      <c r="V595" s="171"/>
      <c r="W595" s="171"/>
      <c r="X595" s="171"/>
      <c r="Y595" s="171"/>
      <c r="Z595" s="171"/>
    </row>
    <row r="596" spans="1:26">
      <c r="A596" s="171"/>
      <c r="B596" s="171"/>
      <c r="C596" s="171"/>
      <c r="D596" s="171"/>
      <c r="E596" s="171"/>
      <c r="F596" s="171"/>
      <c r="G596" s="171"/>
      <c r="H596" s="171"/>
      <c r="I596" s="171"/>
      <c r="J596" s="171"/>
      <c r="K596" s="171"/>
      <c r="L596" s="171"/>
      <c r="M596" s="171"/>
      <c r="N596" s="171"/>
      <c r="O596" s="171"/>
      <c r="P596" s="171"/>
      <c r="Q596" s="171"/>
      <c r="R596" s="171"/>
      <c r="S596" s="171"/>
      <c r="T596" s="171"/>
      <c r="U596" s="171"/>
      <c r="V596" s="171"/>
      <c r="W596" s="171"/>
      <c r="X596" s="171"/>
      <c r="Y596" s="171"/>
      <c r="Z596" s="171"/>
    </row>
    <row r="597" spans="1:26">
      <c r="A597" s="171"/>
      <c r="B597" s="171"/>
      <c r="C597" s="171"/>
      <c r="D597" s="171"/>
      <c r="E597" s="171"/>
      <c r="F597" s="171"/>
      <c r="G597" s="171"/>
      <c r="H597" s="171"/>
      <c r="I597" s="171"/>
      <c r="J597" s="171"/>
      <c r="K597" s="171"/>
      <c r="L597" s="171"/>
      <c r="M597" s="171"/>
      <c r="N597" s="171"/>
      <c r="O597" s="171"/>
      <c r="P597" s="171"/>
      <c r="Q597" s="171"/>
      <c r="R597" s="171"/>
      <c r="S597" s="171"/>
      <c r="T597" s="171"/>
      <c r="U597" s="171"/>
      <c r="V597" s="171"/>
      <c r="W597" s="171"/>
      <c r="X597" s="171"/>
      <c r="Y597" s="171"/>
      <c r="Z597" s="171"/>
    </row>
    <row r="598" spans="1:26">
      <c r="A598" s="171"/>
      <c r="B598" s="171"/>
      <c r="C598" s="171"/>
      <c r="D598" s="171"/>
      <c r="E598" s="171"/>
      <c r="F598" s="171"/>
      <c r="G598" s="171"/>
      <c r="H598" s="171"/>
      <c r="I598" s="171"/>
      <c r="J598" s="171"/>
      <c r="K598" s="171"/>
      <c r="L598" s="171"/>
      <c r="M598" s="171"/>
      <c r="N598" s="171"/>
      <c r="O598" s="171"/>
      <c r="P598" s="171"/>
      <c r="Q598" s="171"/>
      <c r="R598" s="171"/>
      <c r="S598" s="171"/>
      <c r="T598" s="171"/>
      <c r="U598" s="171"/>
      <c r="V598" s="171"/>
      <c r="W598" s="171"/>
      <c r="X598" s="171"/>
      <c r="Y598" s="171"/>
      <c r="Z598" s="171"/>
    </row>
    <row r="599" spans="1:26">
      <c r="A599" s="171"/>
      <c r="B599" s="171"/>
      <c r="C599" s="171"/>
      <c r="D599" s="171"/>
      <c r="E599" s="171"/>
      <c r="F599" s="171"/>
      <c r="G599" s="171"/>
      <c r="H599" s="171"/>
      <c r="I599" s="171"/>
      <c r="J599" s="171"/>
      <c r="K599" s="171"/>
      <c r="L599" s="171"/>
      <c r="M599" s="171"/>
      <c r="N599" s="171"/>
      <c r="O599" s="171"/>
      <c r="P599" s="171"/>
      <c r="Q599" s="171"/>
      <c r="R599" s="171"/>
      <c r="S599" s="171"/>
      <c r="T599" s="171"/>
      <c r="U599" s="171"/>
      <c r="V599" s="171"/>
      <c r="W599" s="171"/>
      <c r="X599" s="171"/>
      <c r="Y599" s="171"/>
      <c r="Z599" s="171"/>
    </row>
    <row r="600" spans="1:26">
      <c r="A600" s="171"/>
      <c r="B600" s="171"/>
      <c r="C600" s="171"/>
      <c r="D600" s="171"/>
      <c r="E600" s="171"/>
      <c r="F600" s="171"/>
      <c r="G600" s="171"/>
      <c r="H600" s="171"/>
      <c r="I600" s="171"/>
      <c r="J600" s="171"/>
      <c r="K600" s="171"/>
      <c r="L600" s="171"/>
      <c r="M600" s="171"/>
      <c r="N600" s="171"/>
      <c r="O600" s="171"/>
      <c r="P600" s="171"/>
      <c r="Q600" s="171"/>
      <c r="R600" s="171"/>
      <c r="S600" s="171"/>
      <c r="T600" s="171"/>
      <c r="U600" s="171"/>
      <c r="V600" s="171"/>
      <c r="W600" s="171"/>
      <c r="X600" s="171"/>
      <c r="Y600" s="171"/>
      <c r="Z600" s="171"/>
    </row>
    <row r="601" spans="1:26">
      <c r="A601" s="171"/>
      <c r="B601" s="171"/>
      <c r="C601" s="171"/>
      <c r="D601" s="171"/>
      <c r="E601" s="171"/>
      <c r="F601" s="171"/>
      <c r="G601" s="171"/>
      <c r="H601" s="171"/>
      <c r="I601" s="171"/>
      <c r="J601" s="171"/>
      <c r="K601" s="171"/>
      <c r="L601" s="171"/>
      <c r="M601" s="171"/>
      <c r="N601" s="171"/>
      <c r="O601" s="171"/>
      <c r="P601" s="171"/>
      <c r="Q601" s="171"/>
      <c r="R601" s="171"/>
      <c r="S601" s="171"/>
      <c r="T601" s="171"/>
      <c r="U601" s="171"/>
      <c r="V601" s="171"/>
      <c r="W601" s="171"/>
      <c r="X601" s="171"/>
      <c r="Y601" s="171"/>
      <c r="Z601" s="171"/>
    </row>
    <row r="602" spans="1:26">
      <c r="A602" s="171"/>
      <c r="B602" s="171"/>
      <c r="C602" s="171"/>
      <c r="D602" s="171"/>
      <c r="E602" s="171"/>
      <c r="F602" s="171"/>
      <c r="G602" s="171"/>
      <c r="H602" s="171"/>
      <c r="I602" s="171"/>
      <c r="J602" s="171"/>
      <c r="K602" s="171"/>
      <c r="L602" s="171"/>
      <c r="M602" s="171"/>
      <c r="N602" s="171"/>
      <c r="O602" s="171"/>
      <c r="P602" s="171"/>
      <c r="Q602" s="171"/>
      <c r="R602" s="171"/>
      <c r="S602" s="171"/>
      <c r="T602" s="171"/>
      <c r="U602" s="171"/>
      <c r="V602" s="171"/>
      <c r="W602" s="171"/>
      <c r="X602" s="171"/>
      <c r="Y602" s="171"/>
      <c r="Z602" s="171"/>
    </row>
    <row r="603" spans="1:26">
      <c r="A603" s="171"/>
      <c r="B603" s="171"/>
      <c r="C603" s="171"/>
      <c r="D603" s="171"/>
      <c r="E603" s="171"/>
      <c r="F603" s="171"/>
      <c r="G603" s="171"/>
      <c r="H603" s="171"/>
      <c r="I603" s="171"/>
      <c r="J603" s="171"/>
      <c r="K603" s="171"/>
      <c r="L603" s="171"/>
      <c r="M603" s="171"/>
      <c r="N603" s="171"/>
      <c r="O603" s="171"/>
      <c r="P603" s="171"/>
      <c r="Q603" s="171"/>
      <c r="R603" s="171"/>
      <c r="S603" s="171"/>
      <c r="T603" s="171"/>
      <c r="U603" s="171"/>
      <c r="V603" s="171"/>
      <c r="W603" s="171"/>
      <c r="X603" s="171"/>
      <c r="Y603" s="171"/>
      <c r="Z603" s="171"/>
    </row>
    <row r="604" spans="1:26">
      <c r="A604" s="171"/>
      <c r="B604" s="171"/>
      <c r="C604" s="171"/>
      <c r="D604" s="171"/>
      <c r="E604" s="171"/>
      <c r="F604" s="171"/>
      <c r="G604" s="171"/>
      <c r="H604" s="171"/>
      <c r="I604" s="171"/>
      <c r="J604" s="171"/>
      <c r="K604" s="171"/>
      <c r="L604" s="171"/>
      <c r="M604" s="171"/>
      <c r="N604" s="171"/>
      <c r="O604" s="171"/>
      <c r="P604" s="171"/>
      <c r="Q604" s="171"/>
      <c r="R604" s="171"/>
      <c r="S604" s="171"/>
      <c r="T604" s="171"/>
      <c r="U604" s="171"/>
      <c r="V604" s="171"/>
      <c r="W604" s="171"/>
      <c r="X604" s="171"/>
      <c r="Y604" s="171"/>
      <c r="Z604" s="171"/>
    </row>
    <row r="605" spans="1:26">
      <c r="A605" s="171"/>
      <c r="B605" s="171"/>
      <c r="C605" s="171"/>
      <c r="D605" s="171"/>
      <c r="E605" s="171"/>
      <c r="F605" s="171"/>
      <c r="G605" s="171"/>
      <c r="H605" s="171"/>
      <c r="I605" s="171"/>
      <c r="J605" s="171"/>
      <c r="K605" s="171"/>
      <c r="L605" s="171"/>
      <c r="M605" s="171"/>
      <c r="N605" s="171"/>
      <c r="O605" s="171"/>
      <c r="P605" s="171"/>
      <c r="Q605" s="171"/>
      <c r="R605" s="171"/>
      <c r="S605" s="171"/>
      <c r="T605" s="171"/>
      <c r="U605" s="171"/>
      <c r="V605" s="171"/>
      <c r="W605" s="171"/>
      <c r="X605" s="171"/>
      <c r="Y605" s="171"/>
      <c r="Z605" s="171"/>
    </row>
    <row r="606" spans="1:26">
      <c r="A606" s="171"/>
      <c r="B606" s="171"/>
      <c r="C606" s="171"/>
      <c r="D606" s="171"/>
      <c r="E606" s="171"/>
      <c r="F606" s="171"/>
      <c r="G606" s="171"/>
      <c r="H606" s="171"/>
      <c r="I606" s="171"/>
      <c r="J606" s="171"/>
      <c r="K606" s="171"/>
      <c r="L606" s="171"/>
      <c r="M606" s="171"/>
      <c r="N606" s="171"/>
      <c r="O606" s="171"/>
      <c r="P606" s="171"/>
      <c r="Q606" s="171"/>
      <c r="R606" s="171"/>
      <c r="S606" s="171"/>
      <c r="T606" s="171"/>
      <c r="U606" s="171"/>
      <c r="V606" s="171"/>
      <c r="W606" s="171"/>
      <c r="X606" s="171"/>
      <c r="Y606" s="171"/>
      <c r="Z606" s="171"/>
    </row>
    <row r="607" spans="1:26">
      <c r="A607" s="171"/>
      <c r="B607" s="171"/>
      <c r="C607" s="171"/>
      <c r="D607" s="171"/>
      <c r="E607" s="171"/>
      <c r="F607" s="171"/>
      <c r="G607" s="171"/>
      <c r="H607" s="171"/>
      <c r="I607" s="171"/>
      <c r="J607" s="171"/>
      <c r="K607" s="171"/>
      <c r="L607" s="171"/>
      <c r="M607" s="171"/>
      <c r="N607" s="171"/>
      <c r="O607" s="171"/>
      <c r="P607" s="171"/>
      <c r="Q607" s="171"/>
      <c r="R607" s="171"/>
      <c r="S607" s="171"/>
      <c r="T607" s="171"/>
      <c r="U607" s="171"/>
      <c r="V607" s="171"/>
      <c r="W607" s="171"/>
      <c r="X607" s="171"/>
      <c r="Y607" s="171"/>
      <c r="Z607" s="171"/>
    </row>
    <row r="608" spans="1:26">
      <c r="A608" s="171"/>
      <c r="B608" s="171"/>
      <c r="C608" s="171"/>
      <c r="D608" s="171"/>
      <c r="E608" s="171"/>
      <c r="F608" s="171"/>
      <c r="G608" s="171"/>
      <c r="H608" s="171"/>
      <c r="I608" s="171"/>
      <c r="J608" s="171"/>
      <c r="K608" s="171"/>
      <c r="L608" s="171"/>
      <c r="M608" s="171"/>
      <c r="N608" s="171"/>
      <c r="O608" s="171"/>
      <c r="P608" s="171"/>
      <c r="Q608" s="171"/>
      <c r="R608" s="171"/>
      <c r="S608" s="171"/>
      <c r="T608" s="171"/>
      <c r="U608" s="171"/>
      <c r="V608" s="171"/>
      <c r="W608" s="171"/>
      <c r="X608" s="171"/>
      <c r="Y608" s="171"/>
      <c r="Z608" s="171"/>
    </row>
    <row r="609" spans="1:26">
      <c r="A609" s="171"/>
      <c r="B609" s="171"/>
      <c r="C609" s="171"/>
      <c r="D609" s="171"/>
      <c r="E609" s="171"/>
      <c r="F609" s="171"/>
      <c r="G609" s="171"/>
      <c r="H609" s="171"/>
      <c r="I609" s="171"/>
      <c r="J609" s="171"/>
      <c r="K609" s="171"/>
      <c r="L609" s="171"/>
      <c r="M609" s="171"/>
      <c r="N609" s="171"/>
      <c r="O609" s="171"/>
      <c r="P609" s="171"/>
      <c r="Q609" s="171"/>
      <c r="R609" s="171"/>
      <c r="S609" s="171"/>
      <c r="T609" s="171"/>
      <c r="U609" s="171"/>
      <c r="V609" s="171"/>
      <c r="W609" s="171"/>
      <c r="X609" s="171"/>
      <c r="Y609" s="171"/>
      <c r="Z609" s="171"/>
    </row>
    <row r="610" spans="1:26">
      <c r="A610" s="171"/>
      <c r="B610" s="171"/>
      <c r="C610" s="171"/>
      <c r="D610" s="171"/>
      <c r="E610" s="171"/>
      <c r="F610" s="171"/>
      <c r="G610" s="171"/>
      <c r="H610" s="171"/>
      <c r="I610" s="171"/>
      <c r="J610" s="171"/>
      <c r="K610" s="171"/>
      <c r="L610" s="171"/>
      <c r="M610" s="171"/>
      <c r="N610" s="171"/>
      <c r="O610" s="171"/>
      <c r="P610" s="171"/>
      <c r="Q610" s="171"/>
      <c r="R610" s="171"/>
      <c r="S610" s="171"/>
      <c r="T610" s="171"/>
      <c r="U610" s="171"/>
      <c r="V610" s="171"/>
      <c r="W610" s="171"/>
      <c r="X610" s="171"/>
      <c r="Y610" s="171"/>
      <c r="Z610" s="171"/>
    </row>
    <row r="611" spans="1:26">
      <c r="A611" s="171"/>
      <c r="B611" s="171"/>
      <c r="C611" s="171"/>
      <c r="D611" s="171"/>
      <c r="E611" s="171"/>
      <c r="F611" s="171"/>
      <c r="G611" s="171"/>
      <c r="H611" s="171"/>
      <c r="I611" s="171"/>
      <c r="J611" s="171"/>
      <c r="K611" s="171"/>
      <c r="L611" s="171"/>
      <c r="M611" s="171"/>
      <c r="N611" s="171"/>
      <c r="O611" s="171"/>
      <c r="P611" s="171"/>
      <c r="Q611" s="171"/>
      <c r="R611" s="171"/>
      <c r="S611" s="171"/>
      <c r="T611" s="171"/>
      <c r="U611" s="171"/>
      <c r="V611" s="171"/>
      <c r="W611" s="171"/>
      <c r="X611" s="171"/>
      <c r="Y611" s="171"/>
      <c r="Z611" s="171"/>
    </row>
    <row r="612" spans="1:26">
      <c r="A612" s="171"/>
      <c r="B612" s="171"/>
      <c r="C612" s="171"/>
      <c r="D612" s="171"/>
      <c r="E612" s="171"/>
      <c r="F612" s="171"/>
      <c r="G612" s="171"/>
      <c r="H612" s="171"/>
      <c r="I612" s="171"/>
      <c r="J612" s="171"/>
      <c r="K612" s="171"/>
      <c r="L612" s="171"/>
      <c r="M612" s="171"/>
      <c r="N612" s="171"/>
      <c r="O612" s="171"/>
      <c r="P612" s="171"/>
      <c r="Q612" s="171"/>
      <c r="R612" s="171"/>
      <c r="S612" s="171"/>
      <c r="T612" s="171"/>
      <c r="U612" s="171"/>
      <c r="V612" s="171"/>
      <c r="W612" s="171"/>
      <c r="X612" s="171"/>
      <c r="Y612" s="171"/>
      <c r="Z612" s="171"/>
    </row>
    <row r="613" spans="1:26">
      <c r="A613" s="171"/>
      <c r="B613" s="171"/>
      <c r="C613" s="171"/>
      <c r="D613" s="171"/>
      <c r="E613" s="171"/>
      <c r="F613" s="171"/>
      <c r="G613" s="171"/>
      <c r="H613" s="171"/>
      <c r="I613" s="171"/>
      <c r="J613" s="171"/>
      <c r="K613" s="171"/>
      <c r="L613" s="171"/>
      <c r="M613" s="171"/>
      <c r="N613" s="171"/>
      <c r="O613" s="171"/>
      <c r="P613" s="171"/>
      <c r="Q613" s="171"/>
      <c r="R613" s="171"/>
      <c r="S613" s="171"/>
      <c r="T613" s="171"/>
      <c r="U613" s="171"/>
      <c r="V613" s="171"/>
      <c r="W613" s="171"/>
      <c r="X613" s="171"/>
      <c r="Y613" s="171"/>
      <c r="Z613" s="171"/>
    </row>
    <row r="614" spans="1:26">
      <c r="A614" s="171"/>
      <c r="B614" s="171"/>
      <c r="C614" s="171"/>
      <c r="D614" s="171"/>
      <c r="E614" s="171"/>
      <c r="F614" s="171"/>
      <c r="G614" s="171"/>
      <c r="H614" s="171"/>
      <c r="I614" s="171"/>
      <c r="J614" s="171"/>
      <c r="K614" s="171"/>
      <c r="L614" s="171"/>
      <c r="M614" s="171"/>
      <c r="N614" s="171"/>
      <c r="O614" s="171"/>
      <c r="P614" s="171"/>
      <c r="Q614" s="171"/>
      <c r="R614" s="171"/>
      <c r="S614" s="171"/>
      <c r="T614" s="171"/>
      <c r="U614" s="171"/>
      <c r="V614" s="171"/>
      <c r="W614" s="171"/>
      <c r="X614" s="171"/>
      <c r="Y614" s="171"/>
      <c r="Z614" s="171"/>
    </row>
    <row r="615" spans="1:26">
      <c r="A615" s="171"/>
      <c r="B615" s="171"/>
      <c r="C615" s="171"/>
      <c r="D615" s="171"/>
      <c r="E615" s="171"/>
      <c r="F615" s="171"/>
      <c r="G615" s="171"/>
      <c r="H615" s="171"/>
      <c r="I615" s="171"/>
      <c r="J615" s="171"/>
      <c r="K615" s="171"/>
      <c r="L615" s="171"/>
      <c r="M615" s="171"/>
      <c r="N615" s="171"/>
      <c r="O615" s="171"/>
      <c r="P615" s="171"/>
      <c r="Q615" s="171"/>
      <c r="R615" s="171"/>
      <c r="S615" s="171"/>
      <c r="T615" s="171"/>
      <c r="U615" s="171"/>
      <c r="V615" s="171"/>
      <c r="W615" s="171"/>
      <c r="X615" s="171"/>
      <c r="Y615" s="171"/>
      <c r="Z615" s="171"/>
    </row>
    <row r="616" spans="1:26">
      <c r="A616" s="171"/>
      <c r="B616" s="171"/>
      <c r="C616" s="171"/>
      <c r="D616" s="171"/>
      <c r="E616" s="171"/>
      <c r="F616" s="171"/>
      <c r="G616" s="171"/>
      <c r="H616" s="171"/>
      <c r="I616" s="171"/>
      <c r="J616" s="171"/>
      <c r="K616" s="171"/>
      <c r="L616" s="171"/>
      <c r="M616" s="171"/>
      <c r="N616" s="171"/>
      <c r="O616" s="171"/>
      <c r="P616" s="171"/>
      <c r="Q616" s="171"/>
      <c r="R616" s="171"/>
      <c r="S616" s="171"/>
      <c r="T616" s="171"/>
      <c r="U616" s="171"/>
      <c r="V616" s="171"/>
      <c r="W616" s="171"/>
      <c r="X616" s="171"/>
      <c r="Y616" s="171"/>
      <c r="Z616" s="171"/>
    </row>
    <row r="617" spans="1:26">
      <c r="A617" s="171"/>
      <c r="B617" s="171"/>
      <c r="C617" s="171"/>
      <c r="D617" s="171"/>
      <c r="E617" s="171"/>
      <c r="F617" s="171"/>
      <c r="G617" s="171"/>
      <c r="H617" s="171"/>
      <c r="I617" s="171"/>
      <c r="J617" s="171"/>
      <c r="K617" s="171"/>
      <c r="L617" s="171"/>
      <c r="M617" s="171"/>
      <c r="N617" s="171"/>
      <c r="O617" s="171"/>
      <c r="P617" s="171"/>
      <c r="Q617" s="171"/>
      <c r="R617" s="171"/>
      <c r="S617" s="171"/>
      <c r="T617" s="171"/>
      <c r="U617" s="171"/>
      <c r="V617" s="171"/>
      <c r="W617" s="171"/>
      <c r="X617" s="171"/>
      <c r="Y617" s="171"/>
      <c r="Z617" s="171"/>
    </row>
    <row r="618" spans="1:26">
      <c r="A618" s="171"/>
      <c r="B618" s="171"/>
      <c r="C618" s="171"/>
      <c r="D618" s="171"/>
      <c r="E618" s="171"/>
      <c r="F618" s="171"/>
      <c r="G618" s="171"/>
      <c r="H618" s="171"/>
      <c r="I618" s="171"/>
      <c r="J618" s="171"/>
      <c r="K618" s="171"/>
      <c r="L618" s="171"/>
      <c r="M618" s="171"/>
      <c r="N618" s="171"/>
      <c r="O618" s="171"/>
      <c r="P618" s="171"/>
      <c r="Q618" s="171"/>
      <c r="R618" s="171"/>
      <c r="S618" s="171"/>
      <c r="T618" s="171"/>
      <c r="U618" s="171"/>
      <c r="V618" s="171"/>
      <c r="W618" s="171"/>
      <c r="X618" s="171"/>
      <c r="Y618" s="171"/>
      <c r="Z618" s="171"/>
    </row>
    <row r="619" spans="1:26">
      <c r="A619" s="171"/>
      <c r="B619" s="171"/>
      <c r="C619" s="171"/>
      <c r="D619" s="171"/>
      <c r="E619" s="171"/>
      <c r="F619" s="171"/>
      <c r="G619" s="171"/>
      <c r="H619" s="171"/>
      <c r="I619" s="171"/>
      <c r="J619" s="171"/>
      <c r="K619" s="171"/>
      <c r="L619" s="171"/>
      <c r="M619" s="171"/>
      <c r="N619" s="171"/>
      <c r="O619" s="171"/>
      <c r="P619" s="171"/>
      <c r="Q619" s="171"/>
      <c r="R619" s="171"/>
      <c r="S619" s="171"/>
      <c r="T619" s="171"/>
      <c r="U619" s="171"/>
      <c r="V619" s="171"/>
      <c r="W619" s="171"/>
      <c r="X619" s="171"/>
      <c r="Y619" s="171"/>
      <c r="Z619" s="171"/>
    </row>
    <row r="620" spans="1:26">
      <c r="A620" s="171"/>
      <c r="B620" s="171"/>
      <c r="C620" s="171"/>
      <c r="D620" s="171"/>
      <c r="E620" s="171"/>
      <c r="F620" s="171"/>
      <c r="G620" s="171"/>
      <c r="H620" s="171"/>
      <c r="I620" s="171"/>
      <c r="J620" s="171"/>
      <c r="K620" s="171"/>
      <c r="L620" s="171"/>
      <c r="M620" s="171"/>
      <c r="N620" s="171"/>
      <c r="O620" s="171"/>
      <c r="P620" s="171"/>
      <c r="Q620" s="171"/>
      <c r="R620" s="171"/>
      <c r="S620" s="171"/>
      <c r="T620" s="171"/>
      <c r="U620" s="171"/>
      <c r="V620" s="171"/>
      <c r="W620" s="171"/>
      <c r="X620" s="171"/>
      <c r="Y620" s="171"/>
      <c r="Z620" s="171"/>
    </row>
    <row r="621" spans="1:26">
      <c r="A621" s="171"/>
      <c r="B621" s="171"/>
      <c r="C621" s="171"/>
      <c r="D621" s="171"/>
      <c r="E621" s="171"/>
      <c r="F621" s="171"/>
      <c r="G621" s="171"/>
      <c r="H621" s="171"/>
      <c r="I621" s="171"/>
      <c r="J621" s="171"/>
      <c r="K621" s="171"/>
      <c r="L621" s="171"/>
      <c r="M621" s="171"/>
      <c r="N621" s="171"/>
      <c r="O621" s="171"/>
      <c r="P621" s="171"/>
      <c r="Q621" s="171"/>
      <c r="R621" s="171"/>
      <c r="S621" s="171"/>
      <c r="T621" s="171"/>
      <c r="U621" s="171"/>
      <c r="V621" s="171"/>
      <c r="W621" s="171"/>
      <c r="X621" s="171"/>
      <c r="Y621" s="171"/>
      <c r="Z621" s="171"/>
    </row>
    <row r="622" spans="1:26">
      <c r="A622" s="171"/>
      <c r="B622" s="171"/>
      <c r="C622" s="171"/>
      <c r="D622" s="171"/>
      <c r="E622" s="171"/>
      <c r="F622" s="171"/>
      <c r="G622" s="171"/>
      <c r="H622" s="171"/>
      <c r="I622" s="171"/>
      <c r="J622" s="171"/>
      <c r="K622" s="171"/>
      <c r="L622" s="171"/>
      <c r="M622" s="171"/>
      <c r="N622" s="171"/>
      <c r="O622" s="171"/>
      <c r="P622" s="171"/>
      <c r="Q622" s="171"/>
      <c r="R622" s="171"/>
      <c r="S622" s="171"/>
      <c r="T622" s="171"/>
      <c r="U622" s="171"/>
      <c r="V622" s="171"/>
      <c r="W622" s="171"/>
      <c r="X622" s="171"/>
      <c r="Y622" s="171"/>
      <c r="Z622" s="171"/>
    </row>
    <row r="623" spans="1:26">
      <c r="A623" s="171"/>
      <c r="B623" s="171"/>
      <c r="C623" s="171"/>
      <c r="D623" s="171"/>
      <c r="E623" s="171"/>
      <c r="F623" s="171"/>
      <c r="G623" s="171"/>
      <c r="H623" s="171"/>
      <c r="I623" s="171"/>
      <c r="J623" s="171"/>
      <c r="K623" s="171"/>
      <c r="L623" s="171"/>
      <c r="M623" s="171"/>
      <c r="N623" s="171"/>
      <c r="O623" s="171"/>
      <c r="P623" s="171"/>
      <c r="Q623" s="171"/>
      <c r="R623" s="171"/>
      <c r="S623" s="171"/>
      <c r="T623" s="171"/>
      <c r="U623" s="171"/>
      <c r="V623" s="171"/>
      <c r="W623" s="171"/>
      <c r="X623" s="171"/>
      <c r="Y623" s="171"/>
      <c r="Z623" s="171"/>
    </row>
    <row r="624" spans="1:26">
      <c r="A624" s="171"/>
      <c r="B624" s="171"/>
      <c r="C624" s="171"/>
      <c r="D624" s="171"/>
      <c r="E624" s="171"/>
      <c r="F624" s="171"/>
      <c r="G624" s="171"/>
      <c r="H624" s="171"/>
      <c r="I624" s="171"/>
      <c r="J624" s="171"/>
      <c r="K624" s="171"/>
      <c r="L624" s="171"/>
      <c r="M624" s="171"/>
      <c r="N624" s="171"/>
      <c r="O624" s="171"/>
      <c r="P624" s="171"/>
      <c r="Q624" s="171"/>
      <c r="R624" s="171"/>
      <c r="S624" s="171"/>
      <c r="T624" s="171"/>
      <c r="U624" s="171"/>
      <c r="V624" s="171"/>
      <c r="W624" s="171"/>
      <c r="X624" s="171"/>
      <c r="Y624" s="171"/>
      <c r="Z624" s="171"/>
    </row>
    <row r="625" spans="1:26">
      <c r="A625" s="171"/>
      <c r="B625" s="171"/>
      <c r="C625" s="171"/>
      <c r="D625" s="171"/>
      <c r="E625" s="171"/>
      <c r="F625" s="171"/>
      <c r="G625" s="171"/>
      <c r="H625" s="171"/>
      <c r="I625" s="171"/>
      <c r="J625" s="171"/>
      <c r="K625" s="171"/>
      <c r="L625" s="171"/>
      <c r="M625" s="171"/>
      <c r="N625" s="171"/>
      <c r="O625" s="171"/>
      <c r="P625" s="171"/>
      <c r="Q625" s="171"/>
      <c r="R625" s="171"/>
      <c r="S625" s="171"/>
      <c r="T625" s="171"/>
      <c r="U625" s="171"/>
      <c r="V625" s="171"/>
      <c r="W625" s="171"/>
      <c r="X625" s="171"/>
      <c r="Y625" s="171"/>
      <c r="Z625" s="171"/>
    </row>
    <row r="626" spans="1:26">
      <c r="A626" s="171"/>
      <c r="B626" s="171"/>
      <c r="C626" s="171"/>
      <c r="D626" s="171"/>
      <c r="E626" s="171"/>
      <c r="F626" s="171"/>
      <c r="G626" s="171"/>
      <c r="H626" s="171"/>
      <c r="I626" s="171"/>
      <c r="J626" s="171"/>
      <c r="K626" s="171"/>
      <c r="L626" s="171"/>
      <c r="M626" s="171"/>
      <c r="N626" s="171"/>
      <c r="O626" s="171"/>
      <c r="P626" s="171"/>
      <c r="Q626" s="171"/>
      <c r="R626" s="171"/>
      <c r="S626" s="171"/>
      <c r="T626" s="171"/>
      <c r="U626" s="171"/>
      <c r="V626" s="171"/>
      <c r="W626" s="171"/>
      <c r="X626" s="171"/>
      <c r="Y626" s="171"/>
      <c r="Z626" s="171"/>
    </row>
    <row r="627" spans="1:26">
      <c r="A627" s="171"/>
      <c r="B627" s="171"/>
      <c r="C627" s="171"/>
      <c r="D627" s="171"/>
      <c r="E627" s="171"/>
      <c r="F627" s="171"/>
      <c r="G627" s="171"/>
      <c r="H627" s="171"/>
      <c r="I627" s="171"/>
      <c r="J627" s="171"/>
      <c r="K627" s="171"/>
      <c r="L627" s="171"/>
      <c r="M627" s="171"/>
      <c r="N627" s="171"/>
      <c r="O627" s="171"/>
      <c r="P627" s="171"/>
      <c r="Q627" s="171"/>
      <c r="R627" s="171"/>
      <c r="S627" s="171"/>
      <c r="T627" s="171"/>
      <c r="U627" s="171"/>
      <c r="V627" s="171"/>
      <c r="W627" s="171"/>
      <c r="X627" s="171"/>
      <c r="Y627" s="171"/>
      <c r="Z627" s="171"/>
    </row>
    <row r="628" spans="1:26">
      <c r="A628" s="171"/>
      <c r="B628" s="171"/>
      <c r="C628" s="171"/>
      <c r="D628" s="171"/>
      <c r="E628" s="171"/>
      <c r="F628" s="171"/>
      <c r="G628" s="171"/>
      <c r="H628" s="171"/>
      <c r="I628" s="171"/>
      <c r="J628" s="171"/>
      <c r="K628" s="171"/>
      <c r="L628" s="171"/>
      <c r="M628" s="171"/>
      <c r="N628" s="171"/>
      <c r="O628" s="171"/>
      <c r="P628" s="171"/>
      <c r="Q628" s="171"/>
      <c r="R628" s="171"/>
      <c r="S628" s="171"/>
      <c r="T628" s="171"/>
      <c r="U628" s="171"/>
      <c r="V628" s="171"/>
      <c r="W628" s="171"/>
      <c r="X628" s="171"/>
      <c r="Y628" s="171"/>
      <c r="Z628" s="171"/>
    </row>
    <row r="629" spans="1:26">
      <c r="A629" s="171"/>
      <c r="B629" s="171"/>
      <c r="C629" s="171"/>
      <c r="D629" s="171"/>
      <c r="E629" s="171"/>
      <c r="F629" s="171"/>
      <c r="G629" s="171"/>
      <c r="H629" s="171"/>
      <c r="I629" s="171"/>
      <c r="J629" s="171"/>
      <c r="K629" s="171"/>
      <c r="L629" s="171"/>
      <c r="M629" s="171"/>
      <c r="N629" s="171"/>
      <c r="O629" s="171"/>
      <c r="P629" s="171"/>
      <c r="Q629" s="171"/>
      <c r="R629" s="171"/>
      <c r="S629" s="171"/>
      <c r="T629" s="171"/>
      <c r="U629" s="171"/>
      <c r="V629" s="171"/>
      <c r="W629" s="171"/>
      <c r="X629" s="171"/>
      <c r="Y629" s="171"/>
      <c r="Z629" s="171"/>
    </row>
    <row r="630" spans="1:26">
      <c r="A630" s="171"/>
      <c r="B630" s="171"/>
      <c r="C630" s="171"/>
      <c r="D630" s="171"/>
      <c r="E630" s="171"/>
      <c r="F630" s="171"/>
      <c r="G630" s="171"/>
      <c r="H630" s="171"/>
      <c r="I630" s="171"/>
      <c r="J630" s="171"/>
      <c r="K630" s="171"/>
      <c r="L630" s="171"/>
      <c r="M630" s="171"/>
      <c r="N630" s="171"/>
      <c r="O630" s="171"/>
      <c r="P630" s="171"/>
      <c r="Q630" s="171"/>
      <c r="R630" s="171"/>
      <c r="S630" s="171"/>
      <c r="T630" s="171"/>
      <c r="U630" s="171"/>
      <c r="V630" s="171"/>
      <c r="W630" s="171"/>
      <c r="X630" s="171"/>
      <c r="Y630" s="171"/>
      <c r="Z630" s="171"/>
    </row>
    <row r="631" spans="1:26">
      <c r="A631" s="171"/>
      <c r="B631" s="171"/>
      <c r="C631" s="171"/>
      <c r="D631" s="171"/>
      <c r="E631" s="171"/>
      <c r="F631" s="171"/>
      <c r="G631" s="171"/>
      <c r="H631" s="171"/>
      <c r="I631" s="171"/>
      <c r="J631" s="171"/>
      <c r="K631" s="171"/>
      <c r="L631" s="171"/>
      <c r="M631" s="171"/>
      <c r="N631" s="171"/>
      <c r="O631" s="171"/>
      <c r="P631" s="171"/>
      <c r="Q631" s="171"/>
      <c r="R631" s="171"/>
      <c r="S631" s="171"/>
      <c r="T631" s="171"/>
      <c r="U631" s="171"/>
      <c r="V631" s="171"/>
      <c r="W631" s="171"/>
      <c r="X631" s="171"/>
      <c r="Y631" s="171"/>
      <c r="Z631" s="171"/>
    </row>
    <row r="632" spans="1:26">
      <c r="A632" s="171"/>
      <c r="B632" s="171"/>
      <c r="C632" s="171"/>
      <c r="D632" s="171"/>
      <c r="E632" s="171"/>
      <c r="F632" s="171"/>
      <c r="G632" s="171"/>
      <c r="H632" s="171"/>
      <c r="I632" s="171"/>
      <c r="J632" s="171"/>
      <c r="K632" s="171"/>
      <c r="L632" s="171"/>
      <c r="M632" s="171"/>
      <c r="N632" s="171"/>
      <c r="O632" s="171"/>
      <c r="P632" s="171"/>
      <c r="Q632" s="171"/>
      <c r="R632" s="171"/>
      <c r="S632" s="171"/>
      <c r="T632" s="171"/>
      <c r="U632" s="171"/>
      <c r="V632" s="171"/>
      <c r="W632" s="171"/>
      <c r="X632" s="171"/>
      <c r="Y632" s="171"/>
      <c r="Z632" s="171"/>
    </row>
    <row r="633" spans="1:26">
      <c r="A633" s="171"/>
      <c r="B633" s="171"/>
      <c r="C633" s="171"/>
      <c r="D633" s="171"/>
      <c r="E633" s="171"/>
      <c r="F633" s="171"/>
      <c r="G633" s="171"/>
      <c r="H633" s="171"/>
      <c r="I633" s="171"/>
      <c r="J633" s="171"/>
      <c r="K633" s="171"/>
      <c r="L633" s="171"/>
      <c r="M633" s="171"/>
      <c r="N633" s="171"/>
      <c r="O633" s="171"/>
      <c r="P633" s="171"/>
      <c r="Q633" s="171"/>
      <c r="R633" s="171"/>
      <c r="S633" s="171"/>
      <c r="T633" s="171"/>
      <c r="U633" s="171"/>
      <c r="V633" s="171"/>
      <c r="W633" s="171"/>
      <c r="X633" s="171"/>
      <c r="Y633" s="171"/>
      <c r="Z633" s="171"/>
    </row>
    <row r="634" spans="1:26">
      <c r="A634" s="171"/>
      <c r="B634" s="171"/>
      <c r="C634" s="171"/>
      <c r="D634" s="171"/>
      <c r="E634" s="171"/>
      <c r="F634" s="171"/>
      <c r="G634" s="171"/>
      <c r="H634" s="171"/>
      <c r="I634" s="171"/>
      <c r="J634" s="171"/>
      <c r="K634" s="171"/>
      <c r="L634" s="171"/>
      <c r="M634" s="171"/>
      <c r="N634" s="171"/>
      <c r="O634" s="171"/>
      <c r="P634" s="171"/>
      <c r="Q634" s="171"/>
      <c r="R634" s="171"/>
      <c r="S634" s="171"/>
      <c r="T634" s="171"/>
      <c r="U634" s="171"/>
      <c r="V634" s="171"/>
      <c r="W634" s="171"/>
      <c r="X634" s="171"/>
      <c r="Y634" s="171"/>
      <c r="Z634" s="171"/>
    </row>
    <row r="635" spans="1:26">
      <c r="A635" s="171"/>
      <c r="B635" s="171"/>
      <c r="C635" s="171"/>
      <c r="D635" s="171"/>
      <c r="E635" s="171"/>
      <c r="F635" s="171"/>
      <c r="G635" s="171"/>
      <c r="H635" s="171"/>
      <c r="I635" s="171"/>
      <c r="J635" s="171"/>
      <c r="K635" s="171"/>
      <c r="L635" s="171"/>
      <c r="M635" s="171"/>
      <c r="N635" s="171"/>
      <c r="O635" s="171"/>
      <c r="P635" s="171"/>
      <c r="Q635" s="171"/>
      <c r="R635" s="171"/>
      <c r="S635" s="171"/>
      <c r="T635" s="171"/>
      <c r="U635" s="171"/>
      <c r="V635" s="171"/>
      <c r="W635" s="171"/>
      <c r="X635" s="171"/>
      <c r="Y635" s="171"/>
      <c r="Z635" s="171"/>
    </row>
    <row r="636" spans="1:26">
      <c r="A636" s="171"/>
      <c r="B636" s="171"/>
      <c r="C636" s="171"/>
      <c r="D636" s="171"/>
      <c r="E636" s="171"/>
      <c r="F636" s="171"/>
      <c r="G636" s="171"/>
      <c r="H636" s="171"/>
      <c r="I636" s="171"/>
      <c r="J636" s="171"/>
      <c r="K636" s="171"/>
      <c r="L636" s="171"/>
      <c r="M636" s="171"/>
      <c r="N636" s="171"/>
      <c r="O636" s="171"/>
      <c r="P636" s="171"/>
      <c r="Q636" s="171"/>
      <c r="R636" s="171"/>
      <c r="S636" s="171"/>
      <c r="T636" s="171"/>
      <c r="U636" s="171"/>
      <c r="V636" s="171"/>
      <c r="W636" s="171"/>
      <c r="X636" s="171"/>
      <c r="Y636" s="171"/>
      <c r="Z636" s="171"/>
    </row>
    <row r="637" spans="1:26">
      <c r="A637" s="171"/>
      <c r="B637" s="171"/>
      <c r="C637" s="171"/>
      <c r="D637" s="171"/>
      <c r="E637" s="171"/>
      <c r="F637" s="171"/>
      <c r="G637" s="171"/>
      <c r="H637" s="171"/>
      <c r="I637" s="171"/>
      <c r="J637" s="171"/>
      <c r="K637" s="171"/>
      <c r="L637" s="171"/>
      <c r="M637" s="171"/>
      <c r="N637" s="171"/>
      <c r="O637" s="171"/>
      <c r="P637" s="171"/>
      <c r="Q637" s="171"/>
      <c r="R637" s="171"/>
      <c r="S637" s="171"/>
      <c r="T637" s="171"/>
      <c r="U637" s="171"/>
      <c r="V637" s="171"/>
      <c r="W637" s="171"/>
      <c r="X637" s="171"/>
      <c r="Y637" s="171"/>
      <c r="Z637" s="171"/>
    </row>
    <row r="638" spans="1:26">
      <c r="A638" s="171"/>
      <c r="B638" s="171"/>
      <c r="C638" s="171"/>
      <c r="D638" s="171"/>
      <c r="E638" s="171"/>
      <c r="F638" s="171"/>
      <c r="G638" s="171"/>
      <c r="H638" s="171"/>
      <c r="I638" s="171"/>
      <c r="J638" s="171"/>
      <c r="K638" s="171"/>
      <c r="L638" s="171"/>
      <c r="M638" s="171"/>
      <c r="N638" s="171"/>
      <c r="O638" s="171"/>
      <c r="P638" s="171"/>
      <c r="Q638" s="171"/>
      <c r="R638" s="171"/>
      <c r="S638" s="171"/>
      <c r="T638" s="171"/>
      <c r="U638" s="171"/>
      <c r="V638" s="171"/>
      <c r="W638" s="171"/>
      <c r="X638" s="171"/>
      <c r="Y638" s="171"/>
      <c r="Z638" s="171"/>
    </row>
    <row r="639" spans="1:26">
      <c r="A639" s="171"/>
      <c r="B639" s="171"/>
      <c r="C639" s="171"/>
      <c r="D639" s="171"/>
      <c r="E639" s="171"/>
      <c r="F639" s="171"/>
      <c r="G639" s="171"/>
      <c r="H639" s="171"/>
      <c r="I639" s="171"/>
      <c r="J639" s="171"/>
      <c r="K639" s="171"/>
      <c r="L639" s="171"/>
      <c r="M639" s="171"/>
      <c r="N639" s="171"/>
      <c r="O639" s="171"/>
      <c r="P639" s="171"/>
      <c r="Q639" s="171"/>
      <c r="R639" s="171"/>
      <c r="S639" s="171"/>
      <c r="T639" s="171"/>
      <c r="U639" s="171"/>
      <c r="V639" s="171"/>
      <c r="W639" s="171"/>
      <c r="X639" s="171"/>
      <c r="Y639" s="171"/>
      <c r="Z639" s="171"/>
    </row>
    <row r="640" spans="1:26">
      <c r="A640" s="171"/>
      <c r="B640" s="171"/>
      <c r="C640" s="171"/>
      <c r="D640" s="171"/>
      <c r="E640" s="171"/>
      <c r="F640" s="171"/>
      <c r="G640" s="171"/>
      <c r="H640" s="171"/>
      <c r="I640" s="171"/>
      <c r="J640" s="171"/>
      <c r="K640" s="171"/>
      <c r="L640" s="171"/>
      <c r="M640" s="171"/>
      <c r="N640" s="171"/>
      <c r="O640" s="171"/>
      <c r="P640" s="171"/>
      <c r="Q640" s="171"/>
      <c r="R640" s="171"/>
      <c r="S640" s="171"/>
      <c r="T640" s="171"/>
      <c r="U640" s="171"/>
      <c r="V640" s="171"/>
      <c r="W640" s="171"/>
      <c r="X640" s="171"/>
      <c r="Y640" s="171"/>
      <c r="Z640" s="171"/>
    </row>
    <row r="641" spans="1:26">
      <c r="A641" s="171"/>
      <c r="B641" s="171"/>
      <c r="C641" s="171"/>
      <c r="D641" s="171"/>
      <c r="E641" s="171"/>
      <c r="F641" s="171"/>
      <c r="G641" s="171"/>
      <c r="H641" s="171"/>
      <c r="I641" s="171"/>
      <c r="J641" s="171"/>
      <c r="K641" s="171"/>
      <c r="L641" s="171"/>
      <c r="M641" s="171"/>
      <c r="N641" s="171"/>
      <c r="O641" s="171"/>
      <c r="P641" s="171"/>
      <c r="Q641" s="171"/>
      <c r="R641" s="171"/>
      <c r="S641" s="171"/>
      <c r="T641" s="171"/>
      <c r="U641" s="171"/>
      <c r="V641" s="171"/>
      <c r="W641" s="171"/>
      <c r="X641" s="171"/>
      <c r="Y641" s="171"/>
      <c r="Z641" s="171"/>
    </row>
    <row r="642" spans="1:26">
      <c r="A642" s="171"/>
      <c r="B642" s="171"/>
      <c r="C642" s="171"/>
      <c r="D642" s="171"/>
      <c r="E642" s="171"/>
      <c r="F642" s="171"/>
      <c r="G642" s="171"/>
      <c r="H642" s="171"/>
      <c r="I642" s="171"/>
      <c r="J642" s="171"/>
      <c r="K642" s="171"/>
      <c r="L642" s="171"/>
      <c r="M642" s="171"/>
      <c r="N642" s="171"/>
      <c r="O642" s="171"/>
      <c r="P642" s="171"/>
      <c r="Q642" s="171"/>
      <c r="R642" s="171"/>
      <c r="S642" s="171"/>
      <c r="T642" s="171"/>
      <c r="U642" s="171"/>
      <c r="V642" s="171"/>
      <c r="W642" s="171"/>
      <c r="X642" s="171"/>
      <c r="Y642" s="171"/>
      <c r="Z642" s="171"/>
    </row>
    <row r="643" spans="1:26">
      <c r="A643" s="171"/>
      <c r="B643" s="171"/>
      <c r="C643" s="171"/>
      <c r="D643" s="171"/>
      <c r="E643" s="171"/>
      <c r="F643" s="171"/>
      <c r="G643" s="171"/>
      <c r="H643" s="171"/>
      <c r="I643" s="171"/>
      <c r="J643" s="171"/>
      <c r="K643" s="171"/>
      <c r="L643" s="171"/>
      <c r="M643" s="171"/>
      <c r="N643" s="171"/>
      <c r="O643" s="171"/>
      <c r="P643" s="171"/>
      <c r="Q643" s="171"/>
      <c r="R643" s="171"/>
      <c r="S643" s="171"/>
      <c r="T643" s="171"/>
      <c r="U643" s="171"/>
      <c r="V643" s="171"/>
      <c r="W643" s="171"/>
      <c r="X643" s="171"/>
      <c r="Y643" s="171"/>
      <c r="Z643" s="171"/>
    </row>
    <row r="644" spans="1:26">
      <c r="A644" s="171"/>
      <c r="B644" s="171"/>
      <c r="C644" s="171"/>
      <c r="D644" s="171"/>
      <c r="E644" s="171"/>
      <c r="F644" s="171"/>
      <c r="G644" s="171"/>
      <c r="H644" s="171"/>
      <c r="I644" s="171"/>
      <c r="J644" s="171"/>
      <c r="K644" s="171"/>
      <c r="L644" s="171"/>
      <c r="M644" s="171"/>
      <c r="N644" s="171"/>
      <c r="O644" s="171"/>
      <c r="P644" s="171"/>
      <c r="Q644" s="171"/>
      <c r="R644" s="171"/>
      <c r="S644" s="171"/>
      <c r="T644" s="171"/>
      <c r="U644" s="171"/>
      <c r="V644" s="171"/>
      <c r="W644" s="171"/>
      <c r="X644" s="171"/>
      <c r="Y644" s="171"/>
      <c r="Z644" s="171"/>
    </row>
    <row r="645" spans="1:26">
      <c r="A645" s="171"/>
      <c r="B645" s="171"/>
      <c r="C645" s="171"/>
      <c r="D645" s="171"/>
      <c r="E645" s="171"/>
      <c r="F645" s="171"/>
      <c r="G645" s="171"/>
      <c r="H645" s="171"/>
      <c r="I645" s="171"/>
      <c r="J645" s="171"/>
      <c r="K645" s="171"/>
      <c r="L645" s="171"/>
      <c r="M645" s="171"/>
      <c r="N645" s="171"/>
      <c r="O645" s="171"/>
      <c r="P645" s="171"/>
      <c r="Q645" s="171"/>
      <c r="R645" s="171"/>
      <c r="S645" s="171"/>
      <c r="T645" s="171"/>
      <c r="U645" s="171"/>
      <c r="V645" s="171"/>
      <c r="W645" s="171"/>
      <c r="X645" s="171"/>
      <c r="Y645" s="171"/>
      <c r="Z645" s="171"/>
    </row>
    <row r="646" spans="1:26">
      <c r="A646" s="171"/>
      <c r="B646" s="171"/>
      <c r="C646" s="171"/>
      <c r="D646" s="171"/>
      <c r="E646" s="171"/>
      <c r="F646" s="171"/>
      <c r="G646" s="171"/>
      <c r="H646" s="171"/>
      <c r="I646" s="171"/>
      <c r="J646" s="171"/>
      <c r="K646" s="171"/>
      <c r="L646" s="171"/>
      <c r="M646" s="171"/>
      <c r="N646" s="171"/>
      <c r="O646" s="171"/>
      <c r="P646" s="171"/>
      <c r="Q646" s="171"/>
      <c r="R646" s="171"/>
      <c r="S646" s="171"/>
      <c r="T646" s="171"/>
      <c r="U646" s="171"/>
      <c r="V646" s="171"/>
      <c r="W646" s="171"/>
      <c r="X646" s="171"/>
      <c r="Y646" s="171"/>
      <c r="Z646" s="171"/>
    </row>
    <row r="647" spans="1:26">
      <c r="A647" s="171"/>
      <c r="B647" s="171"/>
      <c r="C647" s="171"/>
      <c r="D647" s="171"/>
      <c r="E647" s="171"/>
      <c r="F647" s="171"/>
      <c r="G647" s="171"/>
      <c r="H647" s="171"/>
      <c r="I647" s="171"/>
      <c r="J647" s="171"/>
      <c r="K647" s="171"/>
      <c r="L647" s="171"/>
      <c r="M647" s="171"/>
      <c r="N647" s="171"/>
      <c r="O647" s="171"/>
      <c r="P647" s="171"/>
      <c r="Q647" s="171"/>
      <c r="R647" s="171"/>
      <c r="S647" s="171"/>
      <c r="T647" s="171"/>
      <c r="U647" s="171"/>
      <c r="V647" s="171"/>
      <c r="W647" s="171"/>
      <c r="X647" s="171"/>
      <c r="Y647" s="171"/>
      <c r="Z647" s="171"/>
    </row>
    <row r="648" spans="1:26">
      <c r="A648" s="171"/>
      <c r="B648" s="171"/>
      <c r="C648" s="171"/>
      <c r="D648" s="171"/>
      <c r="E648" s="171"/>
      <c r="F648" s="171"/>
      <c r="G648" s="171"/>
      <c r="H648" s="171"/>
      <c r="I648" s="171"/>
      <c r="J648" s="171"/>
      <c r="K648" s="171"/>
      <c r="L648" s="171"/>
      <c r="M648" s="171"/>
      <c r="N648" s="171"/>
      <c r="O648" s="171"/>
      <c r="P648" s="171"/>
      <c r="Q648" s="171"/>
      <c r="R648" s="171"/>
      <c r="S648" s="171"/>
      <c r="T648" s="171"/>
      <c r="U648" s="171"/>
      <c r="V648" s="171"/>
      <c r="W648" s="171"/>
      <c r="X648" s="171"/>
      <c r="Y648" s="171"/>
      <c r="Z648" s="171"/>
    </row>
    <row r="649" spans="1:26">
      <c r="A649" s="171"/>
      <c r="B649" s="171"/>
      <c r="C649" s="171"/>
      <c r="D649" s="171"/>
      <c r="E649" s="171"/>
      <c r="F649" s="171"/>
      <c r="G649" s="171"/>
      <c r="H649" s="171"/>
      <c r="I649" s="171"/>
      <c r="J649" s="171"/>
      <c r="K649" s="171"/>
      <c r="L649" s="171"/>
      <c r="M649" s="171"/>
      <c r="N649" s="171"/>
      <c r="O649" s="171"/>
      <c r="P649" s="171"/>
      <c r="Q649" s="171"/>
      <c r="R649" s="171"/>
      <c r="S649" s="171"/>
      <c r="T649" s="171"/>
      <c r="U649" s="171"/>
      <c r="V649" s="171"/>
      <c r="W649" s="171"/>
      <c r="X649" s="171"/>
      <c r="Y649" s="171"/>
      <c r="Z649" s="171"/>
    </row>
    <row r="650" spans="1:26">
      <c r="A650" s="171"/>
      <c r="B650" s="171"/>
      <c r="C650" s="171"/>
      <c r="D650" s="171"/>
      <c r="E650" s="171"/>
      <c r="F650" s="171"/>
      <c r="G650" s="171"/>
      <c r="H650" s="171"/>
      <c r="I650" s="171"/>
      <c r="J650" s="171"/>
      <c r="K650" s="171"/>
      <c r="L650" s="171"/>
      <c r="M650" s="171"/>
      <c r="N650" s="171"/>
      <c r="O650" s="171"/>
      <c r="P650" s="171"/>
      <c r="Q650" s="171"/>
      <c r="R650" s="171"/>
      <c r="S650" s="171"/>
      <c r="T650" s="171"/>
      <c r="U650" s="171"/>
      <c r="V650" s="171"/>
      <c r="W650" s="171"/>
      <c r="X650" s="171"/>
      <c r="Y650" s="171"/>
      <c r="Z650" s="171"/>
    </row>
    <row r="651" spans="1:26">
      <c r="A651" s="171"/>
      <c r="B651" s="171"/>
      <c r="C651" s="171"/>
      <c r="D651" s="171"/>
      <c r="E651" s="171"/>
      <c r="F651" s="171"/>
      <c r="G651" s="171"/>
      <c r="H651" s="171"/>
      <c r="I651" s="171"/>
      <c r="J651" s="171"/>
      <c r="K651" s="171"/>
      <c r="L651" s="171"/>
      <c r="M651" s="171"/>
      <c r="N651" s="171"/>
      <c r="O651" s="171"/>
      <c r="P651" s="171"/>
      <c r="Q651" s="171"/>
      <c r="R651" s="171"/>
      <c r="S651" s="171"/>
      <c r="T651" s="171"/>
      <c r="U651" s="171"/>
      <c r="V651" s="171"/>
      <c r="W651" s="171"/>
      <c r="X651" s="171"/>
      <c r="Y651" s="171"/>
      <c r="Z651" s="171"/>
    </row>
    <row r="652" spans="1:26">
      <c r="A652" s="171"/>
      <c r="B652" s="171"/>
      <c r="C652" s="171"/>
      <c r="D652" s="171"/>
      <c r="E652" s="171"/>
      <c r="F652" s="171"/>
      <c r="G652" s="171"/>
      <c r="H652" s="171"/>
      <c r="I652" s="171"/>
      <c r="J652" s="171"/>
      <c r="K652" s="171"/>
      <c r="L652" s="171"/>
      <c r="M652" s="171"/>
      <c r="N652" s="171"/>
      <c r="O652" s="171"/>
      <c r="P652" s="171"/>
      <c r="Q652" s="171"/>
      <c r="R652" s="171"/>
      <c r="S652" s="171"/>
      <c r="T652" s="171"/>
      <c r="U652" s="171"/>
      <c r="V652" s="171"/>
      <c r="W652" s="171"/>
      <c r="X652" s="171"/>
      <c r="Y652" s="171"/>
      <c r="Z652" s="171"/>
    </row>
    <row r="653" spans="1:26">
      <c r="A653" s="171"/>
      <c r="B653" s="171"/>
      <c r="C653" s="171"/>
      <c r="D653" s="171"/>
      <c r="E653" s="171"/>
      <c r="F653" s="171"/>
      <c r="G653" s="171"/>
      <c r="H653" s="171"/>
      <c r="I653" s="171"/>
      <c r="J653" s="171"/>
      <c r="K653" s="171"/>
      <c r="L653" s="171"/>
      <c r="M653" s="171"/>
      <c r="N653" s="171"/>
      <c r="O653" s="171"/>
      <c r="P653" s="171"/>
      <c r="Q653" s="171"/>
      <c r="R653" s="171"/>
      <c r="S653" s="171"/>
      <c r="T653" s="171"/>
      <c r="U653" s="171"/>
      <c r="V653" s="171"/>
      <c r="W653" s="171"/>
      <c r="X653" s="171"/>
      <c r="Y653" s="171"/>
      <c r="Z653" s="171"/>
    </row>
    <row r="654" spans="1:26">
      <c r="A654" s="171"/>
      <c r="B654" s="171"/>
      <c r="C654" s="171"/>
      <c r="D654" s="171"/>
      <c r="E654" s="171"/>
      <c r="F654" s="171"/>
      <c r="G654" s="171"/>
      <c r="H654" s="171"/>
      <c r="I654" s="171"/>
      <c r="J654" s="171"/>
      <c r="K654" s="171"/>
      <c r="L654" s="171"/>
      <c r="M654" s="171"/>
      <c r="N654" s="171"/>
      <c r="O654" s="171"/>
      <c r="P654" s="171"/>
      <c r="Q654" s="171"/>
      <c r="R654" s="171"/>
      <c r="S654" s="171"/>
      <c r="T654" s="171"/>
      <c r="U654" s="171"/>
      <c r="V654" s="171"/>
      <c r="W654" s="171"/>
      <c r="X654" s="171"/>
      <c r="Y654" s="171"/>
      <c r="Z654" s="171"/>
    </row>
    <row r="655" spans="1:26">
      <c r="A655" s="171"/>
      <c r="B655" s="171"/>
      <c r="C655" s="171"/>
      <c r="D655" s="171"/>
      <c r="E655" s="171"/>
      <c r="F655" s="171"/>
      <c r="G655" s="171"/>
      <c r="H655" s="171"/>
      <c r="I655" s="171"/>
      <c r="J655" s="171"/>
      <c r="K655" s="171"/>
      <c r="L655" s="171"/>
      <c r="M655" s="171"/>
      <c r="N655" s="171"/>
      <c r="O655" s="171"/>
      <c r="P655" s="171"/>
      <c r="Q655" s="171"/>
      <c r="R655" s="171"/>
      <c r="S655" s="171"/>
      <c r="T655" s="171"/>
      <c r="U655" s="171"/>
      <c r="V655" s="171"/>
      <c r="W655" s="171"/>
      <c r="X655" s="171"/>
      <c r="Y655" s="171"/>
      <c r="Z655" s="171"/>
    </row>
    <row r="656" spans="1:26">
      <c r="A656" s="171"/>
      <c r="B656" s="171"/>
      <c r="C656" s="171"/>
      <c r="D656" s="171"/>
      <c r="E656" s="171"/>
      <c r="F656" s="171"/>
      <c r="G656" s="171"/>
      <c r="H656" s="171"/>
      <c r="I656" s="171"/>
      <c r="J656" s="171"/>
      <c r="K656" s="171"/>
      <c r="L656" s="171"/>
      <c r="M656" s="171"/>
      <c r="N656" s="171"/>
      <c r="O656" s="171"/>
      <c r="P656" s="171"/>
      <c r="Q656" s="171"/>
      <c r="R656" s="171"/>
      <c r="S656" s="171"/>
      <c r="T656" s="171"/>
      <c r="U656" s="171"/>
      <c r="V656" s="171"/>
      <c r="W656" s="171"/>
      <c r="X656" s="171"/>
      <c r="Y656" s="171"/>
      <c r="Z656" s="171"/>
    </row>
    <row r="657" spans="1:26">
      <c r="A657" s="171"/>
      <c r="B657" s="171"/>
      <c r="C657" s="171"/>
      <c r="D657" s="171"/>
      <c r="E657" s="171"/>
      <c r="F657" s="171"/>
      <c r="G657" s="171"/>
      <c r="H657" s="171"/>
      <c r="I657" s="171"/>
      <c r="J657" s="171"/>
      <c r="K657" s="171"/>
      <c r="L657" s="171"/>
      <c r="M657" s="171"/>
      <c r="N657" s="171"/>
      <c r="O657" s="171"/>
      <c r="P657" s="171"/>
      <c r="Q657" s="171"/>
      <c r="R657" s="171"/>
      <c r="S657" s="171"/>
      <c r="T657" s="171"/>
      <c r="U657" s="171"/>
      <c r="V657" s="171"/>
      <c r="W657" s="171"/>
      <c r="X657" s="171"/>
      <c r="Y657" s="171"/>
      <c r="Z657" s="171"/>
    </row>
    <row r="658" spans="1:26">
      <c r="A658" s="171"/>
      <c r="B658" s="171"/>
      <c r="C658" s="171"/>
      <c r="D658" s="171"/>
      <c r="E658" s="171"/>
      <c r="F658" s="171"/>
      <c r="G658" s="171"/>
      <c r="H658" s="171"/>
      <c r="I658" s="171"/>
      <c r="J658" s="171"/>
      <c r="K658" s="171"/>
      <c r="L658" s="171"/>
      <c r="M658" s="171"/>
      <c r="N658" s="171"/>
      <c r="O658" s="171"/>
      <c r="P658" s="171"/>
      <c r="Q658" s="171"/>
      <c r="R658" s="171"/>
      <c r="S658" s="171"/>
      <c r="T658" s="171"/>
      <c r="U658" s="171"/>
      <c r="V658" s="171"/>
      <c r="W658" s="171"/>
      <c r="X658" s="171"/>
      <c r="Y658" s="171"/>
      <c r="Z658" s="171"/>
    </row>
    <row r="659" spans="1:26">
      <c r="A659" s="171"/>
      <c r="B659" s="171"/>
      <c r="C659" s="171"/>
      <c r="D659" s="171"/>
      <c r="E659" s="171"/>
      <c r="F659" s="171"/>
      <c r="G659" s="171"/>
      <c r="H659" s="171"/>
      <c r="I659" s="171"/>
      <c r="J659" s="171"/>
      <c r="K659" s="171"/>
      <c r="L659" s="171"/>
      <c r="M659" s="171"/>
      <c r="N659" s="171"/>
      <c r="O659" s="171"/>
      <c r="P659" s="171"/>
      <c r="Q659" s="171"/>
      <c r="R659" s="171"/>
      <c r="S659" s="171"/>
      <c r="T659" s="171"/>
      <c r="U659" s="171"/>
      <c r="V659" s="171"/>
      <c r="W659" s="171"/>
      <c r="X659" s="171"/>
      <c r="Y659" s="171"/>
      <c r="Z659" s="171"/>
    </row>
    <row r="660" spans="1:26">
      <c r="A660" s="171"/>
      <c r="B660" s="171"/>
      <c r="C660" s="171"/>
      <c r="D660" s="171"/>
      <c r="E660" s="171"/>
      <c r="F660" s="171"/>
      <c r="G660" s="171"/>
      <c r="H660" s="171"/>
      <c r="I660" s="171"/>
      <c r="J660" s="171"/>
      <c r="K660" s="171"/>
      <c r="L660" s="171"/>
      <c r="M660" s="171"/>
      <c r="N660" s="171"/>
      <c r="O660" s="171"/>
      <c r="P660" s="171"/>
      <c r="Q660" s="171"/>
      <c r="R660" s="171"/>
      <c r="S660" s="171"/>
      <c r="T660" s="171"/>
      <c r="U660" s="171"/>
      <c r="V660" s="171"/>
      <c r="W660" s="171"/>
      <c r="X660" s="171"/>
      <c r="Y660" s="171"/>
      <c r="Z660" s="171"/>
    </row>
    <row r="661" spans="1:26">
      <c r="A661" s="171"/>
      <c r="B661" s="171"/>
      <c r="C661" s="171"/>
      <c r="D661" s="171"/>
      <c r="E661" s="171"/>
      <c r="F661" s="171"/>
      <c r="G661" s="171"/>
      <c r="H661" s="171"/>
      <c r="I661" s="171"/>
      <c r="J661" s="171"/>
      <c r="K661" s="171"/>
      <c r="L661" s="171"/>
      <c r="M661" s="171"/>
      <c r="N661" s="171"/>
      <c r="O661" s="171"/>
      <c r="P661" s="171"/>
      <c r="Q661" s="171"/>
      <c r="R661" s="171"/>
      <c r="S661" s="171"/>
      <c r="T661" s="171"/>
      <c r="U661" s="171"/>
      <c r="V661" s="171"/>
      <c r="W661" s="171"/>
      <c r="X661" s="171"/>
      <c r="Y661" s="171"/>
      <c r="Z661" s="171"/>
    </row>
    <row r="662" spans="1:26">
      <c r="A662" s="171"/>
      <c r="B662" s="171"/>
      <c r="C662" s="171"/>
      <c r="D662" s="171"/>
      <c r="E662" s="171"/>
      <c r="F662" s="171"/>
      <c r="G662" s="171"/>
      <c r="H662" s="171"/>
      <c r="I662" s="171"/>
      <c r="J662" s="171"/>
      <c r="K662" s="171"/>
      <c r="L662" s="171"/>
      <c r="M662" s="171"/>
      <c r="N662" s="171"/>
      <c r="O662" s="171"/>
      <c r="P662" s="171"/>
      <c r="Q662" s="171"/>
      <c r="R662" s="171"/>
      <c r="S662" s="171"/>
      <c r="T662" s="171"/>
      <c r="U662" s="171"/>
      <c r="V662" s="171"/>
      <c r="W662" s="171"/>
      <c r="X662" s="171"/>
      <c r="Y662" s="171"/>
      <c r="Z662" s="171"/>
    </row>
    <row r="663" spans="1:26">
      <c r="A663" s="171"/>
      <c r="B663" s="171"/>
      <c r="C663" s="171"/>
      <c r="D663" s="171"/>
      <c r="E663" s="171"/>
      <c r="F663" s="171"/>
      <c r="G663" s="171"/>
      <c r="H663" s="171"/>
      <c r="I663" s="171"/>
      <c r="J663" s="171"/>
      <c r="K663" s="171"/>
      <c r="L663" s="171"/>
      <c r="M663" s="171"/>
      <c r="N663" s="171"/>
      <c r="O663" s="171"/>
      <c r="P663" s="171"/>
      <c r="Q663" s="171"/>
      <c r="R663" s="171"/>
      <c r="S663" s="171"/>
      <c r="T663" s="171"/>
      <c r="U663" s="171"/>
      <c r="V663" s="171"/>
      <c r="W663" s="171"/>
      <c r="X663" s="171"/>
      <c r="Y663" s="171"/>
      <c r="Z663" s="171"/>
    </row>
    <row r="664" spans="1:26">
      <c r="A664" s="171"/>
      <c r="B664" s="171"/>
      <c r="C664" s="171"/>
      <c r="D664" s="171"/>
      <c r="E664" s="171"/>
      <c r="F664" s="171"/>
      <c r="G664" s="171"/>
      <c r="H664" s="171"/>
      <c r="I664" s="171"/>
      <c r="J664" s="171"/>
      <c r="K664" s="171"/>
      <c r="L664" s="171"/>
      <c r="M664" s="171"/>
      <c r="N664" s="171"/>
      <c r="O664" s="171"/>
      <c r="P664" s="171"/>
      <c r="Q664" s="171"/>
      <c r="R664" s="171"/>
      <c r="S664" s="171"/>
      <c r="T664" s="171"/>
      <c r="U664" s="171"/>
      <c r="V664" s="171"/>
      <c r="W664" s="171"/>
      <c r="X664" s="171"/>
      <c r="Y664" s="171"/>
      <c r="Z664" s="171"/>
    </row>
    <row r="665" spans="1:26">
      <c r="A665" s="171"/>
      <c r="B665" s="171"/>
      <c r="C665" s="171"/>
      <c r="D665" s="171"/>
      <c r="E665" s="171"/>
      <c r="F665" s="171"/>
      <c r="G665" s="171"/>
      <c r="H665" s="171"/>
      <c r="I665" s="171"/>
      <c r="J665" s="171"/>
      <c r="K665" s="171"/>
      <c r="L665" s="171"/>
      <c r="M665" s="171"/>
      <c r="N665" s="171"/>
      <c r="O665" s="171"/>
      <c r="P665" s="171"/>
      <c r="Q665" s="171"/>
      <c r="R665" s="171"/>
      <c r="S665" s="171"/>
      <c r="T665" s="171"/>
      <c r="U665" s="171"/>
      <c r="V665" s="171"/>
      <c r="W665" s="171"/>
      <c r="X665" s="171"/>
      <c r="Y665" s="171"/>
      <c r="Z665" s="171"/>
    </row>
    <row r="666" spans="1:26">
      <c r="A666" s="171"/>
      <c r="B666" s="171"/>
      <c r="C666" s="171"/>
      <c r="D666" s="171"/>
      <c r="E666" s="171"/>
      <c r="F666" s="171"/>
      <c r="G666" s="171"/>
      <c r="H666" s="171"/>
      <c r="I666" s="171"/>
      <c r="J666" s="171"/>
      <c r="K666" s="171"/>
      <c r="L666" s="171"/>
      <c r="M666" s="171"/>
      <c r="N666" s="171"/>
      <c r="O666" s="171"/>
      <c r="P666" s="171"/>
      <c r="Q666" s="171"/>
      <c r="R666" s="171"/>
      <c r="S666" s="171"/>
      <c r="T666" s="171"/>
      <c r="U666" s="171"/>
      <c r="V666" s="171"/>
      <c r="W666" s="171"/>
      <c r="X666" s="171"/>
      <c r="Y666" s="171"/>
      <c r="Z666" s="171"/>
    </row>
    <row r="667" spans="1:26">
      <c r="A667" s="171"/>
      <c r="B667" s="171"/>
      <c r="C667" s="171"/>
      <c r="D667" s="171"/>
      <c r="E667" s="171"/>
      <c r="F667" s="171"/>
      <c r="G667" s="171"/>
      <c r="H667" s="171"/>
      <c r="I667" s="171"/>
      <c r="J667" s="171"/>
      <c r="K667" s="171"/>
      <c r="L667" s="171"/>
      <c r="M667" s="171"/>
      <c r="N667" s="171"/>
      <c r="O667" s="171"/>
      <c r="P667" s="171"/>
      <c r="Q667" s="171"/>
      <c r="R667" s="171"/>
      <c r="S667" s="171"/>
      <c r="T667" s="171"/>
      <c r="U667" s="171"/>
      <c r="V667" s="171"/>
      <c r="W667" s="171"/>
      <c r="X667" s="171"/>
      <c r="Y667" s="171"/>
      <c r="Z667" s="171"/>
    </row>
    <row r="668" spans="1:26">
      <c r="A668" s="171"/>
      <c r="B668" s="171"/>
      <c r="C668" s="171"/>
      <c r="D668" s="171"/>
      <c r="E668" s="171"/>
      <c r="F668" s="171"/>
      <c r="G668" s="171"/>
      <c r="H668" s="171"/>
      <c r="I668" s="171"/>
      <c r="J668" s="171"/>
      <c r="K668" s="171"/>
      <c r="L668" s="171"/>
      <c r="M668" s="171"/>
      <c r="N668" s="171"/>
      <c r="O668" s="171"/>
      <c r="P668" s="171"/>
      <c r="Q668" s="171"/>
      <c r="R668" s="171"/>
      <c r="S668" s="171"/>
      <c r="T668" s="171"/>
      <c r="U668" s="171"/>
      <c r="V668" s="171"/>
      <c r="W668" s="171"/>
      <c r="X668" s="171"/>
      <c r="Y668" s="171"/>
      <c r="Z668" s="171"/>
    </row>
    <row r="669" spans="1:26">
      <c r="A669" s="171"/>
      <c r="B669" s="171"/>
      <c r="C669" s="171"/>
      <c r="D669" s="171"/>
      <c r="E669" s="171"/>
      <c r="F669" s="171"/>
      <c r="G669" s="171"/>
      <c r="H669" s="171"/>
      <c r="I669" s="171"/>
      <c r="J669" s="171"/>
      <c r="K669" s="171"/>
      <c r="L669" s="171"/>
      <c r="M669" s="171"/>
      <c r="N669" s="171"/>
      <c r="O669" s="171"/>
      <c r="P669" s="171"/>
      <c r="Q669" s="171"/>
      <c r="R669" s="171"/>
      <c r="S669" s="171"/>
      <c r="T669" s="171"/>
      <c r="U669" s="171"/>
      <c r="V669" s="171"/>
      <c r="W669" s="171"/>
      <c r="X669" s="171"/>
      <c r="Y669" s="171"/>
      <c r="Z669" s="171"/>
    </row>
    <row r="670" spans="1:26">
      <c r="A670" s="171"/>
      <c r="B670" s="171"/>
      <c r="C670" s="171"/>
      <c r="D670" s="171"/>
      <c r="E670" s="171"/>
      <c r="F670" s="171"/>
      <c r="G670" s="171"/>
      <c r="H670" s="171"/>
      <c r="I670" s="171"/>
      <c r="J670" s="171"/>
      <c r="K670" s="171"/>
      <c r="L670" s="171"/>
      <c r="M670" s="171"/>
      <c r="N670" s="171"/>
      <c r="O670" s="171"/>
      <c r="P670" s="171"/>
      <c r="Q670" s="171"/>
      <c r="R670" s="171"/>
      <c r="S670" s="171"/>
      <c r="T670" s="171"/>
      <c r="U670" s="171"/>
      <c r="V670" s="171"/>
      <c r="W670" s="171"/>
      <c r="X670" s="171"/>
      <c r="Y670" s="171"/>
      <c r="Z670" s="171"/>
    </row>
    <row r="671" spans="1:26">
      <c r="A671" s="171"/>
      <c r="B671" s="171"/>
      <c r="C671" s="171"/>
      <c r="D671" s="171"/>
      <c r="E671" s="171"/>
      <c r="F671" s="171"/>
      <c r="G671" s="171"/>
      <c r="H671" s="171"/>
      <c r="I671" s="171"/>
      <c r="J671" s="171"/>
      <c r="K671" s="171"/>
      <c r="L671" s="171"/>
      <c r="M671" s="171"/>
      <c r="N671" s="171"/>
      <c r="O671" s="171"/>
      <c r="P671" s="171"/>
      <c r="Q671" s="171"/>
      <c r="R671" s="171"/>
      <c r="S671" s="171"/>
      <c r="T671" s="171"/>
      <c r="U671" s="171"/>
      <c r="V671" s="171"/>
      <c r="W671" s="171"/>
      <c r="X671" s="171"/>
      <c r="Y671" s="171"/>
      <c r="Z671" s="171"/>
    </row>
    <row r="672" spans="1:26">
      <c r="A672" s="171"/>
      <c r="B672" s="171"/>
      <c r="C672" s="171"/>
      <c r="D672" s="171"/>
      <c r="E672" s="171"/>
      <c r="F672" s="171"/>
      <c r="G672" s="171"/>
      <c r="H672" s="171"/>
      <c r="I672" s="171"/>
      <c r="J672" s="171"/>
      <c r="K672" s="171"/>
      <c r="L672" s="171"/>
      <c r="M672" s="171"/>
      <c r="N672" s="171"/>
      <c r="O672" s="171"/>
      <c r="P672" s="171"/>
      <c r="Q672" s="171"/>
      <c r="R672" s="171"/>
      <c r="S672" s="171"/>
      <c r="T672" s="171"/>
      <c r="U672" s="171"/>
      <c r="V672" s="171"/>
      <c r="W672" s="171"/>
      <c r="X672" s="171"/>
      <c r="Y672" s="171"/>
      <c r="Z672" s="171"/>
    </row>
    <row r="673" spans="1:26">
      <c r="A673" s="171"/>
      <c r="B673" s="171"/>
      <c r="C673" s="171"/>
      <c r="D673" s="171"/>
      <c r="E673" s="171"/>
      <c r="F673" s="171"/>
      <c r="G673" s="171"/>
      <c r="H673" s="171"/>
      <c r="I673" s="171"/>
      <c r="J673" s="171"/>
      <c r="K673" s="171"/>
      <c r="L673" s="171"/>
      <c r="M673" s="171"/>
      <c r="N673" s="171"/>
      <c r="O673" s="171"/>
      <c r="P673" s="171"/>
      <c r="Q673" s="171"/>
      <c r="R673" s="171"/>
      <c r="S673" s="171"/>
      <c r="T673" s="171"/>
      <c r="U673" s="171"/>
      <c r="V673" s="171"/>
      <c r="W673" s="171"/>
      <c r="X673" s="171"/>
      <c r="Y673" s="171"/>
      <c r="Z673" s="171"/>
    </row>
    <row r="674" spans="1:26">
      <c r="A674" s="171"/>
      <c r="B674" s="171"/>
      <c r="C674" s="171"/>
      <c r="D674" s="171"/>
      <c r="E674" s="171"/>
      <c r="F674" s="171"/>
      <c r="G674" s="171"/>
      <c r="H674" s="171"/>
      <c r="I674" s="171"/>
      <c r="J674" s="171"/>
      <c r="K674" s="171"/>
      <c r="L674" s="171"/>
      <c r="M674" s="171"/>
      <c r="N674" s="171"/>
      <c r="O674" s="171"/>
      <c r="P674" s="171"/>
      <c r="Q674" s="171"/>
      <c r="R674" s="171"/>
      <c r="S674" s="171"/>
      <c r="T674" s="171"/>
      <c r="U674" s="171"/>
      <c r="V674" s="171"/>
      <c r="W674" s="171"/>
      <c r="X674" s="171"/>
      <c r="Y674" s="171"/>
      <c r="Z674" s="171"/>
    </row>
    <row r="675" spans="1:26">
      <c r="A675" s="171"/>
      <c r="B675" s="171"/>
      <c r="C675" s="171"/>
      <c r="D675" s="171"/>
      <c r="E675" s="171"/>
      <c r="F675" s="171"/>
      <c r="G675" s="171"/>
      <c r="H675" s="171"/>
      <c r="I675" s="171"/>
      <c r="J675" s="171"/>
      <c r="K675" s="171"/>
      <c r="L675" s="171"/>
      <c r="M675" s="171"/>
      <c r="N675" s="171"/>
      <c r="O675" s="171"/>
      <c r="P675" s="171"/>
      <c r="Q675" s="171"/>
      <c r="R675" s="171"/>
      <c r="S675" s="171"/>
      <c r="T675" s="171"/>
      <c r="U675" s="171"/>
      <c r="V675" s="171"/>
      <c r="W675" s="171"/>
      <c r="X675" s="171"/>
      <c r="Y675" s="171"/>
      <c r="Z675" s="171"/>
    </row>
    <row r="676" spans="1:26">
      <c r="A676" s="171"/>
      <c r="B676" s="171"/>
      <c r="C676" s="171"/>
      <c r="D676" s="171"/>
      <c r="E676" s="171"/>
      <c r="F676" s="171"/>
      <c r="G676" s="171"/>
      <c r="H676" s="171"/>
      <c r="I676" s="171"/>
      <c r="J676" s="171"/>
      <c r="K676" s="171"/>
      <c r="L676" s="171"/>
      <c r="M676" s="171"/>
      <c r="N676" s="171"/>
      <c r="O676" s="171"/>
      <c r="P676" s="171"/>
      <c r="Q676" s="171"/>
      <c r="R676" s="171"/>
      <c r="S676" s="171"/>
      <c r="T676" s="171"/>
      <c r="U676" s="171"/>
      <c r="V676" s="171"/>
      <c r="W676" s="171"/>
      <c r="X676" s="171"/>
      <c r="Y676" s="171"/>
      <c r="Z676" s="171"/>
    </row>
    <row r="677" spans="1:26">
      <c r="A677" s="171"/>
      <c r="B677" s="171"/>
      <c r="C677" s="171"/>
      <c r="D677" s="171"/>
      <c r="E677" s="171"/>
      <c r="F677" s="171"/>
      <c r="G677" s="171"/>
      <c r="H677" s="171"/>
      <c r="I677" s="171"/>
      <c r="J677" s="171"/>
      <c r="K677" s="171"/>
      <c r="L677" s="171"/>
      <c r="M677" s="171"/>
      <c r="N677" s="171"/>
      <c r="O677" s="171"/>
      <c r="P677" s="171"/>
      <c r="Q677" s="171"/>
      <c r="R677" s="171"/>
      <c r="S677" s="171"/>
      <c r="T677" s="171"/>
      <c r="U677" s="171"/>
      <c r="V677" s="171"/>
      <c r="W677" s="171"/>
      <c r="X677" s="171"/>
      <c r="Y677" s="171"/>
      <c r="Z677" s="171"/>
    </row>
    <row r="678" spans="1:26">
      <c r="A678" s="171"/>
      <c r="B678" s="171"/>
      <c r="C678" s="171"/>
      <c r="D678" s="171"/>
      <c r="E678" s="171"/>
      <c r="F678" s="171"/>
      <c r="G678" s="171"/>
      <c r="H678" s="171"/>
      <c r="I678" s="171"/>
      <c r="J678" s="171"/>
      <c r="K678" s="171"/>
      <c r="L678" s="171"/>
      <c r="M678" s="171"/>
      <c r="N678" s="171"/>
      <c r="O678" s="171"/>
      <c r="P678" s="171"/>
      <c r="Q678" s="171"/>
      <c r="R678" s="171"/>
      <c r="S678" s="171"/>
      <c r="T678" s="171"/>
      <c r="U678" s="171"/>
      <c r="V678" s="171"/>
      <c r="W678" s="171"/>
      <c r="X678" s="171"/>
      <c r="Y678" s="171"/>
      <c r="Z678" s="171"/>
    </row>
    <row r="679" spans="1:26">
      <c r="A679" s="171"/>
      <c r="B679" s="171"/>
      <c r="C679" s="171"/>
      <c r="D679" s="171"/>
      <c r="E679" s="171"/>
      <c r="F679" s="171"/>
      <c r="G679" s="171"/>
      <c r="H679" s="171"/>
      <c r="I679" s="171"/>
      <c r="J679" s="171"/>
      <c r="K679" s="171"/>
      <c r="L679" s="171"/>
      <c r="M679" s="171"/>
      <c r="N679" s="171"/>
      <c r="O679" s="171"/>
      <c r="P679" s="171"/>
      <c r="Q679" s="171"/>
      <c r="R679" s="171"/>
      <c r="S679" s="171"/>
      <c r="T679" s="171"/>
      <c r="U679" s="171"/>
      <c r="V679" s="171"/>
      <c r="W679" s="171"/>
      <c r="X679" s="171"/>
      <c r="Y679" s="171"/>
      <c r="Z679" s="171"/>
    </row>
    <row r="680" spans="1:26">
      <c r="A680" s="171"/>
      <c r="B680" s="171"/>
      <c r="C680" s="171"/>
      <c r="D680" s="171"/>
      <c r="E680" s="171"/>
      <c r="F680" s="171"/>
      <c r="G680" s="171"/>
      <c r="H680" s="171"/>
      <c r="I680" s="171"/>
      <c r="J680" s="171"/>
      <c r="K680" s="171"/>
      <c r="L680" s="171"/>
      <c r="M680" s="171"/>
      <c r="N680" s="171"/>
      <c r="O680" s="171"/>
      <c r="P680" s="171"/>
      <c r="Q680" s="171"/>
      <c r="R680" s="171"/>
      <c r="S680" s="171"/>
      <c r="T680" s="171"/>
      <c r="U680" s="171"/>
      <c r="V680" s="171"/>
      <c r="W680" s="171"/>
      <c r="X680" s="171"/>
      <c r="Y680" s="171"/>
      <c r="Z680" s="171"/>
    </row>
    <row r="681" spans="1:26">
      <c r="A681" s="171"/>
      <c r="B681" s="171"/>
      <c r="C681" s="171"/>
      <c r="D681" s="171"/>
      <c r="E681" s="171"/>
      <c r="F681" s="171"/>
      <c r="G681" s="171"/>
      <c r="H681" s="171"/>
      <c r="I681" s="171"/>
      <c r="J681" s="171"/>
      <c r="K681" s="171"/>
      <c r="L681" s="171"/>
      <c r="M681" s="171"/>
      <c r="N681" s="171"/>
      <c r="O681" s="171"/>
      <c r="P681" s="171"/>
      <c r="Q681" s="171"/>
      <c r="R681" s="171"/>
      <c r="S681" s="171"/>
      <c r="T681" s="171"/>
      <c r="U681" s="171"/>
      <c r="V681" s="171"/>
      <c r="W681" s="171"/>
      <c r="X681" s="171"/>
      <c r="Y681" s="171"/>
      <c r="Z681" s="171"/>
    </row>
    <row r="682" spans="1:26">
      <c r="A682" s="171"/>
      <c r="B682" s="171"/>
      <c r="C682" s="171"/>
      <c r="D682" s="171"/>
      <c r="E682" s="171"/>
      <c r="F682" s="171"/>
      <c r="G682" s="171"/>
      <c r="H682" s="171"/>
      <c r="I682" s="171"/>
      <c r="J682" s="171"/>
      <c r="K682" s="171"/>
      <c r="L682" s="171"/>
      <c r="M682" s="171"/>
      <c r="N682" s="171"/>
      <c r="O682" s="171"/>
      <c r="P682" s="171"/>
      <c r="Q682" s="171"/>
      <c r="R682" s="171"/>
      <c r="S682" s="171"/>
      <c r="T682" s="171"/>
      <c r="U682" s="171"/>
      <c r="V682" s="171"/>
      <c r="W682" s="171"/>
      <c r="X682" s="171"/>
      <c r="Y682" s="171"/>
      <c r="Z682" s="171"/>
    </row>
    <row r="683" spans="1:26">
      <c r="A683" s="171"/>
      <c r="B683" s="171"/>
      <c r="C683" s="171"/>
      <c r="D683" s="171"/>
      <c r="E683" s="171"/>
      <c r="F683" s="171"/>
      <c r="G683" s="171"/>
      <c r="H683" s="171"/>
      <c r="I683" s="171"/>
      <c r="J683" s="171"/>
      <c r="K683" s="171"/>
      <c r="L683" s="171"/>
      <c r="M683" s="171"/>
      <c r="N683" s="171"/>
      <c r="O683" s="171"/>
      <c r="P683" s="171"/>
      <c r="Q683" s="171"/>
      <c r="R683" s="171"/>
      <c r="S683" s="171"/>
      <c r="T683" s="171"/>
      <c r="U683" s="171"/>
      <c r="V683" s="171"/>
      <c r="W683" s="171"/>
      <c r="X683" s="171"/>
      <c r="Y683" s="171"/>
      <c r="Z683" s="171"/>
    </row>
    <row r="684" spans="1:26">
      <c r="A684" s="171"/>
      <c r="B684" s="171"/>
      <c r="C684" s="171"/>
      <c r="D684" s="171"/>
      <c r="E684" s="171"/>
      <c r="F684" s="171"/>
      <c r="G684" s="171"/>
      <c r="H684" s="171"/>
      <c r="I684" s="171"/>
      <c r="J684" s="171"/>
      <c r="K684" s="171"/>
      <c r="L684" s="171"/>
      <c r="M684" s="171"/>
      <c r="N684" s="171"/>
      <c r="O684" s="171"/>
      <c r="P684" s="171"/>
      <c r="Q684" s="171"/>
      <c r="R684" s="171"/>
      <c r="S684" s="171"/>
      <c r="T684" s="171"/>
      <c r="U684" s="171"/>
      <c r="V684" s="171"/>
      <c r="W684" s="171"/>
      <c r="X684" s="171"/>
      <c r="Y684" s="171"/>
      <c r="Z684" s="171"/>
    </row>
    <row r="685" spans="1:26">
      <c r="A685" s="171"/>
      <c r="B685" s="171"/>
      <c r="C685" s="171"/>
      <c r="D685" s="171"/>
      <c r="E685" s="171"/>
      <c r="F685" s="171"/>
      <c r="G685" s="171"/>
      <c r="H685" s="171"/>
      <c r="I685" s="171"/>
      <c r="J685" s="171"/>
      <c r="K685" s="171"/>
      <c r="L685" s="171"/>
      <c r="M685" s="171"/>
      <c r="N685" s="171"/>
      <c r="O685" s="171"/>
      <c r="P685" s="171"/>
      <c r="Q685" s="171"/>
      <c r="R685" s="171"/>
      <c r="S685" s="171"/>
      <c r="T685" s="171"/>
      <c r="U685" s="171"/>
      <c r="V685" s="171"/>
      <c r="W685" s="171"/>
      <c r="X685" s="171"/>
      <c r="Y685" s="171"/>
      <c r="Z685" s="171"/>
    </row>
    <row r="686" spans="1:26">
      <c r="A686" s="171"/>
      <c r="B686" s="171"/>
      <c r="C686" s="171"/>
      <c r="D686" s="171"/>
      <c r="E686" s="171"/>
      <c r="F686" s="171"/>
      <c r="G686" s="171"/>
      <c r="H686" s="171"/>
      <c r="I686" s="171"/>
      <c r="J686" s="171"/>
      <c r="K686" s="171"/>
      <c r="L686" s="171"/>
      <c r="M686" s="171"/>
      <c r="N686" s="171"/>
      <c r="O686" s="171"/>
      <c r="P686" s="171"/>
      <c r="Q686" s="171"/>
      <c r="R686" s="171"/>
      <c r="S686" s="171"/>
      <c r="T686" s="171"/>
      <c r="U686" s="171"/>
      <c r="V686" s="171"/>
      <c r="W686" s="171"/>
      <c r="X686" s="171"/>
      <c r="Y686" s="171"/>
      <c r="Z686" s="171"/>
    </row>
    <row r="687" spans="1:26">
      <c r="A687" s="171"/>
      <c r="B687" s="171"/>
      <c r="C687" s="171"/>
      <c r="D687" s="171"/>
      <c r="E687" s="171"/>
      <c r="F687" s="171"/>
      <c r="G687" s="171"/>
      <c r="H687" s="171"/>
      <c r="I687" s="171"/>
      <c r="J687" s="171"/>
      <c r="K687" s="171"/>
      <c r="L687" s="171"/>
      <c r="M687" s="171"/>
      <c r="N687" s="171"/>
      <c r="O687" s="171"/>
      <c r="P687" s="171"/>
      <c r="Q687" s="171"/>
      <c r="R687" s="171"/>
      <c r="S687" s="171"/>
      <c r="T687" s="171"/>
      <c r="U687" s="171"/>
      <c r="V687" s="171"/>
      <c r="W687" s="171"/>
      <c r="X687" s="171"/>
      <c r="Y687" s="171"/>
      <c r="Z687" s="171"/>
    </row>
    <row r="688" spans="1:26">
      <c r="A688" s="171"/>
      <c r="B688" s="171"/>
      <c r="C688" s="171"/>
      <c r="D688" s="171"/>
      <c r="E688" s="171"/>
      <c r="F688" s="171"/>
      <c r="G688" s="171"/>
      <c r="H688" s="171"/>
      <c r="I688" s="171"/>
      <c r="J688" s="171"/>
      <c r="K688" s="171"/>
      <c r="L688" s="171"/>
      <c r="M688" s="171"/>
      <c r="N688" s="171"/>
      <c r="O688" s="171"/>
      <c r="P688" s="171"/>
      <c r="Q688" s="171"/>
      <c r="R688" s="171"/>
      <c r="S688" s="171"/>
      <c r="T688" s="171"/>
      <c r="U688" s="171"/>
      <c r="V688" s="171"/>
      <c r="W688" s="171"/>
      <c r="X688" s="171"/>
      <c r="Y688" s="171"/>
      <c r="Z688" s="171"/>
    </row>
    <row r="689" spans="1:26">
      <c r="A689" s="171"/>
      <c r="B689" s="171"/>
      <c r="C689" s="171"/>
      <c r="D689" s="171"/>
      <c r="E689" s="171"/>
      <c r="F689" s="171"/>
      <c r="G689" s="171"/>
      <c r="H689" s="171"/>
      <c r="I689" s="171"/>
      <c r="J689" s="171"/>
      <c r="K689" s="171"/>
      <c r="L689" s="171"/>
      <c r="M689" s="171"/>
      <c r="N689" s="171"/>
      <c r="O689" s="171"/>
      <c r="P689" s="171"/>
      <c r="Q689" s="171"/>
      <c r="R689" s="171"/>
      <c r="S689" s="171"/>
      <c r="T689" s="171"/>
      <c r="U689" s="171"/>
      <c r="V689" s="171"/>
      <c r="W689" s="171"/>
      <c r="X689" s="171"/>
      <c r="Y689" s="171"/>
      <c r="Z689" s="171"/>
    </row>
    <row r="690" spans="1:26">
      <c r="A690" s="171"/>
      <c r="B690" s="171"/>
      <c r="C690" s="171"/>
      <c r="D690" s="171"/>
      <c r="E690" s="171"/>
      <c r="F690" s="171"/>
      <c r="G690" s="171"/>
      <c r="H690" s="171"/>
      <c r="I690" s="171"/>
      <c r="J690" s="171"/>
      <c r="K690" s="171"/>
      <c r="L690" s="171"/>
      <c r="M690" s="171"/>
      <c r="N690" s="171"/>
      <c r="O690" s="171"/>
      <c r="P690" s="171"/>
      <c r="Q690" s="171"/>
      <c r="R690" s="171"/>
      <c r="S690" s="171"/>
      <c r="T690" s="171"/>
      <c r="U690" s="171"/>
      <c r="V690" s="171"/>
      <c r="W690" s="171"/>
      <c r="X690" s="171"/>
      <c r="Y690" s="171"/>
      <c r="Z690" s="171"/>
    </row>
    <row r="691" spans="1:26">
      <c r="A691" s="171"/>
      <c r="B691" s="171"/>
      <c r="C691" s="171"/>
      <c r="D691" s="171"/>
      <c r="E691" s="171"/>
      <c r="F691" s="171"/>
      <c r="G691" s="171"/>
      <c r="H691" s="171"/>
      <c r="I691" s="171"/>
      <c r="J691" s="171"/>
      <c r="K691" s="171"/>
      <c r="L691" s="171"/>
      <c r="M691" s="171"/>
      <c r="N691" s="171"/>
      <c r="O691" s="171"/>
      <c r="P691" s="171"/>
      <c r="Q691" s="171"/>
      <c r="R691" s="171"/>
      <c r="S691" s="171"/>
      <c r="T691" s="171"/>
      <c r="U691" s="171"/>
      <c r="V691" s="171"/>
      <c r="W691" s="171"/>
      <c r="X691" s="171"/>
      <c r="Y691" s="171"/>
      <c r="Z691" s="171"/>
    </row>
    <row r="692" spans="1:26">
      <c r="A692" s="171"/>
      <c r="B692" s="171"/>
      <c r="C692" s="171"/>
      <c r="D692" s="171"/>
      <c r="E692" s="171"/>
      <c r="F692" s="171"/>
      <c r="G692" s="171"/>
      <c r="H692" s="171"/>
      <c r="I692" s="171"/>
      <c r="J692" s="171"/>
      <c r="K692" s="171"/>
      <c r="L692" s="171"/>
      <c r="M692" s="171"/>
      <c r="N692" s="171"/>
      <c r="O692" s="171"/>
      <c r="P692" s="171"/>
      <c r="Q692" s="171"/>
      <c r="R692" s="171"/>
      <c r="S692" s="171"/>
      <c r="T692" s="171"/>
      <c r="U692" s="171"/>
      <c r="V692" s="171"/>
      <c r="W692" s="171"/>
      <c r="X692" s="171"/>
      <c r="Y692" s="171"/>
      <c r="Z692" s="171"/>
    </row>
    <row r="693" spans="1:26">
      <c r="A693" s="171"/>
      <c r="B693" s="171"/>
      <c r="C693" s="171"/>
      <c r="D693" s="171"/>
      <c r="E693" s="171"/>
      <c r="F693" s="171"/>
      <c r="G693" s="171"/>
      <c r="H693" s="171"/>
      <c r="I693" s="171"/>
      <c r="J693" s="171"/>
      <c r="K693" s="171"/>
      <c r="L693" s="171"/>
      <c r="M693" s="171"/>
      <c r="N693" s="171"/>
      <c r="O693" s="171"/>
      <c r="P693" s="171"/>
      <c r="Q693" s="171"/>
      <c r="R693" s="171"/>
      <c r="S693" s="171"/>
      <c r="T693" s="171"/>
      <c r="U693" s="171"/>
      <c r="V693" s="171"/>
      <c r="W693" s="171"/>
      <c r="X693" s="171"/>
      <c r="Y693" s="171"/>
      <c r="Z693" s="171"/>
    </row>
    <row r="694" spans="1:26">
      <c r="A694" s="171"/>
      <c r="B694" s="171"/>
      <c r="C694" s="171"/>
      <c r="D694" s="171"/>
      <c r="E694" s="171"/>
      <c r="F694" s="171"/>
      <c r="G694" s="171"/>
      <c r="H694" s="171"/>
      <c r="I694" s="171"/>
      <c r="J694" s="171"/>
      <c r="K694" s="171"/>
      <c r="L694" s="171"/>
      <c r="M694" s="171"/>
      <c r="N694" s="171"/>
      <c r="O694" s="171"/>
      <c r="P694" s="171"/>
      <c r="Q694" s="171"/>
      <c r="R694" s="171"/>
      <c r="S694" s="171"/>
      <c r="T694" s="171"/>
      <c r="U694" s="171"/>
      <c r="V694" s="171"/>
      <c r="W694" s="171"/>
      <c r="X694" s="171"/>
      <c r="Y694" s="171"/>
      <c r="Z694" s="171"/>
    </row>
    <row r="695" spans="1:26">
      <c r="A695" s="171"/>
      <c r="B695" s="171"/>
      <c r="C695" s="171"/>
      <c r="D695" s="171"/>
      <c r="E695" s="171"/>
      <c r="F695" s="171"/>
      <c r="G695" s="171"/>
      <c r="H695" s="171"/>
      <c r="I695" s="171"/>
      <c r="J695" s="171"/>
      <c r="K695" s="171"/>
      <c r="L695" s="171"/>
      <c r="M695" s="171"/>
      <c r="N695" s="171"/>
      <c r="O695" s="171"/>
      <c r="P695" s="171"/>
      <c r="Q695" s="171"/>
      <c r="R695" s="171"/>
      <c r="S695" s="171"/>
      <c r="T695" s="171"/>
      <c r="U695" s="171"/>
      <c r="V695" s="171"/>
      <c r="W695" s="171"/>
      <c r="X695" s="171"/>
      <c r="Y695" s="171"/>
      <c r="Z695" s="171"/>
    </row>
    <row r="696" spans="1:26">
      <c r="A696" s="171"/>
      <c r="B696" s="171"/>
      <c r="C696" s="171"/>
      <c r="D696" s="171"/>
      <c r="E696" s="171"/>
      <c r="F696" s="171"/>
      <c r="G696" s="171"/>
      <c r="H696" s="171"/>
      <c r="I696" s="171"/>
      <c r="J696" s="171"/>
      <c r="K696" s="171"/>
      <c r="L696" s="171"/>
      <c r="M696" s="171"/>
      <c r="N696" s="171"/>
      <c r="O696" s="171"/>
      <c r="P696" s="171"/>
      <c r="Q696" s="171"/>
      <c r="R696" s="171"/>
      <c r="S696" s="171"/>
      <c r="T696" s="171"/>
      <c r="U696" s="171"/>
      <c r="V696" s="171"/>
      <c r="W696" s="171"/>
      <c r="X696" s="171"/>
      <c r="Y696" s="171"/>
      <c r="Z696" s="171"/>
    </row>
    <row r="697" spans="1:26">
      <c r="A697" s="171"/>
      <c r="B697" s="171"/>
      <c r="C697" s="171"/>
      <c r="D697" s="171"/>
      <c r="E697" s="171"/>
      <c r="F697" s="171"/>
      <c r="G697" s="171"/>
      <c r="H697" s="171"/>
      <c r="I697" s="171"/>
      <c r="J697" s="171"/>
      <c r="K697" s="171"/>
      <c r="L697" s="171"/>
      <c r="M697" s="171"/>
      <c r="N697" s="171"/>
      <c r="O697" s="171"/>
      <c r="P697" s="171"/>
      <c r="Q697" s="171"/>
      <c r="R697" s="171"/>
      <c r="S697" s="171"/>
      <c r="T697" s="171"/>
      <c r="U697" s="171"/>
      <c r="V697" s="171"/>
      <c r="W697" s="171"/>
      <c r="X697" s="171"/>
      <c r="Y697" s="171"/>
      <c r="Z697" s="171"/>
    </row>
    <row r="698" spans="1:26">
      <c r="A698" s="171"/>
      <c r="B698" s="171"/>
      <c r="C698" s="171"/>
      <c r="D698" s="171"/>
      <c r="E698" s="171"/>
      <c r="F698" s="171"/>
      <c r="G698" s="171"/>
      <c r="H698" s="171"/>
      <c r="I698" s="171"/>
      <c r="J698" s="171"/>
      <c r="K698" s="171"/>
      <c r="L698" s="171"/>
      <c r="M698" s="171"/>
      <c r="N698" s="171"/>
      <c r="O698" s="171"/>
      <c r="P698" s="171"/>
      <c r="Q698" s="171"/>
      <c r="R698" s="171"/>
      <c r="S698" s="171"/>
      <c r="T698" s="171"/>
      <c r="U698" s="171"/>
      <c r="V698" s="171"/>
      <c r="W698" s="171"/>
      <c r="X698" s="171"/>
      <c r="Y698" s="171"/>
      <c r="Z698" s="171"/>
    </row>
    <row r="699" spans="1:26">
      <c r="A699" s="171"/>
      <c r="B699" s="171"/>
      <c r="C699" s="171"/>
      <c r="D699" s="171"/>
      <c r="E699" s="171"/>
      <c r="F699" s="171"/>
      <c r="G699" s="171"/>
      <c r="H699" s="171"/>
      <c r="I699" s="171"/>
      <c r="J699" s="171"/>
      <c r="K699" s="171"/>
      <c r="L699" s="171"/>
      <c r="M699" s="171"/>
      <c r="N699" s="171"/>
      <c r="O699" s="171"/>
      <c r="P699" s="171"/>
      <c r="Q699" s="171"/>
      <c r="R699" s="171"/>
      <c r="S699" s="171"/>
      <c r="T699" s="171"/>
      <c r="U699" s="171"/>
      <c r="V699" s="171"/>
      <c r="W699" s="171"/>
      <c r="X699" s="171"/>
      <c r="Y699" s="171"/>
      <c r="Z699" s="171"/>
    </row>
    <row r="700" spans="1:26">
      <c r="A700" s="171"/>
      <c r="B700" s="171"/>
      <c r="C700" s="171"/>
      <c r="D700" s="171"/>
      <c r="E700" s="171"/>
      <c r="F700" s="171"/>
      <c r="G700" s="171"/>
      <c r="H700" s="171"/>
      <c r="I700" s="171"/>
      <c r="J700" s="171"/>
      <c r="K700" s="171"/>
      <c r="L700" s="171"/>
      <c r="M700" s="171"/>
      <c r="N700" s="171"/>
      <c r="O700" s="171"/>
      <c r="P700" s="171"/>
      <c r="Q700" s="171"/>
      <c r="R700" s="171"/>
      <c r="S700" s="171"/>
      <c r="T700" s="171"/>
      <c r="U700" s="171"/>
      <c r="V700" s="171"/>
      <c r="W700" s="171"/>
      <c r="X700" s="171"/>
      <c r="Y700" s="171"/>
      <c r="Z700" s="171"/>
    </row>
    <row r="701" spans="1:26">
      <c r="A701" s="171"/>
      <c r="B701" s="171"/>
      <c r="C701" s="171"/>
      <c r="D701" s="171"/>
      <c r="E701" s="171"/>
      <c r="F701" s="171"/>
      <c r="G701" s="171"/>
      <c r="H701" s="171"/>
      <c r="I701" s="171"/>
      <c r="J701" s="171"/>
      <c r="K701" s="171"/>
      <c r="L701" s="171"/>
      <c r="M701" s="171"/>
      <c r="N701" s="171"/>
      <c r="O701" s="171"/>
      <c r="P701" s="171"/>
      <c r="Q701" s="171"/>
      <c r="R701" s="171"/>
      <c r="S701" s="171"/>
      <c r="T701" s="171"/>
      <c r="U701" s="171"/>
      <c r="V701" s="171"/>
      <c r="W701" s="171"/>
      <c r="X701" s="171"/>
      <c r="Y701" s="171"/>
      <c r="Z701" s="171"/>
    </row>
    <row r="702" spans="1:26">
      <c r="A702" s="171"/>
      <c r="B702" s="171"/>
      <c r="C702" s="171"/>
      <c r="D702" s="171"/>
      <c r="E702" s="171"/>
      <c r="F702" s="171"/>
      <c r="G702" s="171"/>
      <c r="H702" s="171"/>
      <c r="I702" s="171"/>
      <c r="J702" s="171"/>
      <c r="K702" s="171"/>
      <c r="L702" s="171"/>
      <c r="M702" s="171"/>
      <c r="N702" s="171"/>
      <c r="O702" s="171"/>
      <c r="P702" s="171"/>
      <c r="Q702" s="171"/>
      <c r="R702" s="171"/>
      <c r="S702" s="171"/>
      <c r="T702" s="171"/>
      <c r="U702" s="171"/>
      <c r="V702" s="171"/>
      <c r="W702" s="171"/>
      <c r="X702" s="171"/>
      <c r="Y702" s="171"/>
      <c r="Z702" s="171"/>
    </row>
    <row r="703" spans="1:26">
      <c r="A703" s="171"/>
      <c r="B703" s="171"/>
      <c r="C703" s="171"/>
      <c r="D703" s="171"/>
      <c r="E703" s="171"/>
      <c r="F703" s="171"/>
      <c r="G703" s="171"/>
      <c r="H703" s="171"/>
      <c r="I703" s="171"/>
      <c r="J703" s="171"/>
      <c r="K703" s="171"/>
      <c r="L703" s="171"/>
      <c r="M703" s="171"/>
      <c r="N703" s="171"/>
      <c r="O703" s="171"/>
      <c r="P703" s="171"/>
      <c r="Q703" s="171"/>
      <c r="R703" s="171"/>
      <c r="S703" s="171"/>
      <c r="T703" s="171"/>
      <c r="U703" s="171"/>
      <c r="V703" s="171"/>
      <c r="W703" s="171"/>
      <c r="X703" s="171"/>
      <c r="Y703" s="171"/>
      <c r="Z703" s="171"/>
    </row>
    <row r="704" spans="1:26">
      <c r="A704" s="171"/>
      <c r="B704" s="171"/>
      <c r="C704" s="171"/>
      <c r="D704" s="171"/>
      <c r="E704" s="171"/>
      <c r="F704" s="171"/>
      <c r="G704" s="171"/>
      <c r="H704" s="171"/>
      <c r="I704" s="171"/>
      <c r="J704" s="171"/>
      <c r="K704" s="171"/>
      <c r="L704" s="171"/>
      <c r="M704" s="171"/>
      <c r="N704" s="171"/>
      <c r="O704" s="171"/>
      <c r="P704" s="171"/>
      <c r="Q704" s="171"/>
      <c r="R704" s="171"/>
      <c r="S704" s="171"/>
      <c r="T704" s="171"/>
      <c r="U704" s="171"/>
      <c r="V704" s="171"/>
      <c r="W704" s="171"/>
      <c r="X704" s="171"/>
      <c r="Y704" s="171"/>
      <c r="Z704" s="171"/>
    </row>
    <row r="705" spans="1:26">
      <c r="A705" s="171"/>
      <c r="B705" s="171"/>
      <c r="C705" s="171"/>
      <c r="D705" s="171"/>
      <c r="E705" s="171"/>
      <c r="F705" s="171"/>
      <c r="G705" s="171"/>
      <c r="H705" s="171"/>
      <c r="I705" s="171"/>
      <c r="J705" s="171"/>
      <c r="K705" s="171"/>
      <c r="L705" s="171"/>
      <c r="M705" s="171"/>
      <c r="N705" s="171"/>
      <c r="O705" s="171"/>
      <c r="P705" s="171"/>
      <c r="Q705" s="171"/>
      <c r="R705" s="171"/>
      <c r="S705" s="171"/>
      <c r="T705" s="171"/>
      <c r="U705" s="171"/>
      <c r="V705" s="171"/>
      <c r="W705" s="171"/>
      <c r="X705" s="171"/>
      <c r="Y705" s="171"/>
      <c r="Z705" s="171"/>
    </row>
    <row r="706" spans="1:26">
      <c r="A706" s="171"/>
      <c r="B706" s="171"/>
      <c r="C706" s="171"/>
      <c r="D706" s="171"/>
      <c r="E706" s="171"/>
      <c r="F706" s="171"/>
      <c r="G706" s="171"/>
      <c r="H706" s="171"/>
      <c r="I706" s="171"/>
      <c r="J706" s="171"/>
      <c r="K706" s="171"/>
      <c r="L706" s="171"/>
      <c r="M706" s="171"/>
      <c r="N706" s="171"/>
      <c r="O706" s="171"/>
      <c r="P706" s="171"/>
      <c r="Q706" s="171"/>
      <c r="R706" s="171"/>
      <c r="S706" s="171"/>
      <c r="T706" s="171"/>
      <c r="U706" s="171"/>
      <c r="V706" s="171"/>
      <c r="W706" s="171"/>
      <c r="X706" s="171"/>
      <c r="Y706" s="171"/>
      <c r="Z706" s="171"/>
    </row>
    <row r="707" spans="1:26">
      <c r="A707" s="171"/>
      <c r="B707" s="171"/>
      <c r="C707" s="171"/>
      <c r="D707" s="171"/>
      <c r="E707" s="171"/>
      <c r="F707" s="171"/>
      <c r="G707" s="171"/>
      <c r="H707" s="171"/>
      <c r="I707" s="171"/>
      <c r="J707" s="171"/>
      <c r="K707" s="171"/>
      <c r="L707" s="171"/>
      <c r="M707" s="171"/>
      <c r="N707" s="171"/>
      <c r="O707" s="171"/>
      <c r="P707" s="171"/>
      <c r="Q707" s="171"/>
      <c r="R707" s="171"/>
      <c r="S707" s="171"/>
      <c r="T707" s="171"/>
      <c r="U707" s="171"/>
      <c r="V707" s="171"/>
      <c r="W707" s="171"/>
      <c r="X707" s="171"/>
      <c r="Y707" s="171"/>
      <c r="Z707" s="171"/>
    </row>
    <row r="708" spans="1:26">
      <c r="A708" s="171"/>
      <c r="B708" s="171"/>
      <c r="C708" s="171"/>
      <c r="D708" s="171"/>
      <c r="E708" s="171"/>
      <c r="F708" s="171"/>
      <c r="G708" s="171"/>
      <c r="H708" s="171"/>
      <c r="I708" s="171"/>
      <c r="J708" s="171"/>
      <c r="K708" s="171"/>
      <c r="L708" s="171"/>
      <c r="M708" s="171"/>
      <c r="N708" s="171"/>
      <c r="O708" s="171"/>
      <c r="P708" s="171"/>
      <c r="Q708" s="171"/>
      <c r="R708" s="171"/>
      <c r="S708" s="171"/>
      <c r="T708" s="171"/>
      <c r="U708" s="171"/>
      <c r="V708" s="171"/>
      <c r="W708" s="171"/>
      <c r="X708" s="171"/>
      <c r="Y708" s="171"/>
      <c r="Z708" s="171"/>
    </row>
    <row r="709" spans="1:26">
      <c r="A709" s="171"/>
      <c r="B709" s="171"/>
      <c r="C709" s="171"/>
      <c r="D709" s="171"/>
      <c r="E709" s="171"/>
      <c r="F709" s="171"/>
      <c r="G709" s="171"/>
      <c r="H709" s="171"/>
      <c r="I709" s="171"/>
      <c r="J709" s="171"/>
      <c r="K709" s="171"/>
      <c r="L709" s="171"/>
      <c r="M709" s="171"/>
      <c r="N709" s="171"/>
      <c r="O709" s="171"/>
      <c r="P709" s="171"/>
      <c r="Q709" s="171"/>
      <c r="R709" s="171"/>
      <c r="S709" s="171"/>
      <c r="T709" s="171"/>
      <c r="U709" s="171"/>
      <c r="V709" s="171"/>
      <c r="W709" s="171"/>
      <c r="X709" s="171"/>
      <c r="Y709" s="171"/>
      <c r="Z709" s="171"/>
    </row>
    <row r="710" spans="1:26">
      <c r="A710" s="171"/>
      <c r="B710" s="171"/>
      <c r="C710" s="171"/>
      <c r="D710" s="171"/>
      <c r="E710" s="171"/>
      <c r="F710" s="171"/>
      <c r="G710" s="171"/>
      <c r="H710" s="171"/>
      <c r="I710" s="171"/>
      <c r="J710" s="171"/>
      <c r="K710" s="171"/>
      <c r="L710" s="171"/>
      <c r="M710" s="171"/>
      <c r="N710" s="171"/>
      <c r="O710" s="171"/>
      <c r="P710" s="171"/>
      <c r="Q710" s="171"/>
      <c r="R710" s="171"/>
      <c r="S710" s="171"/>
      <c r="T710" s="171"/>
      <c r="U710" s="171"/>
      <c r="V710" s="171"/>
      <c r="W710" s="171"/>
      <c r="X710" s="171"/>
      <c r="Y710" s="171"/>
      <c r="Z710" s="171"/>
    </row>
    <row r="711" spans="1:26">
      <c r="A711" s="171"/>
      <c r="B711" s="171"/>
      <c r="C711" s="171"/>
      <c r="D711" s="171"/>
      <c r="E711" s="171"/>
      <c r="F711" s="171"/>
      <c r="G711" s="171"/>
      <c r="H711" s="171"/>
      <c r="I711" s="171"/>
      <c r="J711" s="171"/>
      <c r="K711" s="171"/>
      <c r="L711" s="171"/>
      <c r="M711" s="171"/>
      <c r="N711" s="171"/>
      <c r="O711" s="171"/>
      <c r="P711" s="171"/>
      <c r="Q711" s="171"/>
      <c r="R711" s="171"/>
      <c r="S711" s="171"/>
      <c r="T711" s="171"/>
      <c r="U711" s="171"/>
      <c r="V711" s="171"/>
      <c r="W711" s="171"/>
      <c r="X711" s="171"/>
      <c r="Y711" s="171"/>
      <c r="Z711" s="171"/>
    </row>
    <row r="712" spans="1:26">
      <c r="A712" s="171"/>
      <c r="B712" s="171"/>
      <c r="C712" s="171"/>
      <c r="D712" s="171"/>
      <c r="E712" s="171"/>
      <c r="F712" s="171"/>
      <c r="G712" s="171"/>
      <c r="H712" s="171"/>
      <c r="I712" s="171"/>
      <c r="J712" s="171"/>
      <c r="K712" s="171"/>
      <c r="L712" s="171"/>
      <c r="M712" s="171"/>
      <c r="N712" s="171"/>
      <c r="O712" s="171"/>
      <c r="P712" s="171"/>
      <c r="Q712" s="171"/>
      <c r="R712" s="171"/>
      <c r="S712" s="171"/>
      <c r="T712" s="171"/>
      <c r="U712" s="171"/>
      <c r="V712" s="171"/>
      <c r="W712" s="171"/>
      <c r="X712" s="171"/>
      <c r="Y712" s="171"/>
      <c r="Z712" s="171"/>
    </row>
    <row r="713" spans="1:26">
      <c r="A713" s="171"/>
      <c r="B713" s="171"/>
      <c r="C713" s="171"/>
      <c r="D713" s="171"/>
      <c r="E713" s="171"/>
      <c r="F713" s="171"/>
      <c r="G713" s="171"/>
      <c r="H713" s="171"/>
      <c r="I713" s="171"/>
      <c r="J713" s="171"/>
      <c r="K713" s="171"/>
      <c r="L713" s="171"/>
      <c r="M713" s="171"/>
      <c r="N713" s="171"/>
      <c r="O713" s="171"/>
      <c r="P713" s="171"/>
      <c r="Q713" s="171"/>
      <c r="R713" s="171"/>
      <c r="S713" s="171"/>
      <c r="T713" s="171"/>
      <c r="U713" s="171"/>
      <c r="V713" s="171"/>
      <c r="W713" s="171"/>
      <c r="X713" s="171"/>
      <c r="Y713" s="171"/>
      <c r="Z713" s="171"/>
    </row>
    <row r="714" spans="1:26">
      <c r="A714" s="171"/>
      <c r="B714" s="171"/>
      <c r="C714" s="171"/>
      <c r="D714" s="171"/>
      <c r="E714" s="171"/>
      <c r="F714" s="171"/>
      <c r="G714" s="171"/>
      <c r="H714" s="171"/>
      <c r="I714" s="171"/>
      <c r="J714" s="171"/>
      <c r="K714" s="171"/>
      <c r="L714" s="171"/>
      <c r="M714" s="171"/>
      <c r="N714" s="171"/>
      <c r="O714" s="171"/>
      <c r="P714" s="171"/>
      <c r="Q714" s="171"/>
      <c r="R714" s="171"/>
      <c r="S714" s="171"/>
      <c r="T714" s="171"/>
      <c r="U714" s="171"/>
      <c r="V714" s="171"/>
      <c r="W714" s="171"/>
      <c r="X714" s="171"/>
      <c r="Y714" s="171"/>
      <c r="Z714" s="171"/>
    </row>
    <row r="715" spans="1:26">
      <c r="A715" s="171"/>
      <c r="B715" s="171"/>
      <c r="C715" s="171"/>
      <c r="D715" s="171"/>
      <c r="E715" s="171"/>
      <c r="F715" s="171"/>
      <c r="G715" s="171"/>
      <c r="H715" s="171"/>
      <c r="I715" s="171"/>
      <c r="J715" s="171"/>
      <c r="K715" s="171"/>
      <c r="L715" s="171"/>
      <c r="M715" s="171"/>
      <c r="N715" s="171"/>
      <c r="O715" s="171"/>
      <c r="P715" s="171"/>
      <c r="Q715" s="171"/>
      <c r="R715" s="171"/>
      <c r="S715" s="171"/>
      <c r="T715" s="171"/>
      <c r="U715" s="171"/>
      <c r="V715" s="171"/>
      <c r="W715" s="171"/>
      <c r="X715" s="171"/>
      <c r="Y715" s="171"/>
      <c r="Z715" s="171"/>
    </row>
    <row r="716" spans="1:26">
      <c r="A716" s="171"/>
      <c r="B716" s="171"/>
      <c r="C716" s="171"/>
      <c r="D716" s="171"/>
      <c r="E716" s="171"/>
      <c r="F716" s="171"/>
      <c r="G716" s="171"/>
      <c r="H716" s="171"/>
      <c r="I716" s="171"/>
      <c r="J716" s="171"/>
      <c r="K716" s="171"/>
      <c r="L716" s="171"/>
      <c r="M716" s="171"/>
      <c r="N716" s="171"/>
      <c r="O716" s="171"/>
      <c r="P716" s="171"/>
      <c r="Q716" s="171"/>
      <c r="R716" s="171"/>
      <c r="S716" s="171"/>
      <c r="T716" s="171"/>
      <c r="U716" s="171"/>
      <c r="V716" s="171"/>
      <c r="W716" s="171"/>
      <c r="X716" s="171"/>
      <c r="Y716" s="171"/>
      <c r="Z716" s="171"/>
    </row>
    <row r="717" spans="1:26">
      <c r="A717" s="171"/>
      <c r="B717" s="171"/>
      <c r="C717" s="171"/>
      <c r="D717" s="171"/>
      <c r="E717" s="171"/>
      <c r="F717" s="171"/>
      <c r="G717" s="171"/>
      <c r="H717" s="171"/>
      <c r="I717" s="171"/>
      <c r="J717" s="171"/>
      <c r="K717" s="171"/>
      <c r="L717" s="171"/>
      <c r="M717" s="171"/>
      <c r="N717" s="171"/>
      <c r="O717" s="171"/>
      <c r="P717" s="171"/>
      <c r="Q717" s="171"/>
      <c r="R717" s="171"/>
      <c r="S717" s="171"/>
      <c r="T717" s="171"/>
      <c r="U717" s="171"/>
      <c r="V717" s="171"/>
      <c r="W717" s="171"/>
      <c r="X717" s="171"/>
      <c r="Y717" s="171"/>
      <c r="Z717" s="171"/>
    </row>
    <row r="718" spans="1:26">
      <c r="A718" s="171"/>
      <c r="B718" s="171"/>
      <c r="C718" s="171"/>
      <c r="D718" s="171"/>
      <c r="E718" s="171"/>
      <c r="F718" s="171"/>
      <c r="G718" s="171"/>
      <c r="H718" s="171"/>
      <c r="I718" s="171"/>
      <c r="J718" s="171"/>
      <c r="K718" s="171"/>
      <c r="L718" s="171"/>
      <c r="M718" s="171"/>
      <c r="N718" s="171"/>
      <c r="O718" s="171"/>
      <c r="P718" s="171"/>
      <c r="Q718" s="171"/>
      <c r="R718" s="171"/>
      <c r="S718" s="171"/>
      <c r="T718" s="171"/>
      <c r="U718" s="171"/>
      <c r="V718" s="171"/>
      <c r="W718" s="171"/>
      <c r="X718" s="171"/>
      <c r="Y718" s="171"/>
      <c r="Z718" s="171"/>
    </row>
    <row r="719" spans="1:26">
      <c r="A719" s="171"/>
      <c r="B719" s="171"/>
      <c r="C719" s="171"/>
      <c r="D719" s="171"/>
      <c r="E719" s="171"/>
      <c r="F719" s="171"/>
      <c r="G719" s="171"/>
      <c r="H719" s="171"/>
      <c r="I719" s="171"/>
      <c r="J719" s="171"/>
      <c r="K719" s="171"/>
      <c r="L719" s="171"/>
      <c r="M719" s="171"/>
      <c r="N719" s="171"/>
      <c r="O719" s="171"/>
      <c r="P719" s="171"/>
      <c r="Q719" s="171"/>
      <c r="R719" s="171"/>
      <c r="S719" s="171"/>
      <c r="T719" s="171"/>
      <c r="U719" s="171"/>
      <c r="V719" s="171"/>
      <c r="W719" s="171"/>
      <c r="X719" s="171"/>
      <c r="Y719" s="171"/>
      <c r="Z719" s="171"/>
    </row>
    <row r="720" spans="1:26">
      <c r="A720" s="171"/>
      <c r="B720" s="171"/>
      <c r="C720" s="171"/>
      <c r="D720" s="171"/>
      <c r="E720" s="171"/>
      <c r="F720" s="171"/>
      <c r="G720" s="171"/>
      <c r="H720" s="171"/>
      <c r="I720" s="171"/>
      <c r="J720" s="171"/>
      <c r="K720" s="171"/>
      <c r="L720" s="171"/>
      <c r="M720" s="171"/>
      <c r="N720" s="171"/>
      <c r="O720" s="171"/>
      <c r="P720" s="171"/>
      <c r="Q720" s="171"/>
      <c r="R720" s="171"/>
      <c r="S720" s="171"/>
      <c r="T720" s="171"/>
      <c r="U720" s="171"/>
      <c r="V720" s="171"/>
      <c r="W720" s="171"/>
      <c r="X720" s="171"/>
      <c r="Y720" s="171"/>
      <c r="Z720" s="171"/>
    </row>
    <row r="721" spans="1:26">
      <c r="A721" s="171"/>
      <c r="B721" s="171"/>
      <c r="C721" s="171"/>
      <c r="D721" s="171"/>
      <c r="E721" s="171"/>
      <c r="F721" s="171"/>
      <c r="G721" s="171"/>
      <c r="H721" s="171"/>
      <c r="I721" s="171"/>
      <c r="J721" s="171"/>
      <c r="K721" s="171"/>
      <c r="L721" s="171"/>
      <c r="M721" s="171"/>
      <c r="N721" s="171"/>
      <c r="O721" s="171"/>
      <c r="P721" s="171"/>
      <c r="Q721" s="171"/>
      <c r="R721" s="171"/>
      <c r="S721" s="171"/>
      <c r="T721" s="171"/>
      <c r="U721" s="171"/>
      <c r="V721" s="171"/>
      <c r="W721" s="171"/>
      <c r="X721" s="171"/>
      <c r="Y721" s="171"/>
      <c r="Z721" s="171"/>
    </row>
    <row r="722" spans="1:26">
      <c r="A722" s="171"/>
      <c r="B722" s="171"/>
      <c r="C722" s="171"/>
      <c r="D722" s="171"/>
      <c r="E722" s="171"/>
      <c r="F722" s="171"/>
      <c r="G722" s="171"/>
      <c r="H722" s="171"/>
      <c r="I722" s="171"/>
      <c r="J722" s="171"/>
      <c r="K722" s="171"/>
      <c r="L722" s="171"/>
      <c r="M722" s="171"/>
      <c r="N722" s="171"/>
      <c r="O722" s="171"/>
      <c r="P722" s="171"/>
      <c r="Q722" s="171"/>
      <c r="R722" s="171"/>
      <c r="S722" s="171"/>
      <c r="T722" s="171"/>
      <c r="U722" s="171"/>
      <c r="V722" s="171"/>
      <c r="W722" s="171"/>
      <c r="X722" s="171"/>
      <c r="Y722" s="171"/>
      <c r="Z722" s="171"/>
    </row>
    <row r="723" spans="1:26">
      <c r="A723" s="171"/>
      <c r="B723" s="171"/>
      <c r="C723" s="171"/>
      <c r="D723" s="171"/>
      <c r="E723" s="171"/>
      <c r="F723" s="171"/>
      <c r="G723" s="171"/>
      <c r="H723" s="171"/>
      <c r="I723" s="171"/>
      <c r="J723" s="171"/>
      <c r="K723" s="171"/>
      <c r="L723" s="171"/>
      <c r="M723" s="171"/>
      <c r="N723" s="171"/>
      <c r="O723" s="171"/>
      <c r="P723" s="171"/>
      <c r="Q723" s="171"/>
      <c r="R723" s="171"/>
      <c r="S723" s="171"/>
      <c r="T723" s="171"/>
      <c r="U723" s="171"/>
      <c r="V723" s="171"/>
      <c r="W723" s="171"/>
      <c r="X723" s="171"/>
      <c r="Y723" s="171"/>
      <c r="Z723" s="171"/>
    </row>
    <row r="724" spans="1:26">
      <c r="A724" s="171"/>
      <c r="B724" s="171"/>
      <c r="C724" s="171"/>
      <c r="D724" s="171"/>
      <c r="E724" s="171"/>
      <c r="F724" s="171"/>
      <c r="G724" s="171"/>
      <c r="H724" s="171"/>
      <c r="I724" s="171"/>
      <c r="J724" s="171"/>
      <c r="K724" s="171"/>
      <c r="L724" s="171"/>
      <c r="M724" s="171"/>
      <c r="N724" s="171"/>
      <c r="O724" s="171"/>
      <c r="P724" s="171"/>
      <c r="Q724" s="171"/>
      <c r="R724" s="171"/>
      <c r="S724" s="171"/>
      <c r="T724" s="171"/>
      <c r="U724" s="171"/>
      <c r="V724" s="171"/>
      <c r="W724" s="171"/>
      <c r="X724" s="171"/>
      <c r="Y724" s="171"/>
      <c r="Z724" s="171"/>
    </row>
    <row r="725" spans="1:26">
      <c r="A725" s="171"/>
      <c r="B725" s="171"/>
      <c r="C725" s="171"/>
      <c r="D725" s="171"/>
      <c r="E725" s="171"/>
      <c r="F725" s="171"/>
      <c r="G725" s="171"/>
      <c r="H725" s="171"/>
      <c r="I725" s="171"/>
      <c r="J725" s="171"/>
      <c r="K725" s="171"/>
      <c r="L725" s="171"/>
      <c r="M725" s="171"/>
      <c r="N725" s="171"/>
      <c r="O725" s="171"/>
      <c r="P725" s="171"/>
      <c r="Q725" s="171"/>
      <c r="R725" s="171"/>
      <c r="S725" s="171"/>
      <c r="T725" s="171"/>
      <c r="U725" s="171"/>
      <c r="V725" s="171"/>
      <c r="W725" s="171"/>
      <c r="X725" s="171"/>
      <c r="Y725" s="171"/>
      <c r="Z725" s="171"/>
    </row>
    <row r="726" spans="1:26">
      <c r="A726" s="171"/>
      <c r="B726" s="171"/>
      <c r="C726" s="171"/>
      <c r="D726" s="171"/>
      <c r="E726" s="171"/>
      <c r="F726" s="171"/>
      <c r="G726" s="171"/>
      <c r="H726" s="171"/>
      <c r="I726" s="171"/>
      <c r="J726" s="171"/>
      <c r="K726" s="171"/>
      <c r="L726" s="171"/>
      <c r="M726" s="171"/>
      <c r="N726" s="171"/>
      <c r="O726" s="171"/>
      <c r="P726" s="171"/>
      <c r="Q726" s="171"/>
      <c r="R726" s="171"/>
      <c r="S726" s="171"/>
      <c r="T726" s="171"/>
      <c r="U726" s="171"/>
      <c r="V726" s="171"/>
      <c r="W726" s="171"/>
      <c r="X726" s="171"/>
      <c r="Y726" s="171"/>
      <c r="Z726" s="171"/>
    </row>
    <row r="727" spans="1:26">
      <c r="A727" s="171"/>
      <c r="B727" s="171"/>
      <c r="C727" s="171"/>
      <c r="D727" s="171"/>
      <c r="E727" s="171"/>
      <c r="F727" s="171"/>
      <c r="G727" s="171"/>
      <c r="H727" s="171"/>
      <c r="I727" s="171"/>
      <c r="J727" s="171"/>
      <c r="K727" s="171"/>
      <c r="L727" s="171"/>
      <c r="M727" s="171"/>
      <c r="N727" s="171"/>
      <c r="O727" s="171"/>
      <c r="P727" s="171"/>
      <c r="Q727" s="171"/>
      <c r="R727" s="171"/>
      <c r="S727" s="171"/>
      <c r="T727" s="171"/>
      <c r="U727" s="171"/>
      <c r="V727" s="171"/>
      <c r="W727" s="171"/>
      <c r="X727" s="171"/>
      <c r="Y727" s="171"/>
      <c r="Z727" s="171"/>
    </row>
    <row r="728" spans="1:26">
      <c r="A728" s="171"/>
      <c r="B728" s="171"/>
      <c r="C728" s="171"/>
      <c r="D728" s="171"/>
      <c r="E728" s="171"/>
      <c r="F728" s="171"/>
      <c r="G728" s="171"/>
      <c r="H728" s="171"/>
      <c r="I728" s="171"/>
      <c r="J728" s="171"/>
      <c r="K728" s="171"/>
      <c r="L728" s="171"/>
      <c r="M728" s="171"/>
      <c r="N728" s="171"/>
      <c r="O728" s="171"/>
      <c r="P728" s="171"/>
      <c r="Q728" s="171"/>
      <c r="R728" s="171"/>
      <c r="S728" s="171"/>
      <c r="T728" s="171"/>
      <c r="U728" s="171"/>
      <c r="V728" s="171"/>
      <c r="W728" s="171"/>
      <c r="X728" s="171"/>
      <c r="Y728" s="171"/>
      <c r="Z728" s="171"/>
    </row>
    <row r="729" spans="1:26">
      <c r="A729" s="171"/>
      <c r="B729" s="171"/>
      <c r="C729" s="171"/>
      <c r="D729" s="171"/>
      <c r="E729" s="171"/>
      <c r="F729" s="171"/>
      <c r="G729" s="171"/>
      <c r="H729" s="171"/>
      <c r="I729" s="171"/>
      <c r="J729" s="171"/>
      <c r="K729" s="171"/>
      <c r="L729" s="171"/>
      <c r="M729" s="171"/>
      <c r="N729" s="171"/>
      <c r="O729" s="171"/>
      <c r="P729" s="171"/>
      <c r="Q729" s="171"/>
      <c r="R729" s="171"/>
      <c r="S729" s="171"/>
      <c r="T729" s="171"/>
      <c r="U729" s="171"/>
      <c r="V729" s="171"/>
      <c r="W729" s="171"/>
      <c r="X729" s="171"/>
      <c r="Y729" s="171"/>
      <c r="Z729" s="171"/>
    </row>
    <row r="730" spans="1:26">
      <c r="A730" s="171"/>
      <c r="B730" s="171"/>
      <c r="C730" s="171"/>
      <c r="D730" s="171"/>
      <c r="E730" s="171"/>
      <c r="F730" s="171"/>
      <c r="G730" s="171"/>
      <c r="H730" s="171"/>
      <c r="I730" s="171"/>
      <c r="J730" s="171"/>
      <c r="K730" s="171"/>
      <c r="L730" s="171"/>
      <c r="M730" s="171"/>
      <c r="N730" s="171"/>
      <c r="O730" s="171"/>
      <c r="P730" s="171"/>
      <c r="Q730" s="171"/>
      <c r="R730" s="171"/>
      <c r="S730" s="171"/>
      <c r="T730" s="171"/>
      <c r="U730" s="171"/>
      <c r="V730" s="171"/>
      <c r="W730" s="171"/>
      <c r="X730" s="171"/>
      <c r="Y730" s="171"/>
      <c r="Z730" s="171"/>
    </row>
    <row r="731" spans="1:26">
      <c r="A731" s="171"/>
      <c r="B731" s="171"/>
      <c r="C731" s="171"/>
      <c r="D731" s="171"/>
      <c r="E731" s="171"/>
      <c r="F731" s="171"/>
      <c r="G731" s="171"/>
      <c r="H731" s="171"/>
      <c r="I731" s="171"/>
      <c r="J731" s="171"/>
      <c r="K731" s="171"/>
      <c r="L731" s="171"/>
      <c r="M731" s="171"/>
      <c r="N731" s="171"/>
      <c r="O731" s="171"/>
      <c r="P731" s="171"/>
      <c r="Q731" s="171"/>
      <c r="R731" s="171"/>
      <c r="S731" s="171"/>
      <c r="T731" s="171"/>
      <c r="U731" s="171"/>
      <c r="V731" s="171"/>
      <c r="W731" s="171"/>
      <c r="X731" s="171"/>
      <c r="Y731" s="171"/>
      <c r="Z731" s="171"/>
    </row>
    <row r="732" spans="1:26">
      <c r="A732" s="171"/>
      <c r="B732" s="171"/>
      <c r="C732" s="171"/>
      <c r="D732" s="171"/>
      <c r="E732" s="171"/>
      <c r="F732" s="171"/>
      <c r="G732" s="171"/>
      <c r="H732" s="171"/>
      <c r="I732" s="171"/>
      <c r="J732" s="171"/>
      <c r="K732" s="171"/>
      <c r="L732" s="171"/>
      <c r="M732" s="171"/>
      <c r="N732" s="171"/>
      <c r="O732" s="171"/>
      <c r="P732" s="171"/>
      <c r="Q732" s="171"/>
      <c r="R732" s="171"/>
      <c r="S732" s="171"/>
      <c r="T732" s="171"/>
      <c r="U732" s="171"/>
      <c r="V732" s="171"/>
      <c r="W732" s="171"/>
      <c r="X732" s="171"/>
      <c r="Y732" s="171"/>
      <c r="Z732" s="171"/>
    </row>
    <row r="733" spans="1:26">
      <c r="A733" s="171"/>
      <c r="B733" s="171"/>
      <c r="C733" s="171"/>
      <c r="D733" s="171"/>
      <c r="E733" s="171"/>
      <c r="F733" s="171"/>
      <c r="G733" s="171"/>
      <c r="H733" s="171"/>
      <c r="I733" s="171"/>
      <c r="J733" s="171"/>
      <c r="K733" s="171"/>
      <c r="L733" s="171"/>
      <c r="M733" s="171"/>
      <c r="N733" s="171"/>
      <c r="O733" s="171"/>
      <c r="P733" s="171"/>
      <c r="Q733" s="171"/>
      <c r="R733" s="171"/>
      <c r="S733" s="171"/>
      <c r="T733" s="171"/>
      <c r="U733" s="171"/>
      <c r="V733" s="171"/>
      <c r="W733" s="171"/>
      <c r="X733" s="171"/>
      <c r="Y733" s="171"/>
      <c r="Z733" s="171"/>
    </row>
    <row r="734" spans="1:26">
      <c r="A734" s="171"/>
      <c r="B734" s="171"/>
      <c r="C734" s="171"/>
      <c r="D734" s="171"/>
      <c r="E734" s="171"/>
      <c r="F734" s="171"/>
      <c r="G734" s="171"/>
      <c r="H734" s="171"/>
      <c r="I734" s="171"/>
      <c r="J734" s="171"/>
      <c r="K734" s="171"/>
      <c r="L734" s="171"/>
      <c r="M734" s="171"/>
      <c r="N734" s="171"/>
      <c r="O734" s="171"/>
      <c r="P734" s="171"/>
      <c r="Q734" s="171"/>
      <c r="R734" s="171"/>
      <c r="S734" s="171"/>
      <c r="T734" s="171"/>
      <c r="U734" s="171"/>
      <c r="V734" s="171"/>
      <c r="W734" s="171"/>
      <c r="X734" s="171"/>
      <c r="Y734" s="171"/>
      <c r="Z734" s="171"/>
    </row>
    <row r="735" spans="1:26">
      <c r="A735" s="171"/>
      <c r="B735" s="171"/>
      <c r="C735" s="171"/>
      <c r="D735" s="171"/>
      <c r="E735" s="171"/>
      <c r="F735" s="171"/>
      <c r="G735" s="171"/>
      <c r="H735" s="171"/>
      <c r="I735" s="171"/>
      <c r="J735" s="171"/>
      <c r="K735" s="171"/>
      <c r="L735" s="171"/>
      <c r="M735" s="171"/>
      <c r="N735" s="171"/>
      <c r="O735" s="171"/>
      <c r="P735" s="171"/>
      <c r="Q735" s="171"/>
      <c r="R735" s="171"/>
      <c r="S735" s="171"/>
      <c r="T735" s="171"/>
      <c r="U735" s="171"/>
      <c r="V735" s="171"/>
      <c r="W735" s="171"/>
      <c r="X735" s="171"/>
      <c r="Y735" s="171"/>
      <c r="Z735" s="171"/>
    </row>
    <row r="736" spans="1:26">
      <c r="A736" s="171"/>
      <c r="B736" s="171"/>
      <c r="C736" s="171"/>
      <c r="D736" s="171"/>
      <c r="E736" s="171"/>
      <c r="F736" s="171"/>
      <c r="G736" s="171"/>
      <c r="H736" s="171"/>
      <c r="I736" s="171"/>
      <c r="J736" s="171"/>
      <c r="K736" s="171"/>
      <c r="L736" s="171"/>
      <c r="M736" s="171"/>
      <c r="N736" s="171"/>
      <c r="O736" s="171"/>
      <c r="P736" s="171"/>
      <c r="Q736" s="171"/>
      <c r="R736" s="171"/>
      <c r="S736" s="171"/>
      <c r="T736" s="171"/>
      <c r="U736" s="171"/>
      <c r="V736" s="171"/>
      <c r="W736" s="171"/>
      <c r="X736" s="171"/>
      <c r="Y736" s="171"/>
      <c r="Z736" s="171"/>
    </row>
    <row r="737" spans="1:26">
      <c r="A737" s="171"/>
      <c r="B737" s="171"/>
      <c r="C737" s="171"/>
      <c r="D737" s="171"/>
      <c r="E737" s="171"/>
      <c r="F737" s="171"/>
      <c r="G737" s="171"/>
      <c r="H737" s="171"/>
      <c r="I737" s="171"/>
      <c r="J737" s="171"/>
      <c r="K737" s="171"/>
      <c r="L737" s="171"/>
      <c r="M737" s="171"/>
      <c r="N737" s="171"/>
      <c r="O737" s="171"/>
      <c r="P737" s="171"/>
      <c r="Q737" s="171"/>
      <c r="R737" s="171"/>
      <c r="S737" s="171"/>
      <c r="T737" s="171"/>
      <c r="U737" s="171"/>
      <c r="V737" s="171"/>
      <c r="W737" s="171"/>
      <c r="X737" s="171"/>
      <c r="Y737" s="171"/>
      <c r="Z737" s="171"/>
    </row>
    <row r="738" spans="1:26">
      <c r="A738" s="171"/>
      <c r="B738" s="171"/>
      <c r="C738" s="171"/>
      <c r="D738" s="171"/>
      <c r="E738" s="171"/>
      <c r="F738" s="171"/>
      <c r="G738" s="171"/>
      <c r="H738" s="171"/>
      <c r="I738" s="171"/>
      <c r="J738" s="171"/>
      <c r="K738" s="171"/>
      <c r="L738" s="171"/>
      <c r="M738" s="171"/>
      <c r="N738" s="171"/>
      <c r="O738" s="171"/>
      <c r="P738" s="171"/>
      <c r="Q738" s="171"/>
      <c r="R738" s="171"/>
      <c r="S738" s="171"/>
      <c r="T738" s="171"/>
      <c r="U738" s="171"/>
      <c r="V738" s="171"/>
      <c r="W738" s="171"/>
      <c r="X738" s="171"/>
      <c r="Y738" s="171"/>
      <c r="Z738" s="171"/>
    </row>
    <row r="739" spans="1:26">
      <c r="A739" s="171"/>
      <c r="B739" s="171"/>
      <c r="C739" s="171"/>
      <c r="D739" s="171"/>
      <c r="E739" s="171"/>
      <c r="F739" s="171"/>
      <c r="G739" s="171"/>
      <c r="H739" s="171"/>
      <c r="I739" s="171"/>
      <c r="J739" s="171"/>
      <c r="K739" s="171"/>
      <c r="L739" s="171"/>
      <c r="M739" s="171"/>
      <c r="N739" s="171"/>
      <c r="O739" s="171"/>
      <c r="P739" s="171"/>
      <c r="Q739" s="171"/>
      <c r="R739" s="171"/>
      <c r="S739" s="171"/>
      <c r="T739" s="171"/>
      <c r="U739" s="171"/>
      <c r="V739" s="171"/>
      <c r="W739" s="171"/>
      <c r="X739" s="171"/>
      <c r="Y739" s="171"/>
      <c r="Z739" s="171"/>
    </row>
    <row r="740" spans="1:26">
      <c r="A740" s="171"/>
      <c r="B740" s="171"/>
      <c r="C740" s="171"/>
      <c r="D740" s="171"/>
      <c r="E740" s="171"/>
      <c r="F740" s="171"/>
      <c r="G740" s="171"/>
      <c r="H740" s="171"/>
      <c r="I740" s="171"/>
      <c r="J740" s="171"/>
      <c r="K740" s="171"/>
      <c r="L740" s="171"/>
      <c r="M740" s="171"/>
      <c r="N740" s="171"/>
      <c r="O740" s="171"/>
      <c r="P740" s="171"/>
      <c r="Q740" s="171"/>
      <c r="R740" s="171"/>
      <c r="S740" s="171"/>
      <c r="T740" s="171"/>
      <c r="U740" s="171"/>
      <c r="V740" s="171"/>
      <c r="W740" s="171"/>
      <c r="X740" s="171"/>
      <c r="Y740" s="171"/>
      <c r="Z740" s="171"/>
    </row>
    <row r="741" spans="1:26">
      <c r="A741" s="171"/>
      <c r="B741" s="171"/>
      <c r="C741" s="171"/>
      <c r="D741" s="171"/>
      <c r="E741" s="171"/>
      <c r="F741" s="171"/>
      <c r="G741" s="171"/>
      <c r="H741" s="171"/>
      <c r="I741" s="171"/>
      <c r="J741" s="171"/>
      <c r="K741" s="171"/>
      <c r="L741" s="171"/>
      <c r="M741" s="171"/>
      <c r="N741" s="171"/>
      <c r="O741" s="171"/>
      <c r="P741" s="171"/>
      <c r="Q741" s="171"/>
      <c r="R741" s="171"/>
      <c r="S741" s="171"/>
      <c r="T741" s="171"/>
      <c r="U741" s="171"/>
      <c r="V741" s="171"/>
      <c r="W741" s="171"/>
      <c r="X741" s="171"/>
      <c r="Y741" s="171"/>
      <c r="Z741" s="171"/>
    </row>
    <row r="742" spans="1:26">
      <c r="A742" s="171"/>
      <c r="B742" s="171"/>
      <c r="C742" s="171"/>
      <c r="D742" s="171"/>
      <c r="E742" s="171"/>
      <c r="F742" s="171"/>
      <c r="G742" s="171"/>
      <c r="H742" s="171"/>
      <c r="I742" s="171"/>
      <c r="J742" s="171"/>
      <c r="K742" s="171"/>
      <c r="L742" s="171"/>
      <c r="M742" s="171"/>
      <c r="N742" s="171"/>
      <c r="O742" s="171"/>
      <c r="P742" s="171"/>
      <c r="Q742" s="171"/>
      <c r="R742" s="171"/>
      <c r="S742" s="171"/>
      <c r="T742" s="171"/>
      <c r="U742" s="171"/>
      <c r="V742" s="171"/>
      <c r="W742" s="171"/>
      <c r="X742" s="171"/>
      <c r="Y742" s="171"/>
      <c r="Z742" s="171"/>
    </row>
    <row r="743" spans="1:26">
      <c r="A743" s="171"/>
      <c r="B743" s="171"/>
      <c r="C743" s="171"/>
      <c r="D743" s="171"/>
      <c r="E743" s="171"/>
      <c r="F743" s="171"/>
      <c r="G743" s="171"/>
      <c r="H743" s="171"/>
      <c r="I743" s="171"/>
      <c r="J743" s="171"/>
      <c r="K743" s="171"/>
      <c r="L743" s="171"/>
      <c r="M743" s="171"/>
      <c r="N743" s="171"/>
      <c r="O743" s="171"/>
      <c r="P743" s="171"/>
      <c r="Q743" s="171"/>
      <c r="R743" s="171"/>
      <c r="S743" s="171"/>
      <c r="T743" s="171"/>
      <c r="U743" s="171"/>
      <c r="V743" s="171"/>
      <c r="W743" s="171"/>
      <c r="X743" s="171"/>
      <c r="Y743" s="171"/>
      <c r="Z743" s="171"/>
    </row>
    <row r="744" spans="1:26">
      <c r="A744" s="171"/>
      <c r="B744" s="171"/>
      <c r="C744" s="171"/>
      <c r="D744" s="171"/>
      <c r="E744" s="171"/>
      <c r="F744" s="171"/>
      <c r="G744" s="171"/>
      <c r="H744" s="171"/>
      <c r="I744" s="171"/>
      <c r="J744" s="171"/>
      <c r="K744" s="171"/>
      <c r="L744" s="171"/>
      <c r="M744" s="171"/>
      <c r="N744" s="171"/>
      <c r="O744" s="171"/>
      <c r="P744" s="171"/>
      <c r="Q744" s="171"/>
      <c r="R744" s="171"/>
      <c r="S744" s="171"/>
      <c r="T744" s="171"/>
      <c r="U744" s="171"/>
      <c r="V744" s="171"/>
      <c r="W744" s="171"/>
      <c r="X744" s="171"/>
      <c r="Y744" s="171"/>
      <c r="Z744" s="171"/>
    </row>
    <row r="745" spans="1:26">
      <c r="A745" s="171"/>
      <c r="B745" s="171"/>
      <c r="C745" s="171"/>
      <c r="D745" s="171"/>
      <c r="E745" s="171"/>
      <c r="F745" s="171"/>
      <c r="G745" s="171"/>
      <c r="H745" s="171"/>
      <c r="I745" s="171"/>
      <c r="J745" s="171"/>
      <c r="K745" s="171"/>
      <c r="L745" s="171"/>
      <c r="M745" s="171"/>
      <c r="N745" s="171"/>
      <c r="O745" s="171"/>
      <c r="P745" s="171"/>
      <c r="Q745" s="171"/>
      <c r="R745" s="171"/>
      <c r="S745" s="171"/>
      <c r="T745" s="171"/>
      <c r="U745" s="171"/>
      <c r="V745" s="171"/>
      <c r="W745" s="171"/>
      <c r="X745" s="171"/>
      <c r="Y745" s="171"/>
      <c r="Z745" s="171"/>
    </row>
    <row r="746" spans="1:26">
      <c r="A746" s="171"/>
      <c r="B746" s="171"/>
      <c r="C746" s="171"/>
      <c r="D746" s="171"/>
      <c r="E746" s="171"/>
      <c r="F746" s="171"/>
      <c r="G746" s="171"/>
      <c r="H746" s="171"/>
      <c r="I746" s="171"/>
      <c r="J746" s="171"/>
      <c r="K746" s="171"/>
      <c r="L746" s="171"/>
      <c r="M746" s="171"/>
      <c r="N746" s="171"/>
      <c r="O746" s="171"/>
      <c r="P746" s="171"/>
      <c r="Q746" s="171"/>
      <c r="R746" s="171"/>
      <c r="S746" s="171"/>
      <c r="T746" s="171"/>
      <c r="U746" s="171"/>
      <c r="V746" s="171"/>
      <c r="W746" s="171"/>
      <c r="X746" s="171"/>
      <c r="Y746" s="171"/>
      <c r="Z746" s="171"/>
    </row>
    <row r="747" spans="1:26">
      <c r="A747" s="171"/>
      <c r="B747" s="171"/>
      <c r="C747" s="171"/>
      <c r="D747" s="171"/>
      <c r="E747" s="171"/>
      <c r="F747" s="171"/>
      <c r="G747" s="171"/>
      <c r="H747" s="171"/>
      <c r="I747" s="171"/>
      <c r="J747" s="171"/>
      <c r="K747" s="171"/>
      <c r="L747" s="171"/>
      <c r="M747" s="171"/>
      <c r="N747" s="171"/>
      <c r="O747" s="171"/>
      <c r="P747" s="171"/>
      <c r="Q747" s="171"/>
      <c r="R747" s="171"/>
      <c r="S747" s="171"/>
      <c r="T747" s="171"/>
      <c r="U747" s="171"/>
      <c r="V747" s="171"/>
      <c r="W747" s="171"/>
      <c r="X747" s="171"/>
      <c r="Y747" s="171"/>
      <c r="Z747" s="171"/>
    </row>
    <row r="748" spans="1:26">
      <c r="A748" s="171"/>
      <c r="B748" s="171"/>
      <c r="C748" s="171"/>
      <c r="D748" s="171"/>
      <c r="E748" s="171"/>
      <c r="F748" s="171"/>
      <c r="G748" s="171"/>
      <c r="H748" s="171"/>
      <c r="I748" s="171"/>
      <c r="J748" s="171"/>
      <c r="K748" s="171"/>
      <c r="L748" s="171"/>
      <c r="M748" s="171"/>
      <c r="N748" s="171"/>
      <c r="O748" s="171"/>
      <c r="P748" s="171"/>
      <c r="Q748" s="171"/>
      <c r="R748" s="171"/>
      <c r="S748" s="171"/>
      <c r="T748" s="171"/>
      <c r="U748" s="171"/>
      <c r="V748" s="171"/>
      <c r="W748" s="171"/>
      <c r="X748" s="171"/>
      <c r="Y748" s="171"/>
      <c r="Z748" s="171"/>
    </row>
    <row r="749" spans="1:26">
      <c r="A749" s="171"/>
      <c r="B749" s="171"/>
      <c r="C749" s="171"/>
      <c r="D749" s="171"/>
      <c r="E749" s="171"/>
      <c r="F749" s="171"/>
      <c r="G749" s="171"/>
      <c r="H749" s="171"/>
      <c r="I749" s="171"/>
      <c r="J749" s="171"/>
      <c r="K749" s="171"/>
      <c r="L749" s="171"/>
      <c r="M749" s="171"/>
      <c r="N749" s="171"/>
      <c r="O749" s="171"/>
      <c r="P749" s="171"/>
      <c r="Q749" s="171"/>
      <c r="R749" s="171"/>
      <c r="S749" s="171"/>
      <c r="T749" s="171"/>
      <c r="U749" s="171"/>
      <c r="V749" s="171"/>
      <c r="W749" s="171"/>
      <c r="X749" s="171"/>
      <c r="Y749" s="171"/>
      <c r="Z749" s="171"/>
    </row>
    <row r="750" spans="1:26">
      <c r="A750" s="171"/>
      <c r="B750" s="171"/>
      <c r="C750" s="171"/>
      <c r="D750" s="171"/>
      <c r="E750" s="171"/>
      <c r="F750" s="171"/>
      <c r="G750" s="171"/>
      <c r="H750" s="171"/>
      <c r="I750" s="171"/>
      <c r="J750" s="171"/>
      <c r="K750" s="171"/>
      <c r="L750" s="171"/>
      <c r="M750" s="171"/>
      <c r="N750" s="171"/>
      <c r="O750" s="171"/>
      <c r="P750" s="171"/>
      <c r="Q750" s="171"/>
      <c r="R750" s="171"/>
      <c r="S750" s="171"/>
      <c r="T750" s="171"/>
      <c r="U750" s="171"/>
      <c r="V750" s="171"/>
      <c r="W750" s="171"/>
      <c r="X750" s="171"/>
      <c r="Y750" s="171"/>
      <c r="Z750" s="171"/>
    </row>
    <row r="751" spans="1:26">
      <c r="A751" s="171"/>
      <c r="B751" s="171"/>
      <c r="C751" s="171"/>
      <c r="D751" s="171"/>
      <c r="E751" s="171"/>
      <c r="F751" s="171"/>
      <c r="G751" s="171"/>
      <c r="H751" s="171"/>
      <c r="I751" s="171"/>
      <c r="J751" s="171"/>
      <c r="K751" s="171"/>
      <c r="L751" s="171"/>
      <c r="M751" s="171"/>
      <c r="N751" s="171"/>
      <c r="O751" s="171"/>
      <c r="P751" s="171"/>
      <c r="Q751" s="171"/>
      <c r="R751" s="171"/>
      <c r="S751" s="171"/>
      <c r="T751" s="171"/>
      <c r="U751" s="171"/>
      <c r="V751" s="171"/>
      <c r="W751" s="171"/>
      <c r="X751" s="171"/>
      <c r="Y751" s="171"/>
      <c r="Z751" s="171"/>
    </row>
    <row r="752" spans="1:26">
      <c r="A752" s="171"/>
      <c r="B752" s="171"/>
      <c r="C752" s="171"/>
      <c r="D752" s="171"/>
      <c r="E752" s="171"/>
      <c r="F752" s="171"/>
      <c r="G752" s="171"/>
      <c r="H752" s="171"/>
      <c r="I752" s="171"/>
      <c r="J752" s="171"/>
      <c r="K752" s="171"/>
      <c r="L752" s="171"/>
      <c r="M752" s="171"/>
      <c r="N752" s="171"/>
      <c r="O752" s="171"/>
      <c r="P752" s="171"/>
      <c r="Q752" s="171"/>
      <c r="R752" s="171"/>
      <c r="S752" s="171"/>
      <c r="T752" s="171"/>
      <c r="U752" s="171"/>
      <c r="V752" s="171"/>
      <c r="W752" s="171"/>
      <c r="X752" s="171"/>
      <c r="Y752" s="171"/>
      <c r="Z752" s="171"/>
    </row>
    <row r="753" spans="1:26">
      <c r="A753" s="171"/>
      <c r="B753" s="171"/>
      <c r="C753" s="171"/>
      <c r="D753" s="171"/>
      <c r="E753" s="171"/>
      <c r="F753" s="171"/>
      <c r="G753" s="171"/>
      <c r="H753" s="171"/>
      <c r="I753" s="171"/>
      <c r="J753" s="171"/>
      <c r="K753" s="171"/>
      <c r="L753" s="171"/>
      <c r="M753" s="171"/>
      <c r="N753" s="171"/>
      <c r="O753" s="171"/>
      <c r="P753" s="171"/>
      <c r="Q753" s="171"/>
      <c r="R753" s="171"/>
      <c r="S753" s="171"/>
      <c r="T753" s="171"/>
      <c r="U753" s="171"/>
      <c r="V753" s="171"/>
      <c r="W753" s="171"/>
      <c r="X753" s="171"/>
      <c r="Y753" s="171"/>
      <c r="Z753" s="171"/>
    </row>
    <row r="754" spans="1:26">
      <c r="A754" s="171"/>
      <c r="B754" s="171"/>
      <c r="C754" s="171"/>
      <c r="D754" s="171"/>
      <c r="E754" s="171"/>
      <c r="F754" s="171"/>
      <c r="G754" s="171"/>
      <c r="H754" s="171"/>
      <c r="I754" s="171"/>
      <c r="J754" s="171"/>
      <c r="K754" s="171"/>
      <c r="L754" s="171"/>
      <c r="M754" s="171"/>
      <c r="N754" s="171"/>
      <c r="O754" s="171"/>
      <c r="P754" s="171"/>
      <c r="Q754" s="171"/>
      <c r="R754" s="171"/>
      <c r="S754" s="171"/>
      <c r="T754" s="171"/>
      <c r="U754" s="171"/>
      <c r="V754" s="171"/>
      <c r="W754" s="171"/>
      <c r="X754" s="171"/>
      <c r="Y754" s="171"/>
      <c r="Z754" s="171"/>
    </row>
    <row r="755" spans="1:26">
      <c r="A755" s="171"/>
      <c r="B755" s="171"/>
      <c r="C755" s="171"/>
      <c r="D755" s="171"/>
      <c r="E755" s="171"/>
      <c r="F755" s="171"/>
      <c r="G755" s="171"/>
      <c r="H755" s="171"/>
      <c r="I755" s="171"/>
      <c r="J755" s="171"/>
      <c r="K755" s="171"/>
      <c r="L755" s="171"/>
      <c r="M755" s="171"/>
      <c r="N755" s="171"/>
      <c r="O755" s="171"/>
      <c r="P755" s="171"/>
      <c r="Q755" s="171"/>
      <c r="R755" s="171"/>
      <c r="S755" s="171"/>
      <c r="T755" s="171"/>
      <c r="U755" s="171"/>
      <c r="V755" s="171"/>
      <c r="W755" s="171"/>
      <c r="X755" s="171"/>
      <c r="Y755" s="171"/>
      <c r="Z755" s="171"/>
    </row>
    <row r="756" spans="1:26">
      <c r="A756" s="171"/>
      <c r="B756" s="171"/>
      <c r="C756" s="171"/>
      <c r="D756" s="171"/>
      <c r="E756" s="171"/>
      <c r="F756" s="171"/>
      <c r="G756" s="171"/>
      <c r="H756" s="171"/>
      <c r="I756" s="171"/>
      <c r="J756" s="171"/>
      <c r="K756" s="171"/>
      <c r="L756" s="171"/>
      <c r="M756" s="171"/>
      <c r="N756" s="171"/>
      <c r="O756" s="171"/>
      <c r="P756" s="171"/>
      <c r="Q756" s="171"/>
      <c r="R756" s="171"/>
      <c r="S756" s="171"/>
      <c r="T756" s="171"/>
      <c r="U756" s="171"/>
      <c r="V756" s="171"/>
      <c r="W756" s="171"/>
      <c r="X756" s="171"/>
      <c r="Y756" s="171"/>
      <c r="Z756" s="171"/>
    </row>
    <row r="757" spans="1:26">
      <c r="A757" s="171"/>
      <c r="B757" s="171"/>
      <c r="C757" s="171"/>
      <c r="D757" s="171"/>
      <c r="E757" s="171"/>
      <c r="F757" s="171"/>
      <c r="G757" s="171"/>
      <c r="H757" s="171"/>
      <c r="I757" s="171"/>
      <c r="J757" s="171"/>
      <c r="K757" s="171"/>
      <c r="L757" s="171"/>
      <c r="M757" s="171"/>
      <c r="N757" s="171"/>
      <c r="O757" s="171"/>
      <c r="P757" s="171"/>
      <c r="Q757" s="171"/>
      <c r="R757" s="171"/>
      <c r="S757" s="171"/>
      <c r="T757" s="171"/>
      <c r="U757" s="171"/>
      <c r="V757" s="171"/>
      <c r="W757" s="171"/>
      <c r="X757" s="171"/>
      <c r="Y757" s="171"/>
      <c r="Z757" s="171"/>
    </row>
    <row r="758" spans="1:26">
      <c r="A758" s="171"/>
      <c r="B758" s="171"/>
      <c r="C758" s="171"/>
      <c r="D758" s="171"/>
      <c r="E758" s="171"/>
      <c r="F758" s="171"/>
      <c r="G758" s="171"/>
      <c r="H758" s="171"/>
      <c r="I758" s="171"/>
      <c r="J758" s="171"/>
      <c r="K758" s="171"/>
      <c r="L758" s="171"/>
      <c r="M758" s="171"/>
      <c r="N758" s="171"/>
      <c r="O758" s="171"/>
      <c r="P758" s="171"/>
      <c r="Q758" s="171"/>
      <c r="R758" s="171"/>
      <c r="S758" s="171"/>
      <c r="T758" s="171"/>
      <c r="U758" s="171"/>
      <c r="V758" s="171"/>
      <c r="W758" s="171"/>
      <c r="X758" s="171"/>
      <c r="Y758" s="171"/>
      <c r="Z758" s="171"/>
    </row>
    <row r="759" spans="1:26">
      <c r="A759" s="171"/>
      <c r="B759" s="171"/>
      <c r="C759" s="171"/>
      <c r="D759" s="171"/>
      <c r="E759" s="171"/>
      <c r="F759" s="171"/>
      <c r="G759" s="171"/>
      <c r="H759" s="171"/>
      <c r="I759" s="171"/>
      <c r="J759" s="171"/>
      <c r="K759" s="171"/>
      <c r="L759" s="171"/>
      <c r="M759" s="171"/>
      <c r="N759" s="171"/>
      <c r="O759" s="171"/>
      <c r="P759" s="171"/>
      <c r="Q759" s="171"/>
      <c r="R759" s="171"/>
      <c r="S759" s="171"/>
      <c r="T759" s="171"/>
      <c r="U759" s="171"/>
      <c r="V759" s="171"/>
      <c r="W759" s="171"/>
      <c r="X759" s="171"/>
      <c r="Y759" s="171"/>
      <c r="Z759" s="171"/>
    </row>
    <row r="760" spans="1:26">
      <c r="A760" s="171"/>
      <c r="B760" s="171"/>
      <c r="C760" s="171"/>
      <c r="D760" s="171"/>
      <c r="E760" s="171"/>
      <c r="F760" s="171"/>
      <c r="G760" s="171"/>
      <c r="H760" s="171"/>
      <c r="I760" s="171"/>
      <c r="J760" s="171"/>
      <c r="K760" s="171"/>
      <c r="L760" s="171"/>
      <c r="M760" s="171"/>
      <c r="N760" s="171"/>
      <c r="O760" s="171"/>
      <c r="P760" s="171"/>
      <c r="Q760" s="171"/>
      <c r="R760" s="171"/>
      <c r="S760" s="171"/>
      <c r="T760" s="171"/>
      <c r="U760" s="171"/>
      <c r="V760" s="171"/>
      <c r="W760" s="171"/>
      <c r="X760" s="171"/>
      <c r="Y760" s="171"/>
      <c r="Z760" s="171"/>
    </row>
    <row r="761" spans="1:26">
      <c r="A761" s="171"/>
      <c r="B761" s="171"/>
      <c r="C761" s="171"/>
      <c r="D761" s="171"/>
      <c r="E761" s="171"/>
      <c r="F761" s="171"/>
      <c r="G761" s="171"/>
      <c r="H761" s="171"/>
      <c r="I761" s="171"/>
      <c r="J761" s="171"/>
      <c r="K761" s="171"/>
      <c r="L761" s="171"/>
      <c r="M761" s="171"/>
      <c r="N761" s="171"/>
      <c r="O761" s="171"/>
      <c r="P761" s="171"/>
      <c r="Q761" s="171"/>
      <c r="R761" s="171"/>
      <c r="S761" s="171"/>
      <c r="T761" s="171"/>
      <c r="U761" s="171"/>
      <c r="V761" s="171"/>
      <c r="W761" s="171"/>
      <c r="X761" s="171"/>
      <c r="Y761" s="171"/>
      <c r="Z761" s="171"/>
    </row>
    <row r="762" spans="1:26">
      <c r="A762" s="171"/>
      <c r="B762" s="171"/>
      <c r="C762" s="171"/>
      <c r="D762" s="171"/>
      <c r="E762" s="171"/>
      <c r="F762" s="171"/>
      <c r="G762" s="171"/>
      <c r="H762" s="171"/>
      <c r="I762" s="171"/>
      <c r="J762" s="171"/>
      <c r="K762" s="171"/>
      <c r="L762" s="171"/>
      <c r="M762" s="171"/>
      <c r="N762" s="171"/>
      <c r="O762" s="171"/>
      <c r="P762" s="171"/>
      <c r="Q762" s="171"/>
      <c r="R762" s="171"/>
      <c r="S762" s="171"/>
      <c r="T762" s="171"/>
      <c r="U762" s="171"/>
      <c r="V762" s="171"/>
      <c r="W762" s="171"/>
      <c r="X762" s="171"/>
      <c r="Y762" s="171"/>
      <c r="Z762" s="171"/>
    </row>
    <row r="763" spans="1:26">
      <c r="A763" s="171"/>
      <c r="B763" s="171"/>
      <c r="C763" s="171"/>
      <c r="D763" s="171"/>
      <c r="E763" s="171"/>
      <c r="F763" s="171"/>
      <c r="G763" s="171"/>
      <c r="H763" s="171"/>
      <c r="I763" s="171"/>
      <c r="J763" s="171"/>
      <c r="K763" s="171"/>
      <c r="L763" s="171"/>
      <c r="M763" s="171"/>
      <c r="N763" s="171"/>
      <c r="O763" s="171"/>
      <c r="P763" s="171"/>
      <c r="Q763" s="171"/>
      <c r="R763" s="171"/>
      <c r="S763" s="171"/>
      <c r="T763" s="171"/>
      <c r="U763" s="171"/>
      <c r="V763" s="171"/>
      <c r="W763" s="171"/>
      <c r="X763" s="171"/>
      <c r="Y763" s="171"/>
      <c r="Z763" s="171"/>
    </row>
    <row r="764" spans="1:26">
      <c r="A764" s="171"/>
      <c r="B764" s="171"/>
      <c r="C764" s="171"/>
      <c r="D764" s="171"/>
      <c r="E764" s="171"/>
      <c r="F764" s="171"/>
      <c r="G764" s="171"/>
      <c r="H764" s="171"/>
      <c r="I764" s="171"/>
      <c r="J764" s="171"/>
      <c r="K764" s="171"/>
      <c r="L764" s="171"/>
      <c r="M764" s="171"/>
      <c r="N764" s="171"/>
      <c r="O764" s="171"/>
      <c r="P764" s="171"/>
      <c r="Q764" s="171"/>
      <c r="R764" s="171"/>
      <c r="S764" s="171"/>
      <c r="T764" s="171"/>
      <c r="U764" s="171"/>
      <c r="V764" s="171"/>
      <c r="W764" s="171"/>
      <c r="X764" s="171"/>
      <c r="Y764" s="171"/>
      <c r="Z764" s="171"/>
    </row>
    <row r="765" spans="1:26">
      <c r="A765" s="171"/>
      <c r="B765" s="171"/>
      <c r="C765" s="171"/>
      <c r="D765" s="171"/>
      <c r="E765" s="171"/>
      <c r="F765" s="171"/>
      <c r="G765" s="171"/>
      <c r="H765" s="171"/>
      <c r="I765" s="171"/>
      <c r="J765" s="171"/>
      <c r="K765" s="171"/>
      <c r="L765" s="171"/>
      <c r="M765" s="171"/>
      <c r="N765" s="171"/>
      <c r="O765" s="171"/>
      <c r="P765" s="171"/>
      <c r="Q765" s="171"/>
      <c r="R765" s="171"/>
      <c r="S765" s="171"/>
      <c r="T765" s="171"/>
      <c r="U765" s="171"/>
      <c r="V765" s="171"/>
      <c r="W765" s="171"/>
      <c r="X765" s="171"/>
      <c r="Y765" s="171"/>
      <c r="Z765" s="171"/>
    </row>
    <row r="766" spans="1:26">
      <c r="A766" s="171"/>
      <c r="B766" s="171"/>
      <c r="C766" s="171"/>
      <c r="D766" s="171"/>
      <c r="E766" s="171"/>
      <c r="F766" s="171"/>
      <c r="G766" s="171"/>
      <c r="H766" s="171"/>
      <c r="I766" s="171"/>
      <c r="J766" s="171"/>
      <c r="K766" s="171"/>
      <c r="L766" s="171"/>
      <c r="M766" s="171"/>
      <c r="N766" s="171"/>
      <c r="O766" s="171"/>
      <c r="P766" s="171"/>
      <c r="Q766" s="171"/>
      <c r="R766" s="171"/>
      <c r="S766" s="171"/>
      <c r="T766" s="171"/>
      <c r="U766" s="171"/>
      <c r="V766" s="171"/>
      <c r="W766" s="171"/>
      <c r="X766" s="171"/>
      <c r="Y766" s="171"/>
      <c r="Z766" s="171"/>
    </row>
    <row r="767" spans="1:26">
      <c r="A767" s="171"/>
      <c r="B767" s="171"/>
      <c r="C767" s="171"/>
      <c r="D767" s="171"/>
      <c r="E767" s="171"/>
      <c r="F767" s="171"/>
      <c r="G767" s="171"/>
      <c r="H767" s="171"/>
      <c r="I767" s="171"/>
      <c r="J767" s="171"/>
      <c r="K767" s="171"/>
      <c r="L767" s="171"/>
      <c r="M767" s="171"/>
      <c r="N767" s="171"/>
      <c r="O767" s="171"/>
      <c r="P767" s="171"/>
      <c r="Q767" s="171"/>
      <c r="R767" s="171"/>
      <c r="S767" s="171"/>
      <c r="T767" s="171"/>
      <c r="U767" s="171"/>
      <c r="V767" s="171"/>
      <c r="W767" s="171"/>
      <c r="X767" s="171"/>
      <c r="Y767" s="171"/>
      <c r="Z767" s="171"/>
    </row>
    <row r="768" spans="1:26">
      <c r="A768" s="171"/>
      <c r="B768" s="171"/>
      <c r="C768" s="171"/>
      <c r="D768" s="171"/>
      <c r="E768" s="171"/>
      <c r="F768" s="171"/>
      <c r="G768" s="171"/>
      <c r="H768" s="171"/>
      <c r="I768" s="171"/>
      <c r="J768" s="171"/>
      <c r="K768" s="171"/>
      <c r="L768" s="171"/>
      <c r="M768" s="171"/>
      <c r="N768" s="171"/>
      <c r="O768" s="171"/>
      <c r="P768" s="171"/>
      <c r="Q768" s="171"/>
      <c r="R768" s="171"/>
      <c r="S768" s="171"/>
      <c r="T768" s="171"/>
      <c r="U768" s="171"/>
      <c r="V768" s="171"/>
      <c r="W768" s="171"/>
      <c r="X768" s="171"/>
      <c r="Y768" s="171"/>
      <c r="Z768" s="171"/>
    </row>
    <row r="769" spans="1:26">
      <c r="A769" s="171"/>
      <c r="B769" s="171"/>
      <c r="C769" s="171"/>
      <c r="D769" s="171"/>
      <c r="E769" s="171"/>
      <c r="F769" s="171"/>
      <c r="G769" s="171"/>
      <c r="H769" s="171"/>
      <c r="I769" s="171"/>
      <c r="J769" s="171"/>
      <c r="K769" s="171"/>
      <c r="L769" s="171"/>
      <c r="M769" s="171"/>
      <c r="N769" s="171"/>
      <c r="O769" s="171"/>
      <c r="P769" s="171"/>
      <c r="Q769" s="171"/>
      <c r="R769" s="171"/>
      <c r="S769" s="171"/>
      <c r="T769" s="171"/>
      <c r="U769" s="171"/>
      <c r="V769" s="171"/>
      <c r="W769" s="171"/>
      <c r="X769" s="171"/>
      <c r="Y769" s="171"/>
      <c r="Z769" s="171"/>
    </row>
    <row r="770" spans="1:26">
      <c r="A770" s="171"/>
      <c r="B770" s="171"/>
      <c r="C770" s="171"/>
      <c r="D770" s="171"/>
      <c r="E770" s="171"/>
      <c r="F770" s="171"/>
      <c r="G770" s="171"/>
      <c r="H770" s="171"/>
      <c r="I770" s="171"/>
      <c r="J770" s="171"/>
      <c r="K770" s="171"/>
      <c r="L770" s="171"/>
      <c r="M770" s="171"/>
      <c r="N770" s="171"/>
      <c r="O770" s="171"/>
      <c r="P770" s="171"/>
      <c r="Q770" s="171"/>
      <c r="R770" s="171"/>
      <c r="S770" s="171"/>
      <c r="T770" s="171"/>
      <c r="U770" s="171"/>
      <c r="V770" s="171"/>
      <c r="W770" s="171"/>
      <c r="X770" s="171"/>
      <c r="Y770" s="171"/>
      <c r="Z770" s="171"/>
    </row>
    <row r="771" spans="1:26">
      <c r="A771" s="171"/>
      <c r="B771" s="171"/>
      <c r="C771" s="171"/>
      <c r="D771" s="171"/>
      <c r="E771" s="171"/>
      <c r="F771" s="171"/>
      <c r="G771" s="171"/>
      <c r="H771" s="171"/>
      <c r="I771" s="171"/>
      <c r="J771" s="171"/>
      <c r="K771" s="171"/>
      <c r="L771" s="171"/>
      <c r="M771" s="171"/>
      <c r="N771" s="171"/>
      <c r="O771" s="171"/>
      <c r="P771" s="171"/>
      <c r="Q771" s="171"/>
      <c r="R771" s="171"/>
      <c r="S771" s="171"/>
      <c r="T771" s="171"/>
      <c r="U771" s="171"/>
      <c r="V771" s="171"/>
      <c r="W771" s="171"/>
      <c r="X771" s="171"/>
      <c r="Y771" s="171"/>
      <c r="Z771" s="171"/>
    </row>
    <row r="772" spans="1:26">
      <c r="A772" s="171"/>
      <c r="B772" s="171"/>
      <c r="C772" s="171"/>
      <c r="D772" s="171"/>
      <c r="E772" s="171"/>
      <c r="F772" s="171"/>
      <c r="G772" s="171"/>
      <c r="H772" s="171"/>
      <c r="I772" s="171"/>
      <c r="J772" s="171"/>
      <c r="K772" s="171"/>
      <c r="L772" s="171"/>
      <c r="M772" s="171"/>
      <c r="N772" s="171"/>
      <c r="O772" s="171"/>
      <c r="P772" s="171"/>
      <c r="Q772" s="171"/>
      <c r="R772" s="171"/>
      <c r="S772" s="171"/>
      <c r="T772" s="171"/>
      <c r="U772" s="171"/>
      <c r="V772" s="171"/>
      <c r="W772" s="171"/>
      <c r="X772" s="171"/>
      <c r="Y772" s="171"/>
      <c r="Z772" s="171"/>
    </row>
    <row r="773" spans="1:26">
      <c r="A773" s="171"/>
      <c r="B773" s="171"/>
      <c r="C773" s="171"/>
      <c r="D773" s="171"/>
      <c r="E773" s="171"/>
      <c r="F773" s="171"/>
      <c r="G773" s="171"/>
      <c r="H773" s="171"/>
      <c r="I773" s="171"/>
      <c r="J773" s="171"/>
      <c r="K773" s="171"/>
      <c r="L773" s="171"/>
      <c r="M773" s="171"/>
      <c r="N773" s="171"/>
      <c r="O773" s="171"/>
      <c r="P773" s="171"/>
      <c r="Q773" s="171"/>
      <c r="R773" s="171"/>
      <c r="S773" s="171"/>
      <c r="T773" s="171"/>
      <c r="U773" s="171"/>
      <c r="V773" s="171"/>
      <c r="W773" s="171"/>
      <c r="X773" s="171"/>
      <c r="Y773" s="171"/>
      <c r="Z773" s="171"/>
    </row>
    <row r="774" spans="1:26">
      <c r="A774" s="171"/>
      <c r="B774" s="171"/>
      <c r="C774" s="171"/>
      <c r="D774" s="171"/>
      <c r="E774" s="171"/>
      <c r="F774" s="171"/>
      <c r="G774" s="171"/>
      <c r="H774" s="171"/>
      <c r="I774" s="171"/>
      <c r="J774" s="171"/>
      <c r="K774" s="171"/>
      <c r="L774" s="171"/>
      <c r="M774" s="171"/>
      <c r="N774" s="171"/>
      <c r="O774" s="171"/>
      <c r="P774" s="171"/>
      <c r="Q774" s="171"/>
      <c r="R774" s="171"/>
      <c r="S774" s="171"/>
      <c r="T774" s="171"/>
      <c r="U774" s="171"/>
      <c r="V774" s="171"/>
      <c r="W774" s="171"/>
      <c r="X774" s="171"/>
      <c r="Y774" s="171"/>
      <c r="Z774" s="171"/>
    </row>
    <row r="775" spans="1:26">
      <c r="A775" s="171"/>
      <c r="B775" s="171"/>
      <c r="C775" s="171"/>
      <c r="D775" s="171"/>
      <c r="E775" s="171"/>
      <c r="F775" s="171"/>
      <c r="G775" s="171"/>
      <c r="H775" s="171"/>
      <c r="I775" s="171"/>
      <c r="J775" s="171"/>
      <c r="K775" s="171"/>
      <c r="L775" s="171"/>
      <c r="M775" s="171"/>
      <c r="N775" s="171"/>
      <c r="O775" s="171"/>
      <c r="P775" s="171"/>
      <c r="Q775" s="171"/>
      <c r="R775" s="171"/>
      <c r="S775" s="171"/>
      <c r="T775" s="171"/>
      <c r="U775" s="171"/>
      <c r="V775" s="171"/>
      <c r="W775" s="171"/>
      <c r="X775" s="171"/>
      <c r="Y775" s="171"/>
      <c r="Z775" s="171"/>
    </row>
    <row r="776" spans="1:26">
      <c r="A776" s="171"/>
      <c r="B776" s="171"/>
      <c r="C776" s="171"/>
      <c r="D776" s="171"/>
      <c r="E776" s="171"/>
      <c r="F776" s="171"/>
      <c r="G776" s="171"/>
      <c r="H776" s="171"/>
      <c r="I776" s="171"/>
      <c r="J776" s="171"/>
      <c r="K776" s="171"/>
      <c r="L776" s="171"/>
      <c r="M776" s="171"/>
      <c r="N776" s="171"/>
      <c r="O776" s="171"/>
      <c r="P776" s="171"/>
      <c r="Q776" s="171"/>
      <c r="R776" s="171"/>
      <c r="S776" s="171"/>
      <c r="T776" s="171"/>
      <c r="U776" s="171"/>
      <c r="V776" s="171"/>
      <c r="W776" s="171"/>
      <c r="X776" s="171"/>
      <c r="Y776" s="171"/>
      <c r="Z776" s="171"/>
    </row>
    <row r="777" spans="1:26">
      <c r="A777" s="171"/>
      <c r="B777" s="171"/>
      <c r="C777" s="171"/>
      <c r="D777" s="171"/>
      <c r="E777" s="171"/>
      <c r="F777" s="171"/>
      <c r="G777" s="171"/>
      <c r="H777" s="171"/>
      <c r="I777" s="171"/>
      <c r="J777" s="171"/>
      <c r="K777" s="171"/>
      <c r="L777" s="171"/>
      <c r="M777" s="171"/>
      <c r="N777" s="171"/>
      <c r="O777" s="171"/>
      <c r="P777" s="171"/>
      <c r="Q777" s="171"/>
      <c r="R777" s="171"/>
      <c r="S777" s="171"/>
      <c r="T777" s="171"/>
      <c r="U777" s="171"/>
      <c r="V777" s="171"/>
      <c r="W777" s="171"/>
      <c r="X777" s="171"/>
      <c r="Y777" s="171"/>
      <c r="Z777" s="171"/>
    </row>
    <row r="778" spans="1:26">
      <c r="A778" s="171"/>
      <c r="B778" s="171"/>
      <c r="C778" s="171"/>
      <c r="D778" s="171"/>
      <c r="E778" s="171"/>
      <c r="F778" s="171"/>
      <c r="G778" s="171"/>
      <c r="H778" s="171"/>
      <c r="I778" s="171"/>
      <c r="J778" s="171"/>
      <c r="K778" s="171"/>
      <c r="L778" s="171"/>
      <c r="M778" s="171"/>
      <c r="N778" s="171"/>
      <c r="O778" s="171"/>
      <c r="P778" s="171"/>
      <c r="Q778" s="171"/>
      <c r="R778" s="171"/>
      <c r="S778" s="171"/>
      <c r="T778" s="171"/>
      <c r="U778" s="171"/>
      <c r="V778" s="171"/>
      <c r="W778" s="171"/>
      <c r="X778" s="171"/>
      <c r="Y778" s="171"/>
      <c r="Z778" s="171"/>
    </row>
    <row r="779" spans="1:26">
      <c r="A779" s="171"/>
      <c r="B779" s="171"/>
      <c r="C779" s="171"/>
      <c r="D779" s="171"/>
      <c r="E779" s="171"/>
      <c r="F779" s="171"/>
      <c r="G779" s="171"/>
      <c r="H779" s="171"/>
      <c r="I779" s="171"/>
      <c r="J779" s="171"/>
      <c r="K779" s="171"/>
      <c r="L779" s="171"/>
      <c r="M779" s="171"/>
      <c r="N779" s="171"/>
      <c r="O779" s="171"/>
      <c r="P779" s="171"/>
      <c r="Q779" s="171"/>
      <c r="R779" s="171"/>
      <c r="S779" s="171"/>
      <c r="T779" s="171"/>
      <c r="U779" s="171"/>
      <c r="V779" s="171"/>
      <c r="W779" s="171"/>
      <c r="X779" s="171"/>
      <c r="Y779" s="171"/>
      <c r="Z779" s="171"/>
    </row>
    <row r="780" spans="1:26">
      <c r="A780" s="171"/>
      <c r="B780" s="171"/>
      <c r="C780" s="171"/>
      <c r="D780" s="171"/>
      <c r="E780" s="171"/>
      <c r="F780" s="171"/>
      <c r="G780" s="171"/>
      <c r="H780" s="171"/>
      <c r="I780" s="171"/>
      <c r="J780" s="171"/>
      <c r="K780" s="171"/>
      <c r="L780" s="171"/>
      <c r="M780" s="171"/>
      <c r="N780" s="171"/>
      <c r="O780" s="171"/>
      <c r="P780" s="171"/>
      <c r="Q780" s="171"/>
      <c r="R780" s="171"/>
      <c r="S780" s="171"/>
      <c r="T780" s="171"/>
      <c r="U780" s="171"/>
      <c r="V780" s="171"/>
      <c r="W780" s="171"/>
      <c r="X780" s="171"/>
      <c r="Y780" s="171"/>
      <c r="Z780" s="171"/>
    </row>
    <row r="781" spans="1:26">
      <c r="A781" s="171"/>
      <c r="B781" s="171"/>
      <c r="C781" s="171"/>
      <c r="D781" s="171"/>
      <c r="E781" s="171"/>
      <c r="F781" s="171"/>
      <c r="G781" s="171"/>
      <c r="H781" s="171"/>
      <c r="I781" s="171"/>
      <c r="J781" s="171"/>
      <c r="K781" s="171"/>
      <c r="L781" s="171"/>
      <c r="M781" s="171"/>
      <c r="N781" s="171"/>
      <c r="O781" s="171"/>
      <c r="P781" s="171"/>
      <c r="Q781" s="171"/>
      <c r="R781" s="171"/>
      <c r="S781" s="171"/>
      <c r="T781" s="171"/>
      <c r="U781" s="171"/>
      <c r="V781" s="171"/>
      <c r="W781" s="171"/>
      <c r="X781" s="171"/>
      <c r="Y781" s="171"/>
      <c r="Z781" s="171"/>
    </row>
    <row r="782" spans="1:26">
      <c r="A782" s="171"/>
      <c r="B782" s="171"/>
      <c r="C782" s="171"/>
      <c r="D782" s="171"/>
      <c r="E782" s="171"/>
      <c r="F782" s="171"/>
      <c r="G782" s="171"/>
      <c r="H782" s="171"/>
      <c r="I782" s="171"/>
      <c r="J782" s="171"/>
      <c r="K782" s="171"/>
      <c r="L782" s="171"/>
      <c r="M782" s="171"/>
      <c r="N782" s="171"/>
      <c r="O782" s="171"/>
      <c r="P782" s="171"/>
      <c r="Q782" s="171"/>
      <c r="R782" s="171"/>
      <c r="S782" s="171"/>
      <c r="T782" s="171"/>
      <c r="U782" s="171"/>
      <c r="V782" s="171"/>
      <c r="W782" s="171"/>
      <c r="X782" s="171"/>
      <c r="Y782" s="171"/>
      <c r="Z782" s="171"/>
    </row>
    <row r="783" spans="1:26">
      <c r="A783" s="171"/>
      <c r="B783" s="171"/>
      <c r="C783" s="171"/>
      <c r="D783" s="171"/>
      <c r="E783" s="171"/>
      <c r="F783" s="171"/>
      <c r="G783" s="171"/>
      <c r="H783" s="171"/>
      <c r="I783" s="171"/>
      <c r="J783" s="171"/>
      <c r="K783" s="171"/>
      <c r="L783" s="171"/>
      <c r="M783" s="171"/>
      <c r="N783" s="171"/>
      <c r="O783" s="171"/>
      <c r="P783" s="171"/>
      <c r="Q783" s="171"/>
      <c r="R783" s="171"/>
      <c r="S783" s="171"/>
      <c r="T783" s="171"/>
      <c r="U783" s="171"/>
      <c r="V783" s="171"/>
      <c r="W783" s="171"/>
      <c r="X783" s="171"/>
      <c r="Y783" s="171"/>
      <c r="Z783" s="171"/>
    </row>
    <row r="784" spans="1:26">
      <c r="A784" s="171"/>
      <c r="B784" s="171"/>
      <c r="C784" s="171"/>
      <c r="D784" s="171"/>
      <c r="E784" s="171"/>
      <c r="F784" s="171"/>
      <c r="G784" s="171"/>
      <c r="H784" s="171"/>
      <c r="I784" s="171"/>
      <c r="J784" s="171"/>
      <c r="K784" s="171"/>
      <c r="L784" s="171"/>
      <c r="M784" s="171"/>
      <c r="N784" s="171"/>
      <c r="O784" s="171"/>
      <c r="P784" s="171"/>
      <c r="Q784" s="171"/>
      <c r="R784" s="171"/>
      <c r="S784" s="171"/>
      <c r="T784" s="171"/>
      <c r="U784" s="171"/>
      <c r="V784" s="171"/>
      <c r="W784" s="171"/>
      <c r="X784" s="171"/>
      <c r="Y784" s="171"/>
      <c r="Z784" s="171"/>
    </row>
    <row r="785" spans="1:26">
      <c r="A785" s="171"/>
      <c r="B785" s="171"/>
      <c r="C785" s="171"/>
      <c r="D785" s="171"/>
      <c r="E785" s="171"/>
      <c r="F785" s="171"/>
      <c r="G785" s="171"/>
      <c r="H785" s="171"/>
      <c r="I785" s="171"/>
      <c r="J785" s="171"/>
      <c r="K785" s="171"/>
      <c r="L785" s="171"/>
      <c r="M785" s="171"/>
      <c r="N785" s="171"/>
      <c r="O785" s="171"/>
      <c r="P785" s="171"/>
      <c r="Q785" s="171"/>
      <c r="R785" s="171"/>
      <c r="S785" s="171"/>
      <c r="T785" s="171"/>
      <c r="U785" s="171"/>
      <c r="V785" s="171"/>
      <c r="W785" s="171"/>
      <c r="X785" s="171"/>
      <c r="Y785" s="171"/>
      <c r="Z785" s="171"/>
    </row>
    <row r="786" spans="1:26">
      <c r="A786" s="171"/>
      <c r="B786" s="171"/>
      <c r="C786" s="171"/>
      <c r="D786" s="171"/>
      <c r="E786" s="171"/>
      <c r="F786" s="171"/>
      <c r="G786" s="171"/>
      <c r="H786" s="171"/>
      <c r="I786" s="171"/>
      <c r="J786" s="171"/>
      <c r="K786" s="171"/>
      <c r="L786" s="171"/>
      <c r="M786" s="171"/>
      <c r="N786" s="171"/>
      <c r="O786" s="171"/>
      <c r="P786" s="171"/>
      <c r="Q786" s="171"/>
      <c r="R786" s="171"/>
      <c r="S786" s="171"/>
      <c r="T786" s="171"/>
      <c r="U786" s="171"/>
      <c r="V786" s="171"/>
      <c r="W786" s="171"/>
      <c r="X786" s="171"/>
      <c r="Y786" s="171"/>
      <c r="Z786" s="171"/>
    </row>
    <row r="787" spans="1:26">
      <c r="A787" s="171"/>
      <c r="B787" s="171"/>
      <c r="C787" s="171"/>
      <c r="D787" s="171"/>
      <c r="E787" s="171"/>
      <c r="F787" s="171"/>
      <c r="G787" s="171"/>
      <c r="H787" s="171"/>
      <c r="I787" s="171"/>
      <c r="J787" s="171"/>
      <c r="K787" s="171"/>
      <c r="L787" s="171"/>
      <c r="M787" s="171"/>
      <c r="N787" s="171"/>
      <c r="O787" s="171"/>
      <c r="P787" s="171"/>
      <c r="Q787" s="171"/>
      <c r="R787" s="171"/>
      <c r="S787" s="171"/>
      <c r="T787" s="171"/>
      <c r="U787" s="171"/>
      <c r="V787" s="171"/>
      <c r="W787" s="171"/>
      <c r="X787" s="171"/>
      <c r="Y787" s="171"/>
      <c r="Z787" s="171"/>
    </row>
    <row r="788" spans="1:26">
      <c r="A788" s="171"/>
      <c r="B788" s="171"/>
      <c r="C788" s="171"/>
      <c r="D788" s="171"/>
      <c r="E788" s="171"/>
      <c r="F788" s="171"/>
      <c r="G788" s="171"/>
      <c r="H788" s="171"/>
      <c r="I788" s="171"/>
      <c r="J788" s="171"/>
      <c r="K788" s="171"/>
      <c r="L788" s="171"/>
      <c r="M788" s="171"/>
      <c r="N788" s="171"/>
      <c r="O788" s="171"/>
      <c r="P788" s="171"/>
      <c r="Q788" s="171"/>
      <c r="R788" s="171"/>
      <c r="S788" s="171"/>
      <c r="T788" s="171"/>
      <c r="U788" s="171"/>
      <c r="V788" s="171"/>
      <c r="W788" s="171"/>
      <c r="X788" s="171"/>
      <c r="Y788" s="171"/>
      <c r="Z788" s="171"/>
    </row>
    <row r="789" spans="1:26">
      <c r="A789" s="171"/>
      <c r="B789" s="171"/>
      <c r="C789" s="171"/>
      <c r="D789" s="171"/>
      <c r="E789" s="171"/>
      <c r="F789" s="171"/>
      <c r="G789" s="171"/>
      <c r="H789" s="171"/>
      <c r="I789" s="171"/>
      <c r="J789" s="171"/>
      <c r="K789" s="171"/>
      <c r="L789" s="171"/>
      <c r="M789" s="171"/>
      <c r="N789" s="171"/>
      <c r="O789" s="171"/>
      <c r="P789" s="171"/>
      <c r="Q789" s="171"/>
      <c r="R789" s="171"/>
      <c r="S789" s="171"/>
      <c r="T789" s="171"/>
      <c r="U789" s="171"/>
      <c r="V789" s="171"/>
      <c r="W789" s="171"/>
      <c r="X789" s="171"/>
      <c r="Y789" s="171"/>
      <c r="Z789" s="171"/>
    </row>
    <row r="790" spans="1:26">
      <c r="A790" s="171"/>
      <c r="B790" s="171"/>
      <c r="C790" s="171"/>
      <c r="D790" s="171"/>
      <c r="E790" s="171"/>
      <c r="F790" s="171"/>
      <c r="G790" s="171"/>
      <c r="H790" s="171"/>
      <c r="I790" s="171"/>
      <c r="J790" s="171"/>
      <c r="K790" s="171"/>
      <c r="L790" s="171"/>
      <c r="M790" s="171"/>
      <c r="N790" s="171"/>
      <c r="O790" s="171"/>
      <c r="P790" s="171"/>
      <c r="Q790" s="171"/>
      <c r="R790" s="171"/>
      <c r="S790" s="171"/>
      <c r="T790" s="171"/>
      <c r="U790" s="171"/>
      <c r="V790" s="171"/>
      <c r="W790" s="171"/>
      <c r="X790" s="171"/>
      <c r="Y790" s="171"/>
      <c r="Z790" s="171"/>
    </row>
    <row r="791" spans="1:26">
      <c r="A791" s="171"/>
      <c r="B791" s="171"/>
      <c r="C791" s="171"/>
      <c r="D791" s="171"/>
      <c r="E791" s="171"/>
      <c r="F791" s="171"/>
      <c r="G791" s="171"/>
      <c r="H791" s="171"/>
      <c r="I791" s="171"/>
      <c r="J791" s="171"/>
      <c r="K791" s="171"/>
      <c r="L791" s="171"/>
      <c r="M791" s="171"/>
      <c r="N791" s="171"/>
      <c r="O791" s="171"/>
      <c r="P791" s="171"/>
      <c r="Q791" s="171"/>
      <c r="R791" s="171"/>
      <c r="S791" s="171"/>
      <c r="T791" s="171"/>
      <c r="U791" s="171"/>
      <c r="V791" s="171"/>
      <c r="W791" s="171"/>
      <c r="X791" s="171"/>
      <c r="Y791" s="171"/>
      <c r="Z791" s="171"/>
    </row>
    <row r="792" spans="1:26">
      <c r="A792" s="171"/>
      <c r="B792" s="171"/>
      <c r="C792" s="171"/>
      <c r="D792" s="171"/>
      <c r="E792" s="171"/>
      <c r="F792" s="171"/>
      <c r="G792" s="171"/>
      <c r="H792" s="171"/>
      <c r="I792" s="171"/>
      <c r="J792" s="171"/>
      <c r="K792" s="171"/>
      <c r="L792" s="171"/>
      <c r="M792" s="171"/>
      <c r="N792" s="171"/>
      <c r="O792" s="171"/>
      <c r="P792" s="171"/>
      <c r="Q792" s="171"/>
      <c r="R792" s="171"/>
      <c r="S792" s="171"/>
      <c r="T792" s="171"/>
      <c r="U792" s="171"/>
      <c r="V792" s="171"/>
      <c r="W792" s="171"/>
      <c r="X792" s="171"/>
      <c r="Y792" s="171"/>
      <c r="Z792" s="171"/>
    </row>
    <row r="793" spans="1:26">
      <c r="A793" s="171"/>
      <c r="B793" s="171"/>
      <c r="C793" s="171"/>
      <c r="D793" s="171"/>
      <c r="E793" s="171"/>
      <c r="F793" s="171"/>
      <c r="G793" s="171"/>
      <c r="H793" s="171"/>
      <c r="I793" s="171"/>
      <c r="J793" s="171"/>
      <c r="K793" s="171"/>
      <c r="L793" s="171"/>
      <c r="M793" s="171"/>
      <c r="N793" s="171"/>
      <c r="O793" s="171"/>
      <c r="P793" s="171"/>
      <c r="Q793" s="171"/>
      <c r="R793" s="171"/>
      <c r="S793" s="171"/>
      <c r="T793" s="171"/>
      <c r="U793" s="171"/>
      <c r="V793" s="171"/>
      <c r="W793" s="171"/>
      <c r="X793" s="171"/>
      <c r="Y793" s="171"/>
      <c r="Z793" s="171"/>
    </row>
    <row r="794" spans="1:26">
      <c r="A794" s="171"/>
      <c r="B794" s="171"/>
      <c r="C794" s="171"/>
      <c r="D794" s="171"/>
      <c r="E794" s="171"/>
      <c r="F794" s="171"/>
      <c r="G794" s="171"/>
      <c r="H794" s="171"/>
      <c r="I794" s="171"/>
      <c r="J794" s="171"/>
      <c r="K794" s="171"/>
      <c r="L794" s="171"/>
      <c r="M794" s="171"/>
      <c r="N794" s="171"/>
      <c r="O794" s="171"/>
      <c r="P794" s="171"/>
      <c r="Q794" s="171"/>
      <c r="R794" s="171"/>
      <c r="S794" s="171"/>
      <c r="T794" s="171"/>
      <c r="U794" s="171"/>
      <c r="V794" s="171"/>
      <c r="W794" s="171"/>
      <c r="X794" s="171"/>
      <c r="Y794" s="171"/>
      <c r="Z794" s="171"/>
    </row>
    <row r="795" spans="1:26">
      <c r="A795" s="171"/>
      <c r="B795" s="171"/>
      <c r="C795" s="171"/>
      <c r="D795" s="171"/>
      <c r="E795" s="171"/>
      <c r="F795" s="171"/>
      <c r="G795" s="171"/>
      <c r="H795" s="171"/>
      <c r="I795" s="171"/>
      <c r="J795" s="171"/>
      <c r="K795" s="171"/>
      <c r="L795" s="171"/>
      <c r="M795" s="171"/>
      <c r="N795" s="171"/>
      <c r="O795" s="171"/>
      <c r="P795" s="171"/>
      <c r="Q795" s="171"/>
      <c r="R795" s="171"/>
      <c r="S795" s="171"/>
      <c r="T795" s="171"/>
      <c r="U795" s="171"/>
      <c r="V795" s="171"/>
      <c r="W795" s="171"/>
      <c r="X795" s="171"/>
      <c r="Y795" s="171"/>
      <c r="Z795" s="171"/>
    </row>
    <row r="796" spans="1:26">
      <c r="A796" s="171"/>
      <c r="B796" s="171"/>
      <c r="C796" s="171"/>
      <c r="D796" s="171"/>
      <c r="E796" s="171"/>
      <c r="F796" s="171"/>
      <c r="G796" s="171"/>
      <c r="H796" s="171"/>
      <c r="I796" s="171"/>
      <c r="J796" s="171"/>
      <c r="K796" s="171"/>
      <c r="L796" s="171"/>
      <c r="M796" s="171"/>
      <c r="N796" s="171"/>
      <c r="O796" s="171"/>
      <c r="P796" s="171"/>
      <c r="Q796" s="171"/>
      <c r="R796" s="171"/>
      <c r="S796" s="171"/>
      <c r="T796" s="171"/>
      <c r="U796" s="171"/>
      <c r="V796" s="171"/>
      <c r="W796" s="171"/>
      <c r="X796" s="171"/>
      <c r="Y796" s="171"/>
      <c r="Z796" s="171"/>
    </row>
    <row r="797" spans="1:26">
      <c r="A797" s="171"/>
      <c r="B797" s="171"/>
      <c r="C797" s="171"/>
      <c r="D797" s="171"/>
      <c r="E797" s="171"/>
      <c r="F797" s="171"/>
      <c r="G797" s="171"/>
      <c r="H797" s="171"/>
      <c r="I797" s="171"/>
      <c r="J797" s="171"/>
      <c r="K797" s="171"/>
      <c r="L797" s="171"/>
      <c r="M797" s="171"/>
      <c r="N797" s="171"/>
      <c r="O797" s="171"/>
      <c r="P797" s="171"/>
      <c r="Q797" s="171"/>
      <c r="R797" s="171"/>
      <c r="S797" s="171"/>
      <c r="T797" s="171"/>
      <c r="U797" s="171"/>
      <c r="V797" s="171"/>
      <c r="W797" s="171"/>
      <c r="X797" s="171"/>
      <c r="Y797" s="171"/>
      <c r="Z797" s="171"/>
    </row>
    <row r="798" spans="1:26">
      <c r="A798" s="171"/>
      <c r="B798" s="171"/>
      <c r="C798" s="171"/>
      <c r="D798" s="171"/>
      <c r="E798" s="171"/>
      <c r="F798" s="171"/>
      <c r="G798" s="171"/>
      <c r="H798" s="171"/>
      <c r="I798" s="171"/>
      <c r="J798" s="171"/>
      <c r="K798" s="171"/>
      <c r="L798" s="171"/>
      <c r="M798" s="171"/>
      <c r="N798" s="171"/>
      <c r="O798" s="171"/>
      <c r="P798" s="171"/>
      <c r="Q798" s="171"/>
      <c r="R798" s="171"/>
      <c r="S798" s="171"/>
      <c r="T798" s="171"/>
      <c r="U798" s="171"/>
      <c r="V798" s="171"/>
      <c r="W798" s="171"/>
      <c r="X798" s="171"/>
      <c r="Y798" s="171"/>
      <c r="Z798" s="171"/>
    </row>
    <row r="799" spans="1:26">
      <c r="A799" s="171"/>
      <c r="B799" s="171"/>
      <c r="C799" s="171"/>
      <c r="D799" s="171"/>
      <c r="E799" s="171"/>
      <c r="F799" s="171"/>
      <c r="G799" s="171"/>
      <c r="H799" s="171"/>
      <c r="I799" s="171"/>
      <c r="J799" s="171"/>
      <c r="K799" s="171"/>
      <c r="L799" s="171"/>
      <c r="M799" s="171"/>
      <c r="N799" s="171"/>
      <c r="O799" s="171"/>
      <c r="P799" s="171"/>
      <c r="Q799" s="171"/>
      <c r="R799" s="171"/>
      <c r="S799" s="171"/>
      <c r="T799" s="171"/>
      <c r="U799" s="171"/>
      <c r="V799" s="171"/>
      <c r="W799" s="171"/>
      <c r="X799" s="171"/>
      <c r="Y799" s="171"/>
      <c r="Z799" s="171"/>
    </row>
    <row r="800" spans="1:26">
      <c r="A800" s="171"/>
      <c r="B800" s="171"/>
      <c r="C800" s="171"/>
      <c r="D800" s="171"/>
      <c r="E800" s="171"/>
      <c r="F800" s="171"/>
      <c r="G800" s="171"/>
      <c r="H800" s="171"/>
      <c r="I800" s="171"/>
      <c r="J800" s="171"/>
      <c r="K800" s="171"/>
      <c r="L800" s="171"/>
      <c r="M800" s="171"/>
      <c r="N800" s="171"/>
      <c r="O800" s="171"/>
      <c r="P800" s="171"/>
      <c r="Q800" s="171"/>
      <c r="R800" s="171"/>
      <c r="S800" s="171"/>
      <c r="T800" s="171"/>
      <c r="U800" s="171"/>
      <c r="V800" s="171"/>
      <c r="W800" s="171"/>
      <c r="X800" s="171"/>
      <c r="Y800" s="171"/>
      <c r="Z800" s="171"/>
    </row>
    <row r="801" spans="1:26">
      <c r="A801" s="171"/>
      <c r="B801" s="171"/>
      <c r="C801" s="171"/>
      <c r="D801" s="171"/>
      <c r="E801" s="171"/>
      <c r="F801" s="171"/>
      <c r="G801" s="171"/>
      <c r="H801" s="171"/>
      <c r="I801" s="171"/>
      <c r="J801" s="171"/>
      <c r="K801" s="171"/>
      <c r="L801" s="171"/>
      <c r="M801" s="171"/>
      <c r="N801" s="171"/>
      <c r="O801" s="171"/>
      <c r="P801" s="171"/>
      <c r="Q801" s="171"/>
      <c r="R801" s="171"/>
      <c r="S801" s="171"/>
      <c r="T801" s="171"/>
      <c r="U801" s="171"/>
      <c r="V801" s="171"/>
      <c r="W801" s="171"/>
      <c r="X801" s="171"/>
      <c r="Y801" s="171"/>
      <c r="Z801" s="171"/>
    </row>
    <row r="802" spans="1:26">
      <c r="A802" s="171"/>
      <c r="B802" s="171"/>
      <c r="C802" s="171"/>
      <c r="D802" s="171"/>
      <c r="E802" s="171"/>
      <c r="F802" s="171"/>
      <c r="G802" s="171"/>
      <c r="H802" s="171"/>
      <c r="I802" s="171"/>
      <c r="J802" s="171"/>
      <c r="K802" s="171"/>
      <c r="L802" s="171"/>
      <c r="M802" s="171"/>
      <c r="N802" s="171"/>
      <c r="O802" s="171"/>
      <c r="P802" s="171"/>
      <c r="Q802" s="171"/>
      <c r="R802" s="171"/>
      <c r="S802" s="171"/>
      <c r="T802" s="171"/>
      <c r="U802" s="171"/>
      <c r="V802" s="171"/>
      <c r="W802" s="171"/>
      <c r="X802" s="171"/>
      <c r="Y802" s="171"/>
      <c r="Z802" s="171"/>
    </row>
    <row r="803" spans="1:26">
      <c r="A803" s="171"/>
      <c r="B803" s="171"/>
      <c r="C803" s="171"/>
      <c r="D803" s="171"/>
      <c r="E803" s="171"/>
      <c r="F803" s="171"/>
      <c r="G803" s="171"/>
      <c r="H803" s="171"/>
      <c r="I803" s="171"/>
      <c r="J803" s="171"/>
      <c r="K803" s="171"/>
      <c r="L803" s="171"/>
      <c r="M803" s="171"/>
      <c r="N803" s="171"/>
      <c r="O803" s="171"/>
      <c r="P803" s="171"/>
      <c r="Q803" s="171"/>
      <c r="R803" s="171"/>
      <c r="S803" s="171"/>
      <c r="T803" s="171"/>
      <c r="U803" s="171"/>
      <c r="V803" s="171"/>
      <c r="W803" s="171"/>
      <c r="X803" s="171"/>
      <c r="Y803" s="171"/>
      <c r="Z803" s="171"/>
    </row>
    <row r="804" spans="1:26">
      <c r="A804" s="171"/>
      <c r="B804" s="171"/>
      <c r="C804" s="171"/>
      <c r="D804" s="171"/>
      <c r="E804" s="171"/>
      <c r="F804" s="171"/>
      <c r="G804" s="171"/>
      <c r="H804" s="171"/>
      <c r="I804" s="171"/>
      <c r="J804" s="171"/>
      <c r="K804" s="171"/>
      <c r="L804" s="171"/>
      <c r="M804" s="171"/>
      <c r="N804" s="171"/>
      <c r="O804" s="171"/>
      <c r="P804" s="171"/>
      <c r="Q804" s="171"/>
      <c r="R804" s="171"/>
      <c r="S804" s="171"/>
      <c r="T804" s="171"/>
      <c r="U804" s="171"/>
      <c r="V804" s="171"/>
      <c r="W804" s="171"/>
      <c r="X804" s="171"/>
      <c r="Y804" s="171"/>
      <c r="Z804" s="171"/>
    </row>
    <row r="805" spans="1:26">
      <c r="A805" s="171"/>
      <c r="B805" s="171"/>
      <c r="C805" s="171"/>
      <c r="D805" s="171"/>
      <c r="E805" s="171"/>
      <c r="F805" s="171"/>
      <c r="G805" s="171"/>
      <c r="H805" s="171"/>
      <c r="I805" s="171"/>
      <c r="J805" s="171"/>
      <c r="K805" s="171"/>
      <c r="L805" s="171"/>
      <c r="M805" s="171"/>
      <c r="N805" s="171"/>
      <c r="O805" s="171"/>
      <c r="P805" s="171"/>
      <c r="Q805" s="171"/>
      <c r="R805" s="171"/>
      <c r="S805" s="171"/>
      <c r="T805" s="171"/>
      <c r="U805" s="171"/>
      <c r="V805" s="171"/>
      <c r="W805" s="171"/>
      <c r="X805" s="171"/>
      <c r="Y805" s="171"/>
      <c r="Z805" s="171"/>
    </row>
    <row r="806" spans="1:26">
      <c r="A806" s="171"/>
      <c r="B806" s="171"/>
      <c r="C806" s="171"/>
      <c r="D806" s="171"/>
      <c r="E806" s="171"/>
      <c r="F806" s="171"/>
      <c r="G806" s="171"/>
      <c r="H806" s="171"/>
      <c r="I806" s="171"/>
      <c r="J806" s="171"/>
      <c r="K806" s="171"/>
      <c r="L806" s="171"/>
      <c r="M806" s="171"/>
      <c r="N806" s="171"/>
      <c r="O806" s="171"/>
      <c r="P806" s="171"/>
      <c r="Q806" s="171"/>
      <c r="R806" s="171"/>
      <c r="S806" s="171"/>
      <c r="T806" s="171"/>
      <c r="U806" s="171"/>
      <c r="V806" s="171"/>
      <c r="W806" s="171"/>
      <c r="X806" s="171"/>
      <c r="Y806" s="171"/>
      <c r="Z806" s="171"/>
    </row>
    <row r="807" spans="1:26">
      <c r="A807" s="171"/>
      <c r="B807" s="171"/>
      <c r="C807" s="171"/>
      <c r="D807" s="171"/>
      <c r="E807" s="171"/>
      <c r="F807" s="171"/>
      <c r="G807" s="171"/>
      <c r="H807" s="171"/>
      <c r="I807" s="171"/>
      <c r="J807" s="171"/>
      <c r="K807" s="171"/>
      <c r="L807" s="171"/>
      <c r="M807" s="171"/>
      <c r="N807" s="171"/>
      <c r="O807" s="171"/>
      <c r="P807" s="171"/>
      <c r="Q807" s="171"/>
      <c r="R807" s="171"/>
      <c r="S807" s="171"/>
      <c r="T807" s="171"/>
      <c r="U807" s="171"/>
      <c r="V807" s="171"/>
      <c r="W807" s="171"/>
      <c r="X807" s="171"/>
      <c r="Y807" s="171"/>
      <c r="Z807" s="171"/>
    </row>
    <row r="808" spans="1:26">
      <c r="A808" s="171"/>
      <c r="B808" s="171"/>
      <c r="C808" s="171"/>
      <c r="D808" s="171"/>
      <c r="E808" s="171"/>
      <c r="F808" s="171"/>
      <c r="G808" s="171"/>
      <c r="H808" s="171"/>
      <c r="I808" s="171"/>
      <c r="J808" s="171"/>
      <c r="K808" s="171"/>
      <c r="L808" s="171"/>
      <c r="M808" s="171"/>
      <c r="N808" s="171"/>
      <c r="O808" s="171"/>
      <c r="P808" s="171"/>
      <c r="Q808" s="171"/>
      <c r="R808" s="171"/>
      <c r="S808" s="171"/>
      <c r="T808" s="171"/>
      <c r="U808" s="171"/>
      <c r="V808" s="171"/>
      <c r="W808" s="171"/>
      <c r="X808" s="171"/>
      <c r="Y808" s="171"/>
      <c r="Z808" s="171"/>
    </row>
    <row r="809" spans="1:26">
      <c r="A809" s="171"/>
      <c r="B809" s="171"/>
      <c r="C809" s="171"/>
      <c r="D809" s="171"/>
      <c r="E809" s="171"/>
      <c r="F809" s="171"/>
      <c r="G809" s="171"/>
      <c r="H809" s="171"/>
      <c r="I809" s="171"/>
      <c r="J809" s="171"/>
      <c r="K809" s="171"/>
      <c r="L809" s="171"/>
      <c r="M809" s="171"/>
      <c r="N809" s="171"/>
      <c r="O809" s="171"/>
      <c r="P809" s="171"/>
      <c r="Q809" s="171"/>
      <c r="R809" s="171"/>
      <c r="S809" s="171"/>
      <c r="T809" s="171"/>
      <c r="U809" s="171"/>
      <c r="V809" s="171"/>
      <c r="W809" s="171"/>
      <c r="X809" s="171"/>
      <c r="Y809" s="171"/>
      <c r="Z809" s="171"/>
    </row>
    <row r="810" spans="1:26">
      <c r="A810" s="171"/>
      <c r="B810" s="171"/>
      <c r="C810" s="171"/>
      <c r="D810" s="171"/>
      <c r="E810" s="171"/>
      <c r="F810" s="171"/>
      <c r="G810" s="171"/>
      <c r="H810" s="171"/>
      <c r="I810" s="171"/>
      <c r="J810" s="171"/>
      <c r="K810" s="171"/>
      <c r="L810" s="171"/>
      <c r="M810" s="171"/>
      <c r="N810" s="171"/>
      <c r="O810" s="171"/>
      <c r="P810" s="171"/>
      <c r="Q810" s="171"/>
      <c r="R810" s="171"/>
      <c r="S810" s="171"/>
      <c r="T810" s="171"/>
      <c r="U810" s="171"/>
      <c r="V810" s="171"/>
      <c r="W810" s="171"/>
      <c r="X810" s="171"/>
      <c r="Y810" s="171"/>
      <c r="Z810" s="171"/>
    </row>
    <row r="811" spans="1:26">
      <c r="A811" s="171"/>
      <c r="B811" s="171"/>
      <c r="C811" s="171"/>
      <c r="D811" s="171"/>
      <c r="E811" s="171"/>
      <c r="F811" s="171"/>
      <c r="G811" s="171"/>
      <c r="H811" s="171"/>
      <c r="I811" s="171"/>
      <c r="J811" s="171"/>
      <c r="K811" s="171"/>
      <c r="L811" s="171"/>
      <c r="M811" s="171"/>
      <c r="N811" s="171"/>
      <c r="O811" s="171"/>
      <c r="P811" s="171"/>
      <c r="Q811" s="171"/>
      <c r="R811" s="171"/>
      <c r="S811" s="171"/>
      <c r="T811" s="171"/>
      <c r="U811" s="171"/>
      <c r="V811" s="171"/>
      <c r="W811" s="171"/>
      <c r="X811" s="171"/>
      <c r="Y811" s="171"/>
      <c r="Z811" s="171"/>
    </row>
    <row r="812" spans="1:26">
      <c r="A812" s="171"/>
      <c r="B812" s="171"/>
      <c r="C812" s="171"/>
      <c r="D812" s="171"/>
      <c r="E812" s="171"/>
      <c r="F812" s="171"/>
      <c r="G812" s="171"/>
      <c r="H812" s="171"/>
      <c r="I812" s="171"/>
      <c r="J812" s="171"/>
      <c r="K812" s="171"/>
      <c r="L812" s="171"/>
      <c r="M812" s="171"/>
      <c r="N812" s="171"/>
      <c r="O812" s="171"/>
      <c r="P812" s="171"/>
      <c r="Q812" s="171"/>
      <c r="R812" s="171"/>
      <c r="S812" s="171"/>
      <c r="T812" s="171"/>
      <c r="U812" s="171"/>
      <c r="V812" s="171"/>
      <c r="W812" s="171"/>
      <c r="X812" s="171"/>
      <c r="Y812" s="171"/>
      <c r="Z812" s="171"/>
    </row>
    <row r="813" spans="1:26">
      <c r="A813" s="171"/>
      <c r="B813" s="171"/>
      <c r="C813" s="171"/>
      <c r="D813" s="171"/>
      <c r="E813" s="171"/>
      <c r="F813" s="171"/>
      <c r="G813" s="171"/>
      <c r="H813" s="171"/>
      <c r="I813" s="171"/>
      <c r="J813" s="171"/>
      <c r="K813" s="171"/>
      <c r="L813" s="171"/>
      <c r="M813" s="171"/>
      <c r="N813" s="171"/>
      <c r="O813" s="171"/>
      <c r="P813" s="171"/>
      <c r="Q813" s="171"/>
      <c r="R813" s="171"/>
      <c r="S813" s="171"/>
      <c r="T813" s="171"/>
      <c r="U813" s="171"/>
      <c r="V813" s="171"/>
      <c r="W813" s="171"/>
      <c r="X813" s="171"/>
      <c r="Y813" s="171"/>
      <c r="Z813" s="171"/>
    </row>
    <row r="814" spans="1:26">
      <c r="A814" s="171"/>
      <c r="B814" s="171"/>
      <c r="C814" s="171"/>
      <c r="D814" s="171"/>
      <c r="E814" s="171"/>
      <c r="F814" s="171"/>
      <c r="G814" s="171"/>
      <c r="H814" s="171"/>
      <c r="I814" s="171"/>
      <c r="J814" s="171"/>
      <c r="K814" s="171"/>
      <c r="L814" s="171"/>
      <c r="M814" s="171"/>
      <c r="N814" s="171"/>
      <c r="O814" s="171"/>
      <c r="P814" s="171"/>
      <c r="Q814" s="171"/>
      <c r="R814" s="171"/>
      <c r="S814" s="171"/>
      <c r="T814" s="171"/>
      <c r="U814" s="171"/>
      <c r="V814" s="171"/>
      <c r="W814" s="171"/>
      <c r="X814" s="171"/>
      <c r="Y814" s="171"/>
      <c r="Z814" s="171"/>
    </row>
    <row r="815" spans="1:26">
      <c r="A815" s="171"/>
      <c r="B815" s="171"/>
      <c r="C815" s="171"/>
      <c r="D815" s="171"/>
      <c r="E815" s="171"/>
      <c r="F815" s="171"/>
      <c r="G815" s="171"/>
      <c r="H815" s="171"/>
      <c r="I815" s="171"/>
      <c r="J815" s="171"/>
      <c r="K815" s="171"/>
      <c r="L815" s="171"/>
      <c r="M815" s="171"/>
      <c r="N815" s="171"/>
      <c r="O815" s="171"/>
      <c r="P815" s="171"/>
      <c r="Q815" s="171"/>
      <c r="R815" s="171"/>
      <c r="S815" s="171"/>
      <c r="T815" s="171"/>
      <c r="U815" s="171"/>
      <c r="V815" s="171"/>
      <c r="W815" s="171"/>
      <c r="X815" s="171"/>
      <c r="Y815" s="171"/>
      <c r="Z815" s="171"/>
    </row>
    <row r="816" spans="1:26">
      <c r="A816" s="171"/>
      <c r="B816" s="171"/>
      <c r="C816" s="171"/>
      <c r="D816" s="171"/>
      <c r="E816" s="171"/>
      <c r="F816" s="171"/>
      <c r="G816" s="171"/>
      <c r="H816" s="171"/>
      <c r="I816" s="171"/>
      <c r="J816" s="171"/>
      <c r="K816" s="171"/>
      <c r="L816" s="171"/>
      <c r="M816" s="171"/>
      <c r="N816" s="171"/>
      <c r="O816" s="171"/>
      <c r="P816" s="171"/>
      <c r="Q816" s="171"/>
      <c r="R816" s="171"/>
      <c r="S816" s="171"/>
      <c r="T816" s="171"/>
      <c r="U816" s="171"/>
      <c r="V816" s="171"/>
      <c r="W816" s="171"/>
      <c r="X816" s="171"/>
      <c r="Y816" s="171"/>
      <c r="Z816" s="171"/>
    </row>
    <row r="817" spans="1:26">
      <c r="A817" s="171"/>
      <c r="B817" s="171"/>
      <c r="C817" s="171"/>
      <c r="D817" s="171"/>
      <c r="E817" s="171"/>
      <c r="F817" s="171"/>
      <c r="G817" s="171"/>
      <c r="H817" s="171"/>
      <c r="I817" s="171"/>
      <c r="J817" s="171"/>
      <c r="K817" s="171"/>
      <c r="L817" s="171"/>
      <c r="M817" s="171"/>
      <c r="N817" s="171"/>
      <c r="O817" s="171"/>
      <c r="P817" s="171"/>
      <c r="Q817" s="171"/>
      <c r="R817" s="171"/>
      <c r="S817" s="171"/>
      <c r="T817" s="171"/>
      <c r="U817" s="171"/>
      <c r="V817" s="171"/>
      <c r="W817" s="171"/>
      <c r="X817" s="171"/>
      <c r="Y817" s="171"/>
      <c r="Z817" s="171"/>
    </row>
    <row r="818" spans="1:26">
      <c r="A818" s="171"/>
      <c r="B818" s="171"/>
      <c r="C818" s="171"/>
      <c r="D818" s="171"/>
      <c r="E818" s="171"/>
      <c r="F818" s="171"/>
      <c r="G818" s="171"/>
      <c r="H818" s="171"/>
      <c r="I818" s="171"/>
      <c r="J818" s="171"/>
      <c r="K818" s="171"/>
      <c r="L818" s="171"/>
      <c r="M818" s="171"/>
      <c r="N818" s="171"/>
      <c r="O818" s="171"/>
      <c r="P818" s="171"/>
      <c r="Q818" s="171"/>
      <c r="R818" s="171"/>
      <c r="S818" s="171"/>
      <c r="T818" s="171"/>
      <c r="U818" s="171"/>
      <c r="V818" s="171"/>
      <c r="W818" s="171"/>
      <c r="X818" s="171"/>
      <c r="Y818" s="171"/>
      <c r="Z818" s="171"/>
    </row>
    <row r="819" spans="1:26">
      <c r="A819" s="171"/>
      <c r="B819" s="171"/>
      <c r="C819" s="171"/>
      <c r="D819" s="171"/>
      <c r="E819" s="171"/>
      <c r="F819" s="171"/>
      <c r="G819" s="171"/>
      <c r="H819" s="171"/>
      <c r="I819" s="171"/>
      <c r="J819" s="171"/>
      <c r="K819" s="171"/>
      <c r="L819" s="171"/>
      <c r="M819" s="171"/>
      <c r="N819" s="171"/>
      <c r="O819" s="171"/>
      <c r="P819" s="171"/>
      <c r="Q819" s="171"/>
      <c r="R819" s="171"/>
      <c r="S819" s="171"/>
      <c r="T819" s="171"/>
      <c r="U819" s="171"/>
      <c r="V819" s="171"/>
      <c r="W819" s="171"/>
      <c r="X819" s="171"/>
      <c r="Y819" s="171"/>
      <c r="Z819" s="171"/>
    </row>
    <row r="820" spans="1:26">
      <c r="A820" s="171"/>
      <c r="B820" s="171"/>
      <c r="C820" s="171"/>
      <c r="D820" s="171"/>
      <c r="E820" s="171"/>
      <c r="F820" s="171"/>
      <c r="G820" s="171"/>
      <c r="H820" s="171"/>
      <c r="I820" s="171"/>
      <c r="J820" s="171"/>
      <c r="K820" s="171"/>
      <c r="L820" s="171"/>
      <c r="M820" s="171"/>
      <c r="N820" s="171"/>
      <c r="O820" s="171"/>
      <c r="P820" s="171"/>
      <c r="Q820" s="171"/>
      <c r="R820" s="171"/>
      <c r="S820" s="171"/>
      <c r="T820" s="171"/>
      <c r="U820" s="171"/>
      <c r="V820" s="171"/>
      <c r="W820" s="171"/>
      <c r="X820" s="171"/>
      <c r="Y820" s="171"/>
      <c r="Z820" s="171"/>
    </row>
    <row r="821" spans="1:26">
      <c r="A821" s="171"/>
      <c r="B821" s="171"/>
      <c r="C821" s="171"/>
      <c r="D821" s="171"/>
      <c r="E821" s="171"/>
      <c r="F821" s="171"/>
      <c r="G821" s="171"/>
      <c r="H821" s="171"/>
      <c r="I821" s="171"/>
      <c r="J821" s="171"/>
      <c r="K821" s="171"/>
      <c r="L821" s="171"/>
      <c r="M821" s="171"/>
      <c r="N821" s="171"/>
      <c r="O821" s="171"/>
      <c r="P821" s="171"/>
      <c r="Q821" s="171"/>
      <c r="R821" s="171"/>
      <c r="S821" s="171"/>
      <c r="T821" s="171"/>
      <c r="U821" s="171"/>
      <c r="V821" s="171"/>
      <c r="W821" s="171"/>
      <c r="X821" s="171"/>
      <c r="Y821" s="171"/>
      <c r="Z821" s="171"/>
    </row>
    <row r="822" spans="1:26">
      <c r="A822" s="171"/>
      <c r="B822" s="171"/>
      <c r="C822" s="171"/>
      <c r="D822" s="171"/>
      <c r="E822" s="171"/>
      <c r="F822" s="171"/>
      <c r="G822" s="171"/>
      <c r="H822" s="171"/>
      <c r="I822" s="171"/>
      <c r="J822" s="171"/>
      <c r="K822" s="171"/>
      <c r="L822" s="171"/>
      <c r="M822" s="171"/>
      <c r="N822" s="171"/>
      <c r="O822" s="171"/>
      <c r="P822" s="171"/>
      <c r="Q822" s="171"/>
      <c r="R822" s="171"/>
      <c r="S822" s="171"/>
      <c r="T822" s="171"/>
      <c r="U822" s="171"/>
      <c r="V822" s="171"/>
      <c r="W822" s="171"/>
      <c r="X822" s="171"/>
      <c r="Y822" s="171"/>
      <c r="Z822" s="171"/>
    </row>
    <row r="823" spans="1:26">
      <c r="A823" s="171"/>
      <c r="B823" s="171"/>
      <c r="C823" s="171"/>
      <c r="D823" s="171"/>
      <c r="E823" s="171"/>
      <c r="F823" s="171"/>
      <c r="G823" s="171"/>
      <c r="H823" s="171"/>
      <c r="I823" s="171"/>
      <c r="J823" s="171"/>
      <c r="K823" s="171"/>
      <c r="L823" s="171"/>
      <c r="M823" s="171"/>
      <c r="N823" s="171"/>
      <c r="O823" s="171"/>
      <c r="P823" s="171"/>
      <c r="Q823" s="171"/>
      <c r="R823" s="171"/>
      <c r="S823" s="171"/>
      <c r="T823" s="171"/>
      <c r="U823" s="171"/>
      <c r="V823" s="171"/>
      <c r="W823" s="171"/>
      <c r="X823" s="171"/>
      <c r="Y823" s="171"/>
      <c r="Z823" s="171"/>
    </row>
    <row r="824" spans="1:26">
      <c r="A824" s="171"/>
      <c r="B824" s="171"/>
      <c r="C824" s="171"/>
      <c r="D824" s="171"/>
      <c r="E824" s="171"/>
      <c r="F824" s="171"/>
      <c r="G824" s="171"/>
      <c r="H824" s="171"/>
      <c r="I824" s="171"/>
      <c r="J824" s="171"/>
      <c r="K824" s="171"/>
      <c r="L824" s="171"/>
      <c r="M824" s="171"/>
      <c r="N824" s="171"/>
      <c r="O824" s="171"/>
      <c r="P824" s="171"/>
      <c r="Q824" s="171"/>
      <c r="R824" s="171"/>
      <c r="S824" s="171"/>
      <c r="T824" s="171"/>
      <c r="U824" s="171"/>
      <c r="V824" s="171"/>
      <c r="W824" s="171"/>
      <c r="X824" s="171"/>
      <c r="Y824" s="171"/>
      <c r="Z824" s="171"/>
    </row>
    <row r="825" spans="1:26">
      <c r="A825" s="171"/>
      <c r="B825" s="171"/>
      <c r="C825" s="171"/>
      <c r="D825" s="171"/>
      <c r="E825" s="171"/>
      <c r="F825" s="171"/>
      <c r="G825" s="171"/>
      <c r="H825" s="171"/>
      <c r="I825" s="171"/>
      <c r="J825" s="171"/>
      <c r="K825" s="171"/>
      <c r="L825" s="171"/>
      <c r="M825" s="171"/>
      <c r="N825" s="171"/>
      <c r="O825" s="171"/>
      <c r="P825" s="171"/>
      <c r="Q825" s="171"/>
      <c r="R825" s="171"/>
      <c r="S825" s="171"/>
      <c r="T825" s="171"/>
      <c r="U825" s="171"/>
      <c r="V825" s="171"/>
      <c r="W825" s="171"/>
      <c r="X825" s="171"/>
      <c r="Y825" s="171"/>
      <c r="Z825" s="171"/>
    </row>
    <row r="826" spans="1:26">
      <c r="A826" s="171"/>
      <c r="B826" s="171"/>
      <c r="C826" s="171"/>
      <c r="D826" s="171"/>
      <c r="E826" s="171"/>
      <c r="F826" s="171"/>
      <c r="G826" s="171"/>
      <c r="H826" s="171"/>
      <c r="I826" s="171"/>
      <c r="J826" s="171"/>
      <c r="K826" s="171"/>
      <c r="L826" s="171"/>
      <c r="M826" s="171"/>
      <c r="N826" s="171"/>
      <c r="O826" s="171"/>
      <c r="P826" s="171"/>
      <c r="Q826" s="171"/>
      <c r="R826" s="171"/>
      <c r="S826" s="171"/>
      <c r="T826" s="171"/>
      <c r="U826" s="171"/>
      <c r="V826" s="171"/>
      <c r="W826" s="171"/>
      <c r="X826" s="171"/>
      <c r="Y826" s="171"/>
      <c r="Z826" s="171"/>
    </row>
    <row r="827" spans="1:26">
      <c r="A827" s="171"/>
      <c r="B827" s="171"/>
      <c r="C827" s="171"/>
      <c r="D827" s="171"/>
      <c r="E827" s="171"/>
      <c r="F827" s="171"/>
      <c r="G827" s="171"/>
      <c r="H827" s="171"/>
      <c r="I827" s="171"/>
      <c r="J827" s="171"/>
      <c r="K827" s="171"/>
      <c r="L827" s="171"/>
      <c r="M827" s="171"/>
      <c r="N827" s="171"/>
      <c r="O827" s="171"/>
      <c r="P827" s="171"/>
      <c r="Q827" s="171"/>
      <c r="R827" s="171"/>
      <c r="S827" s="171"/>
      <c r="T827" s="171"/>
      <c r="U827" s="171"/>
      <c r="V827" s="171"/>
      <c r="W827" s="171"/>
      <c r="X827" s="171"/>
      <c r="Y827" s="171"/>
      <c r="Z827" s="171"/>
    </row>
    <row r="828" spans="1:26">
      <c r="A828" s="171"/>
      <c r="B828" s="171"/>
      <c r="C828" s="171"/>
      <c r="D828" s="171"/>
      <c r="E828" s="171"/>
      <c r="F828" s="171"/>
      <c r="G828" s="171"/>
      <c r="H828" s="171"/>
      <c r="I828" s="171"/>
      <c r="J828" s="171"/>
      <c r="K828" s="171"/>
      <c r="L828" s="171"/>
      <c r="M828" s="171"/>
      <c r="N828" s="171"/>
      <c r="O828" s="171"/>
      <c r="P828" s="171"/>
      <c r="Q828" s="171"/>
      <c r="R828" s="171"/>
      <c r="S828" s="171"/>
      <c r="T828" s="171"/>
      <c r="U828" s="171"/>
      <c r="V828" s="171"/>
      <c r="W828" s="171"/>
      <c r="X828" s="171"/>
      <c r="Y828" s="171"/>
      <c r="Z828" s="171"/>
    </row>
    <row r="829" spans="1:26">
      <c r="A829" s="171"/>
      <c r="B829" s="171"/>
      <c r="C829" s="171"/>
      <c r="D829" s="171"/>
      <c r="E829" s="171"/>
      <c r="F829" s="171"/>
      <c r="G829" s="171"/>
      <c r="H829" s="171"/>
      <c r="I829" s="171"/>
      <c r="J829" s="171"/>
      <c r="K829" s="171"/>
      <c r="L829" s="171"/>
      <c r="M829" s="171"/>
      <c r="N829" s="171"/>
      <c r="O829" s="171"/>
      <c r="P829" s="171"/>
      <c r="Q829" s="171"/>
      <c r="R829" s="171"/>
      <c r="S829" s="171"/>
      <c r="T829" s="171"/>
      <c r="U829" s="171"/>
      <c r="V829" s="171"/>
      <c r="W829" s="171"/>
      <c r="X829" s="171"/>
      <c r="Y829" s="171"/>
      <c r="Z829" s="171"/>
    </row>
    <row r="830" spans="1:26">
      <c r="A830" s="171"/>
      <c r="B830" s="171"/>
      <c r="C830" s="171"/>
      <c r="D830" s="171"/>
      <c r="E830" s="171"/>
      <c r="F830" s="171"/>
      <c r="G830" s="171"/>
      <c r="H830" s="171"/>
      <c r="I830" s="171"/>
      <c r="J830" s="171"/>
      <c r="K830" s="171"/>
      <c r="L830" s="171"/>
      <c r="M830" s="171"/>
      <c r="N830" s="171"/>
      <c r="O830" s="171"/>
      <c r="P830" s="171"/>
      <c r="Q830" s="171"/>
      <c r="R830" s="171"/>
      <c r="S830" s="171"/>
      <c r="T830" s="171"/>
      <c r="U830" s="171"/>
      <c r="V830" s="171"/>
      <c r="W830" s="171"/>
      <c r="X830" s="171"/>
      <c r="Y830" s="171"/>
      <c r="Z830" s="171"/>
    </row>
    <row r="831" spans="1:26">
      <c r="A831" s="171"/>
      <c r="B831" s="171"/>
      <c r="C831" s="171"/>
      <c r="D831" s="171"/>
      <c r="E831" s="171"/>
      <c r="F831" s="171"/>
      <c r="G831" s="171"/>
      <c r="H831" s="171"/>
      <c r="I831" s="171"/>
      <c r="J831" s="171"/>
      <c r="K831" s="171"/>
      <c r="L831" s="171"/>
      <c r="M831" s="171"/>
      <c r="N831" s="171"/>
      <c r="O831" s="171"/>
      <c r="P831" s="171"/>
      <c r="Q831" s="171"/>
      <c r="R831" s="171"/>
      <c r="S831" s="171"/>
      <c r="T831" s="171"/>
      <c r="U831" s="171"/>
      <c r="V831" s="171"/>
      <c r="W831" s="171"/>
      <c r="X831" s="171"/>
      <c r="Y831" s="171"/>
      <c r="Z831" s="171"/>
    </row>
    <row r="832" spans="1:26">
      <c r="A832" s="171"/>
      <c r="B832" s="171"/>
      <c r="C832" s="171"/>
      <c r="D832" s="171"/>
      <c r="E832" s="171"/>
      <c r="F832" s="171"/>
      <c r="G832" s="171"/>
      <c r="H832" s="171"/>
      <c r="I832" s="171"/>
      <c r="J832" s="171"/>
      <c r="K832" s="171"/>
      <c r="L832" s="171"/>
      <c r="M832" s="171"/>
      <c r="N832" s="171"/>
      <c r="O832" s="171"/>
      <c r="P832" s="171"/>
      <c r="Q832" s="171"/>
      <c r="R832" s="171"/>
      <c r="S832" s="171"/>
      <c r="T832" s="171"/>
      <c r="U832" s="171"/>
      <c r="V832" s="171"/>
      <c r="W832" s="171"/>
      <c r="X832" s="171"/>
      <c r="Y832" s="171"/>
      <c r="Z832" s="171"/>
    </row>
    <row r="833" spans="1:26">
      <c r="A833" s="171"/>
      <c r="B833" s="171"/>
      <c r="C833" s="171"/>
      <c r="D833" s="171"/>
      <c r="E833" s="171"/>
      <c r="F833" s="171"/>
      <c r="G833" s="171"/>
      <c r="H833" s="171"/>
      <c r="I833" s="171"/>
      <c r="J833" s="171"/>
      <c r="K833" s="171"/>
      <c r="L833" s="171"/>
      <c r="M833" s="171"/>
      <c r="N833" s="171"/>
      <c r="O833" s="171"/>
      <c r="P833" s="171"/>
      <c r="Q833" s="171"/>
      <c r="R833" s="171"/>
      <c r="S833" s="171"/>
      <c r="T833" s="171"/>
      <c r="U833" s="171"/>
      <c r="V833" s="171"/>
      <c r="W833" s="171"/>
      <c r="X833" s="171"/>
      <c r="Y833" s="171"/>
      <c r="Z833" s="171"/>
    </row>
    <row r="834" spans="1:26">
      <c r="A834" s="171"/>
      <c r="B834" s="171"/>
      <c r="C834" s="171"/>
      <c r="D834" s="171"/>
      <c r="E834" s="171"/>
      <c r="F834" s="171"/>
      <c r="G834" s="171"/>
      <c r="H834" s="171"/>
      <c r="I834" s="171"/>
      <c r="J834" s="171"/>
      <c r="K834" s="171"/>
      <c r="L834" s="171"/>
      <c r="M834" s="171"/>
      <c r="N834" s="171"/>
      <c r="O834" s="171"/>
      <c r="P834" s="171"/>
      <c r="Q834" s="171"/>
      <c r="R834" s="171"/>
      <c r="S834" s="171"/>
      <c r="T834" s="171"/>
      <c r="U834" s="171"/>
      <c r="V834" s="171"/>
      <c r="W834" s="171"/>
      <c r="X834" s="171"/>
      <c r="Y834" s="171"/>
      <c r="Z834" s="171"/>
    </row>
    <row r="835" spans="1:26">
      <c r="A835" s="171"/>
      <c r="B835" s="171"/>
      <c r="C835" s="171"/>
      <c r="D835" s="171"/>
      <c r="E835" s="171"/>
      <c r="F835" s="171"/>
      <c r="G835" s="171"/>
      <c r="H835" s="171"/>
      <c r="I835" s="171"/>
      <c r="J835" s="171"/>
      <c r="K835" s="171"/>
      <c r="L835" s="171"/>
      <c r="M835" s="171"/>
      <c r="N835" s="171"/>
      <c r="O835" s="171"/>
      <c r="P835" s="171"/>
      <c r="Q835" s="171"/>
      <c r="R835" s="171"/>
      <c r="S835" s="171"/>
      <c r="T835" s="171"/>
      <c r="U835" s="171"/>
      <c r="V835" s="171"/>
      <c r="W835" s="171"/>
      <c r="X835" s="171"/>
      <c r="Y835" s="171"/>
      <c r="Z835" s="171"/>
    </row>
    <row r="836" spans="1:26">
      <c r="A836" s="171"/>
      <c r="B836" s="171"/>
      <c r="C836" s="171"/>
      <c r="D836" s="171"/>
      <c r="E836" s="171"/>
      <c r="F836" s="171"/>
      <c r="G836" s="171"/>
      <c r="H836" s="171"/>
      <c r="I836" s="171"/>
      <c r="J836" s="171"/>
      <c r="K836" s="171"/>
      <c r="L836" s="171"/>
      <c r="M836" s="171"/>
      <c r="N836" s="171"/>
      <c r="O836" s="171"/>
      <c r="P836" s="171"/>
      <c r="Q836" s="171"/>
      <c r="R836" s="171"/>
      <c r="S836" s="171"/>
      <c r="T836" s="171"/>
      <c r="U836" s="171"/>
      <c r="V836" s="171"/>
      <c r="W836" s="171"/>
      <c r="X836" s="171"/>
      <c r="Y836" s="171"/>
      <c r="Z836" s="171"/>
    </row>
    <row r="837" spans="1:26">
      <c r="A837" s="171"/>
      <c r="B837" s="171"/>
      <c r="C837" s="171"/>
      <c r="D837" s="171"/>
      <c r="E837" s="171"/>
      <c r="F837" s="171"/>
      <c r="G837" s="171"/>
      <c r="H837" s="171"/>
      <c r="I837" s="171"/>
      <c r="J837" s="171"/>
      <c r="K837" s="171"/>
      <c r="L837" s="171"/>
      <c r="M837" s="171"/>
      <c r="N837" s="171"/>
      <c r="O837" s="171"/>
      <c r="P837" s="171"/>
      <c r="Q837" s="171"/>
      <c r="R837" s="171"/>
      <c r="S837" s="171"/>
      <c r="T837" s="171"/>
      <c r="U837" s="171"/>
      <c r="V837" s="171"/>
      <c r="W837" s="171"/>
      <c r="X837" s="171"/>
      <c r="Y837" s="171"/>
      <c r="Z837" s="171"/>
    </row>
    <row r="838" spans="1:26">
      <c r="A838" s="171"/>
      <c r="B838" s="171"/>
      <c r="C838" s="171"/>
      <c r="D838" s="171"/>
      <c r="E838" s="171"/>
      <c r="F838" s="171"/>
      <c r="G838" s="171"/>
      <c r="H838" s="171"/>
      <c r="I838" s="171"/>
      <c r="J838" s="171"/>
      <c r="K838" s="171"/>
      <c r="L838" s="171"/>
      <c r="M838" s="171"/>
      <c r="N838" s="171"/>
      <c r="O838" s="171"/>
      <c r="P838" s="171"/>
      <c r="Q838" s="171"/>
      <c r="R838" s="171"/>
      <c r="S838" s="171"/>
      <c r="T838" s="171"/>
      <c r="U838" s="171"/>
      <c r="V838" s="171"/>
      <c r="W838" s="171"/>
      <c r="X838" s="171"/>
      <c r="Y838" s="171"/>
      <c r="Z838" s="171"/>
    </row>
    <row r="839" spans="1:26">
      <c r="A839" s="171"/>
      <c r="B839" s="171"/>
      <c r="C839" s="171"/>
      <c r="D839" s="171"/>
      <c r="E839" s="171"/>
      <c r="F839" s="171"/>
      <c r="G839" s="171"/>
      <c r="H839" s="171"/>
      <c r="I839" s="171"/>
      <c r="J839" s="171"/>
      <c r="K839" s="171"/>
      <c r="L839" s="171"/>
      <c r="M839" s="171"/>
      <c r="N839" s="171"/>
      <c r="O839" s="171"/>
      <c r="P839" s="171"/>
      <c r="Q839" s="171"/>
      <c r="R839" s="171"/>
      <c r="S839" s="171"/>
      <c r="T839" s="171"/>
      <c r="U839" s="171"/>
      <c r="V839" s="171"/>
      <c r="W839" s="171"/>
      <c r="X839" s="171"/>
      <c r="Y839" s="171"/>
      <c r="Z839" s="171"/>
    </row>
    <row r="840" spans="1:26">
      <c r="A840" s="171"/>
      <c r="B840" s="171"/>
      <c r="C840" s="171"/>
      <c r="D840" s="171"/>
      <c r="E840" s="171"/>
      <c r="F840" s="171"/>
      <c r="G840" s="171"/>
      <c r="H840" s="171"/>
      <c r="I840" s="171"/>
      <c r="J840" s="171"/>
      <c r="K840" s="171"/>
      <c r="L840" s="171"/>
      <c r="M840" s="171"/>
      <c r="N840" s="171"/>
      <c r="O840" s="171"/>
      <c r="P840" s="171"/>
      <c r="Q840" s="171"/>
      <c r="R840" s="171"/>
      <c r="S840" s="171"/>
      <c r="T840" s="171"/>
      <c r="U840" s="171"/>
      <c r="V840" s="171"/>
      <c r="W840" s="171"/>
      <c r="X840" s="171"/>
      <c r="Y840" s="171"/>
      <c r="Z840" s="171"/>
    </row>
    <row r="841" spans="1:26">
      <c r="A841" s="171"/>
      <c r="B841" s="171"/>
      <c r="C841" s="171"/>
      <c r="D841" s="171"/>
      <c r="E841" s="171"/>
      <c r="F841" s="171"/>
      <c r="G841" s="171"/>
      <c r="H841" s="171"/>
      <c r="I841" s="171"/>
      <c r="J841" s="171"/>
      <c r="K841" s="171"/>
      <c r="L841" s="171"/>
      <c r="M841" s="171"/>
      <c r="N841" s="171"/>
      <c r="O841" s="171"/>
      <c r="P841" s="171"/>
      <c r="Q841" s="171"/>
      <c r="R841" s="171"/>
      <c r="S841" s="171"/>
      <c r="T841" s="171"/>
      <c r="U841" s="171"/>
      <c r="V841" s="171"/>
      <c r="W841" s="171"/>
      <c r="X841" s="171"/>
      <c r="Y841" s="171"/>
      <c r="Z841" s="171"/>
    </row>
    <row r="842" spans="1:26">
      <c r="A842" s="171"/>
      <c r="B842" s="171"/>
      <c r="C842" s="171"/>
      <c r="D842" s="171"/>
      <c r="E842" s="171"/>
      <c r="F842" s="171"/>
      <c r="G842" s="171"/>
      <c r="H842" s="171"/>
      <c r="I842" s="171"/>
      <c r="J842" s="171"/>
      <c r="K842" s="171"/>
      <c r="L842" s="171"/>
      <c r="M842" s="171"/>
      <c r="N842" s="171"/>
      <c r="O842" s="171"/>
      <c r="P842" s="171"/>
      <c r="Q842" s="171"/>
      <c r="R842" s="171"/>
      <c r="S842" s="171"/>
      <c r="T842" s="171"/>
      <c r="U842" s="171"/>
      <c r="V842" s="171"/>
      <c r="W842" s="171"/>
      <c r="X842" s="171"/>
      <c r="Y842" s="171"/>
      <c r="Z842" s="171"/>
    </row>
    <row r="843" spans="1:26">
      <c r="A843" s="171"/>
      <c r="B843" s="171"/>
      <c r="C843" s="171"/>
      <c r="D843" s="171"/>
      <c r="E843" s="171"/>
      <c r="F843" s="171"/>
      <c r="G843" s="171"/>
      <c r="H843" s="171"/>
      <c r="I843" s="171"/>
      <c r="J843" s="171"/>
      <c r="K843" s="171"/>
      <c r="L843" s="171"/>
      <c r="M843" s="171"/>
      <c r="N843" s="171"/>
      <c r="O843" s="171"/>
      <c r="P843" s="171"/>
      <c r="Q843" s="171"/>
      <c r="R843" s="171"/>
      <c r="S843" s="171"/>
      <c r="T843" s="171"/>
      <c r="U843" s="171"/>
      <c r="V843" s="171"/>
      <c r="W843" s="171"/>
      <c r="X843" s="171"/>
      <c r="Y843" s="171"/>
      <c r="Z843" s="171"/>
    </row>
    <row r="844" spans="1:26">
      <c r="A844" s="171"/>
      <c r="B844" s="171"/>
      <c r="C844" s="171"/>
      <c r="D844" s="171"/>
      <c r="E844" s="171"/>
      <c r="F844" s="171"/>
      <c r="G844" s="171"/>
      <c r="H844" s="171"/>
      <c r="I844" s="171"/>
      <c r="J844" s="171"/>
      <c r="K844" s="171"/>
      <c r="L844" s="171"/>
      <c r="M844" s="171"/>
      <c r="N844" s="171"/>
      <c r="O844" s="171"/>
      <c r="P844" s="171"/>
      <c r="Q844" s="171"/>
      <c r="R844" s="171"/>
      <c r="S844" s="171"/>
      <c r="T844" s="171"/>
      <c r="U844" s="171"/>
      <c r="V844" s="171"/>
      <c r="W844" s="171"/>
      <c r="X844" s="171"/>
      <c r="Y844" s="171"/>
      <c r="Z844" s="171"/>
    </row>
    <row r="845" spans="1:26">
      <c r="A845" s="171"/>
      <c r="B845" s="171"/>
      <c r="C845" s="171"/>
      <c r="D845" s="171"/>
      <c r="E845" s="171"/>
      <c r="F845" s="171"/>
      <c r="G845" s="171"/>
      <c r="H845" s="171"/>
      <c r="I845" s="171"/>
      <c r="J845" s="171"/>
      <c r="K845" s="171"/>
      <c r="L845" s="171"/>
      <c r="M845" s="171"/>
      <c r="N845" s="171"/>
      <c r="O845" s="171"/>
      <c r="P845" s="171"/>
      <c r="Q845" s="171"/>
      <c r="R845" s="171"/>
      <c r="S845" s="171"/>
      <c r="T845" s="171"/>
      <c r="U845" s="171"/>
      <c r="V845" s="171"/>
      <c r="W845" s="171"/>
      <c r="X845" s="171"/>
      <c r="Y845" s="171"/>
      <c r="Z845" s="171"/>
    </row>
    <row r="846" spans="1:26">
      <c r="A846" s="171"/>
      <c r="B846" s="171"/>
      <c r="C846" s="171"/>
      <c r="D846" s="171"/>
      <c r="E846" s="171"/>
      <c r="F846" s="171"/>
      <c r="G846" s="171"/>
      <c r="H846" s="171"/>
      <c r="I846" s="171"/>
      <c r="J846" s="171"/>
      <c r="K846" s="171"/>
      <c r="L846" s="171"/>
      <c r="M846" s="171"/>
      <c r="N846" s="171"/>
      <c r="O846" s="171"/>
      <c r="P846" s="171"/>
      <c r="Q846" s="171"/>
      <c r="R846" s="171"/>
      <c r="S846" s="171"/>
      <c r="T846" s="171"/>
      <c r="U846" s="171"/>
      <c r="V846" s="171"/>
      <c r="W846" s="171"/>
      <c r="X846" s="171"/>
      <c r="Y846" s="171"/>
      <c r="Z846" s="171"/>
    </row>
    <row r="847" spans="1:26">
      <c r="A847" s="171"/>
      <c r="B847" s="171"/>
      <c r="C847" s="171"/>
      <c r="D847" s="171"/>
      <c r="E847" s="171"/>
      <c r="F847" s="171"/>
      <c r="G847" s="171"/>
      <c r="H847" s="171"/>
      <c r="I847" s="171"/>
      <c r="J847" s="171"/>
      <c r="K847" s="171"/>
      <c r="L847" s="171"/>
      <c r="M847" s="171"/>
      <c r="N847" s="171"/>
      <c r="O847" s="171"/>
      <c r="P847" s="171"/>
      <c r="Q847" s="171"/>
      <c r="R847" s="171"/>
      <c r="S847" s="171"/>
      <c r="T847" s="171"/>
      <c r="U847" s="171"/>
      <c r="V847" s="171"/>
      <c r="W847" s="171"/>
      <c r="X847" s="171"/>
      <c r="Y847" s="171"/>
      <c r="Z847" s="171"/>
    </row>
    <row r="848" spans="1:26">
      <c r="A848" s="171"/>
      <c r="B848" s="171"/>
      <c r="C848" s="171"/>
      <c r="D848" s="171"/>
      <c r="E848" s="171"/>
      <c r="F848" s="171"/>
      <c r="G848" s="171"/>
      <c r="H848" s="171"/>
      <c r="I848" s="171"/>
      <c r="J848" s="171"/>
      <c r="K848" s="171"/>
      <c r="L848" s="171"/>
      <c r="M848" s="171"/>
      <c r="N848" s="171"/>
      <c r="O848" s="171"/>
      <c r="P848" s="171"/>
      <c r="Q848" s="171"/>
      <c r="R848" s="171"/>
      <c r="S848" s="171"/>
      <c r="T848" s="171"/>
      <c r="U848" s="171"/>
      <c r="V848" s="171"/>
      <c r="W848" s="171"/>
      <c r="X848" s="171"/>
      <c r="Y848" s="171"/>
      <c r="Z848" s="171"/>
    </row>
    <row r="849" spans="1:26">
      <c r="A849" s="171"/>
      <c r="B849" s="171"/>
      <c r="C849" s="171"/>
      <c r="D849" s="171"/>
      <c r="E849" s="171"/>
      <c r="F849" s="171"/>
      <c r="G849" s="171"/>
      <c r="H849" s="171"/>
      <c r="I849" s="171"/>
      <c r="J849" s="171"/>
      <c r="K849" s="171"/>
      <c r="L849" s="171"/>
      <c r="M849" s="171"/>
      <c r="N849" s="171"/>
      <c r="O849" s="171"/>
      <c r="P849" s="171"/>
      <c r="Q849" s="171"/>
      <c r="R849" s="171"/>
      <c r="S849" s="171"/>
      <c r="T849" s="171"/>
      <c r="U849" s="171"/>
      <c r="V849" s="171"/>
      <c r="W849" s="171"/>
      <c r="X849" s="171"/>
      <c r="Y849" s="171"/>
      <c r="Z849" s="171"/>
    </row>
    <row r="850" spans="1:26">
      <c r="A850" s="171"/>
      <c r="B850" s="171"/>
      <c r="C850" s="171"/>
      <c r="D850" s="171"/>
      <c r="E850" s="171"/>
      <c r="F850" s="171"/>
      <c r="G850" s="171"/>
      <c r="H850" s="171"/>
      <c r="I850" s="171"/>
      <c r="J850" s="171"/>
      <c r="K850" s="171"/>
      <c r="L850" s="171"/>
      <c r="M850" s="171"/>
      <c r="N850" s="171"/>
      <c r="O850" s="171"/>
      <c r="P850" s="171"/>
      <c r="Q850" s="171"/>
      <c r="R850" s="171"/>
      <c r="S850" s="171"/>
      <c r="T850" s="171"/>
      <c r="U850" s="171"/>
      <c r="V850" s="171"/>
      <c r="W850" s="171"/>
      <c r="X850" s="171"/>
      <c r="Y850" s="171"/>
      <c r="Z850" s="171"/>
    </row>
    <row r="851" spans="1:26">
      <c r="A851" s="171"/>
      <c r="B851" s="171"/>
      <c r="C851" s="171"/>
      <c r="D851" s="171"/>
      <c r="E851" s="171"/>
      <c r="F851" s="171"/>
      <c r="G851" s="171"/>
      <c r="H851" s="171"/>
      <c r="I851" s="171"/>
      <c r="J851" s="171"/>
      <c r="K851" s="171"/>
      <c r="L851" s="171"/>
      <c r="M851" s="171"/>
      <c r="N851" s="171"/>
      <c r="O851" s="171"/>
      <c r="P851" s="171"/>
      <c r="Q851" s="171"/>
      <c r="R851" s="171"/>
      <c r="S851" s="171"/>
      <c r="T851" s="171"/>
      <c r="U851" s="171"/>
      <c r="V851" s="171"/>
      <c r="W851" s="171"/>
      <c r="X851" s="171"/>
      <c r="Y851" s="171"/>
      <c r="Z851" s="171"/>
    </row>
    <row r="852" spans="1:26">
      <c r="A852" s="171"/>
      <c r="B852" s="171"/>
      <c r="C852" s="171"/>
      <c r="D852" s="171"/>
      <c r="E852" s="171"/>
      <c r="F852" s="171"/>
      <c r="G852" s="171"/>
      <c r="H852" s="171"/>
      <c r="I852" s="171"/>
      <c r="J852" s="171"/>
      <c r="K852" s="171"/>
      <c r="L852" s="171"/>
      <c r="M852" s="171"/>
      <c r="N852" s="171"/>
      <c r="O852" s="171"/>
      <c r="P852" s="171"/>
      <c r="Q852" s="171"/>
      <c r="R852" s="171"/>
      <c r="S852" s="171"/>
      <c r="T852" s="171"/>
      <c r="U852" s="171"/>
      <c r="V852" s="171"/>
      <c r="W852" s="171"/>
      <c r="X852" s="171"/>
      <c r="Y852" s="171"/>
      <c r="Z852" s="171"/>
    </row>
    <row r="853" spans="1:26">
      <c r="A853" s="171"/>
      <c r="B853" s="171"/>
      <c r="C853" s="171"/>
      <c r="D853" s="171"/>
      <c r="E853" s="171"/>
      <c r="F853" s="171"/>
      <c r="G853" s="171"/>
      <c r="H853" s="171"/>
      <c r="I853" s="171"/>
      <c r="J853" s="171"/>
      <c r="K853" s="171"/>
      <c r="L853" s="171"/>
      <c r="M853" s="171"/>
      <c r="N853" s="171"/>
      <c r="O853" s="171"/>
      <c r="P853" s="171"/>
      <c r="Q853" s="171"/>
      <c r="R853" s="171"/>
      <c r="S853" s="171"/>
      <c r="T853" s="171"/>
      <c r="U853" s="171"/>
      <c r="V853" s="171"/>
      <c r="W853" s="171"/>
      <c r="X853" s="171"/>
      <c r="Y853" s="171"/>
      <c r="Z853" s="171"/>
    </row>
    <row r="854" spans="1:26">
      <c r="A854" s="171"/>
      <c r="B854" s="171"/>
      <c r="C854" s="171"/>
      <c r="D854" s="171"/>
      <c r="E854" s="171"/>
      <c r="F854" s="171"/>
      <c r="G854" s="171"/>
      <c r="H854" s="171"/>
      <c r="I854" s="171"/>
      <c r="J854" s="171"/>
      <c r="K854" s="171"/>
      <c r="L854" s="171"/>
      <c r="M854" s="171"/>
      <c r="N854" s="171"/>
      <c r="O854" s="171"/>
      <c r="P854" s="171"/>
      <c r="Q854" s="171"/>
      <c r="R854" s="171"/>
      <c r="S854" s="171"/>
      <c r="T854" s="171"/>
      <c r="U854" s="171"/>
      <c r="V854" s="171"/>
      <c r="W854" s="171"/>
      <c r="X854" s="171"/>
      <c r="Y854" s="171"/>
      <c r="Z854" s="171"/>
    </row>
    <row r="855" spans="1:26">
      <c r="A855" s="171"/>
      <c r="B855" s="171"/>
      <c r="C855" s="171"/>
      <c r="D855" s="171"/>
      <c r="E855" s="171"/>
      <c r="F855" s="171"/>
      <c r="G855" s="171"/>
      <c r="H855" s="171"/>
      <c r="I855" s="171"/>
      <c r="J855" s="171"/>
      <c r="K855" s="171"/>
      <c r="L855" s="171"/>
      <c r="M855" s="171"/>
      <c r="N855" s="171"/>
      <c r="O855" s="171"/>
      <c r="P855" s="171"/>
      <c r="Q855" s="171"/>
      <c r="R855" s="171"/>
      <c r="S855" s="171"/>
      <c r="T855" s="171"/>
      <c r="U855" s="171"/>
      <c r="V855" s="171"/>
      <c r="W855" s="171"/>
      <c r="X855" s="171"/>
      <c r="Y855" s="171"/>
      <c r="Z855" s="171"/>
    </row>
    <row r="856" spans="1:26">
      <c r="A856" s="171"/>
      <c r="B856" s="171"/>
      <c r="C856" s="171"/>
      <c r="D856" s="171"/>
      <c r="E856" s="171"/>
      <c r="F856" s="171"/>
      <c r="G856" s="171"/>
      <c r="H856" s="171"/>
      <c r="I856" s="171"/>
      <c r="J856" s="171"/>
      <c r="K856" s="171"/>
      <c r="L856" s="171"/>
      <c r="M856" s="171"/>
      <c r="N856" s="171"/>
      <c r="O856" s="171"/>
      <c r="P856" s="171"/>
      <c r="Q856" s="171"/>
      <c r="R856" s="171"/>
      <c r="S856" s="171"/>
      <c r="T856" s="171"/>
      <c r="U856" s="171"/>
      <c r="V856" s="171"/>
      <c r="W856" s="171"/>
      <c r="X856" s="171"/>
      <c r="Y856" s="171"/>
      <c r="Z856" s="171"/>
    </row>
    <row r="857" spans="1:26">
      <c r="A857" s="171"/>
      <c r="B857" s="171"/>
      <c r="C857" s="171"/>
      <c r="D857" s="171"/>
      <c r="E857" s="171"/>
      <c r="F857" s="171"/>
      <c r="G857" s="171"/>
      <c r="H857" s="171"/>
      <c r="I857" s="171"/>
      <c r="J857" s="171"/>
      <c r="K857" s="171"/>
      <c r="L857" s="171"/>
      <c r="M857" s="171"/>
      <c r="N857" s="171"/>
      <c r="O857" s="171"/>
      <c r="P857" s="171"/>
      <c r="Q857" s="171"/>
      <c r="R857" s="171"/>
      <c r="S857" s="171"/>
      <c r="T857" s="171"/>
      <c r="U857" s="171"/>
      <c r="V857" s="171"/>
      <c r="W857" s="171"/>
      <c r="X857" s="171"/>
      <c r="Y857" s="171"/>
      <c r="Z857" s="171"/>
    </row>
    <row r="858" spans="1:26">
      <c r="A858" s="171"/>
      <c r="B858" s="171"/>
      <c r="C858" s="171"/>
      <c r="D858" s="171"/>
      <c r="E858" s="171"/>
      <c r="F858" s="171"/>
      <c r="G858" s="171"/>
      <c r="H858" s="171"/>
      <c r="I858" s="171"/>
      <c r="J858" s="171"/>
      <c r="K858" s="171"/>
      <c r="L858" s="171"/>
      <c r="M858" s="171"/>
      <c r="N858" s="171"/>
      <c r="O858" s="171"/>
      <c r="P858" s="171"/>
      <c r="Q858" s="171"/>
      <c r="R858" s="171"/>
      <c r="S858" s="171"/>
      <c r="T858" s="171"/>
      <c r="U858" s="171"/>
      <c r="V858" s="171"/>
      <c r="W858" s="171"/>
      <c r="X858" s="171"/>
      <c r="Y858" s="171"/>
      <c r="Z858" s="171"/>
    </row>
    <row r="859" spans="1:26">
      <c r="A859" s="171"/>
      <c r="B859" s="171"/>
      <c r="C859" s="171"/>
      <c r="D859" s="171"/>
      <c r="E859" s="171"/>
      <c r="F859" s="171"/>
      <c r="G859" s="171"/>
      <c r="H859" s="171"/>
      <c r="I859" s="171"/>
      <c r="J859" s="171"/>
      <c r="K859" s="171"/>
      <c r="L859" s="171"/>
      <c r="M859" s="171"/>
      <c r="N859" s="171"/>
      <c r="O859" s="171"/>
      <c r="P859" s="171"/>
      <c r="Q859" s="171"/>
      <c r="R859" s="171"/>
      <c r="S859" s="171"/>
      <c r="T859" s="171"/>
      <c r="U859" s="171"/>
      <c r="V859" s="171"/>
      <c r="W859" s="171"/>
      <c r="X859" s="171"/>
      <c r="Y859" s="171"/>
      <c r="Z859" s="171"/>
    </row>
    <row r="860" spans="1:26">
      <c r="A860" s="171"/>
      <c r="B860" s="171"/>
      <c r="C860" s="171"/>
      <c r="D860" s="171"/>
      <c r="E860" s="171"/>
      <c r="F860" s="171"/>
      <c r="G860" s="171"/>
      <c r="H860" s="171"/>
      <c r="I860" s="171"/>
      <c r="J860" s="171"/>
      <c r="K860" s="171"/>
      <c r="L860" s="171"/>
      <c r="M860" s="171"/>
      <c r="N860" s="171"/>
      <c r="O860" s="171"/>
      <c r="P860" s="171"/>
      <c r="Q860" s="171"/>
      <c r="R860" s="171"/>
      <c r="S860" s="171"/>
      <c r="T860" s="171"/>
      <c r="U860" s="171"/>
      <c r="V860" s="171"/>
      <c r="W860" s="171"/>
      <c r="X860" s="171"/>
      <c r="Y860" s="171"/>
      <c r="Z860" s="171"/>
    </row>
    <row r="861" spans="1:26">
      <c r="A861" s="171"/>
      <c r="B861" s="171"/>
      <c r="C861" s="171"/>
      <c r="D861" s="171"/>
      <c r="E861" s="171"/>
      <c r="F861" s="171"/>
      <c r="G861" s="171"/>
      <c r="H861" s="171"/>
      <c r="I861" s="171"/>
      <c r="J861" s="171"/>
      <c r="K861" s="171"/>
      <c r="L861" s="171"/>
      <c r="M861" s="171"/>
      <c r="N861" s="171"/>
      <c r="O861" s="171"/>
      <c r="P861" s="171"/>
      <c r="Q861" s="171"/>
      <c r="R861" s="171"/>
      <c r="S861" s="171"/>
      <c r="T861" s="171"/>
      <c r="U861" s="171"/>
      <c r="V861" s="171"/>
      <c r="W861" s="171"/>
      <c r="X861" s="171"/>
      <c r="Y861" s="171"/>
      <c r="Z861" s="171"/>
    </row>
    <row r="862" spans="1:26">
      <c r="A862" s="171"/>
      <c r="B862" s="171"/>
      <c r="C862" s="171"/>
      <c r="D862" s="171"/>
      <c r="E862" s="171"/>
      <c r="F862" s="171"/>
      <c r="G862" s="171"/>
      <c r="H862" s="171"/>
      <c r="I862" s="171"/>
      <c r="J862" s="171"/>
      <c r="K862" s="171"/>
      <c r="L862" s="171"/>
      <c r="M862" s="171"/>
      <c r="N862" s="171"/>
      <c r="O862" s="171"/>
      <c r="P862" s="171"/>
      <c r="Q862" s="171"/>
      <c r="R862" s="171"/>
      <c r="S862" s="171"/>
      <c r="T862" s="171"/>
      <c r="U862" s="171"/>
      <c r="V862" s="171"/>
      <c r="W862" s="171"/>
      <c r="X862" s="171"/>
      <c r="Y862" s="171"/>
      <c r="Z862" s="171"/>
    </row>
    <row r="863" spans="1:26">
      <c r="A863" s="171"/>
      <c r="B863" s="171"/>
      <c r="C863" s="171"/>
      <c r="D863" s="171"/>
      <c r="E863" s="171"/>
      <c r="F863" s="171"/>
      <c r="G863" s="171"/>
      <c r="H863" s="171"/>
      <c r="I863" s="171"/>
      <c r="J863" s="171"/>
      <c r="K863" s="171"/>
      <c r="L863" s="171"/>
      <c r="M863" s="171"/>
      <c r="N863" s="171"/>
      <c r="O863" s="171"/>
      <c r="P863" s="171"/>
      <c r="Q863" s="171"/>
      <c r="R863" s="171"/>
      <c r="S863" s="171"/>
      <c r="T863" s="171"/>
      <c r="U863" s="171"/>
      <c r="V863" s="171"/>
      <c r="W863" s="171"/>
      <c r="X863" s="171"/>
      <c r="Y863" s="171"/>
      <c r="Z863" s="171"/>
    </row>
    <row r="864" spans="1:26">
      <c r="A864" s="171"/>
      <c r="B864" s="171"/>
      <c r="C864" s="171"/>
      <c r="D864" s="171"/>
      <c r="E864" s="171"/>
      <c r="F864" s="171"/>
      <c r="G864" s="171"/>
      <c r="H864" s="171"/>
      <c r="I864" s="171"/>
      <c r="J864" s="171"/>
      <c r="K864" s="171"/>
      <c r="L864" s="171"/>
      <c r="M864" s="171"/>
      <c r="N864" s="171"/>
      <c r="O864" s="171"/>
      <c r="P864" s="171"/>
      <c r="Q864" s="171"/>
      <c r="R864" s="171"/>
      <c r="S864" s="171"/>
      <c r="T864" s="171"/>
      <c r="U864" s="171"/>
      <c r="V864" s="171"/>
      <c r="W864" s="171"/>
      <c r="X864" s="171"/>
      <c r="Y864" s="171"/>
      <c r="Z864" s="171"/>
    </row>
    <row r="865" spans="1:26">
      <c r="A865" s="171"/>
      <c r="B865" s="171"/>
      <c r="C865" s="171"/>
      <c r="D865" s="171"/>
      <c r="E865" s="171"/>
      <c r="F865" s="171"/>
      <c r="G865" s="171"/>
      <c r="H865" s="171"/>
      <c r="I865" s="171"/>
      <c r="J865" s="171"/>
      <c r="K865" s="171"/>
      <c r="L865" s="171"/>
      <c r="M865" s="171"/>
      <c r="N865" s="171"/>
      <c r="O865" s="171"/>
      <c r="P865" s="171"/>
      <c r="Q865" s="171"/>
      <c r="R865" s="171"/>
      <c r="S865" s="171"/>
      <c r="T865" s="171"/>
      <c r="U865" s="171"/>
      <c r="V865" s="171"/>
      <c r="W865" s="171"/>
      <c r="X865" s="171"/>
      <c r="Y865" s="171"/>
      <c r="Z865" s="171"/>
    </row>
    <row r="866" spans="1:26">
      <c r="A866" s="171"/>
      <c r="B866" s="171"/>
      <c r="C866" s="171"/>
      <c r="D866" s="171"/>
      <c r="E866" s="171"/>
      <c r="F866" s="171"/>
      <c r="G866" s="171"/>
      <c r="H866" s="171"/>
      <c r="I866" s="171"/>
      <c r="J866" s="171"/>
      <c r="K866" s="171"/>
      <c r="L866" s="171"/>
      <c r="M866" s="171"/>
      <c r="N866" s="171"/>
      <c r="O866" s="171"/>
      <c r="P866" s="171"/>
      <c r="Q866" s="171"/>
      <c r="R866" s="171"/>
      <c r="S866" s="171"/>
      <c r="T866" s="171"/>
      <c r="U866" s="171"/>
      <c r="V866" s="171"/>
      <c r="W866" s="171"/>
      <c r="X866" s="171"/>
      <c r="Y866" s="171"/>
      <c r="Z866" s="171"/>
    </row>
    <row r="867" spans="1:26">
      <c r="A867" s="171"/>
      <c r="B867" s="171"/>
      <c r="C867" s="171"/>
      <c r="D867" s="171"/>
      <c r="E867" s="171"/>
      <c r="F867" s="171"/>
      <c r="G867" s="171"/>
      <c r="H867" s="171"/>
      <c r="I867" s="171"/>
      <c r="J867" s="171"/>
      <c r="K867" s="171"/>
      <c r="L867" s="171"/>
      <c r="M867" s="171"/>
      <c r="N867" s="171"/>
      <c r="O867" s="171"/>
      <c r="P867" s="171"/>
      <c r="Q867" s="171"/>
      <c r="R867" s="171"/>
      <c r="S867" s="171"/>
      <c r="T867" s="171"/>
      <c r="U867" s="171"/>
      <c r="V867" s="171"/>
      <c r="W867" s="171"/>
      <c r="X867" s="171"/>
      <c r="Y867" s="171"/>
      <c r="Z867" s="171"/>
    </row>
    <row r="868" spans="1:26">
      <c r="A868" s="171"/>
      <c r="B868" s="171"/>
      <c r="C868" s="171"/>
      <c r="D868" s="171"/>
      <c r="E868" s="171"/>
      <c r="F868" s="171"/>
      <c r="G868" s="171"/>
      <c r="H868" s="171"/>
      <c r="I868" s="171"/>
      <c r="J868" s="171"/>
      <c r="K868" s="171"/>
      <c r="L868" s="171"/>
      <c r="M868" s="171"/>
      <c r="N868" s="171"/>
      <c r="O868" s="171"/>
      <c r="P868" s="171"/>
      <c r="Q868" s="171"/>
      <c r="R868" s="171"/>
      <c r="S868" s="171"/>
      <c r="T868" s="171"/>
      <c r="U868" s="171"/>
      <c r="V868" s="171"/>
      <c r="W868" s="171"/>
      <c r="X868" s="171"/>
      <c r="Y868" s="171"/>
      <c r="Z868" s="171"/>
    </row>
    <row r="869" spans="1:26">
      <c r="A869" s="171"/>
      <c r="B869" s="171"/>
      <c r="C869" s="171"/>
      <c r="D869" s="171"/>
      <c r="E869" s="171"/>
      <c r="F869" s="171"/>
      <c r="G869" s="171"/>
      <c r="H869" s="171"/>
      <c r="I869" s="171"/>
      <c r="J869" s="171"/>
      <c r="K869" s="171"/>
      <c r="L869" s="171"/>
      <c r="M869" s="171"/>
      <c r="N869" s="171"/>
      <c r="O869" s="171"/>
      <c r="P869" s="171"/>
      <c r="Q869" s="171"/>
      <c r="R869" s="171"/>
      <c r="S869" s="171"/>
      <c r="T869" s="171"/>
      <c r="U869" s="171"/>
      <c r="V869" s="171"/>
      <c r="W869" s="171"/>
      <c r="X869" s="171"/>
      <c r="Y869" s="171"/>
      <c r="Z869" s="171"/>
    </row>
    <row r="870" spans="1:26">
      <c r="A870" s="171"/>
      <c r="B870" s="171"/>
      <c r="C870" s="171"/>
      <c r="D870" s="171"/>
      <c r="E870" s="171"/>
      <c r="F870" s="171"/>
      <c r="G870" s="171"/>
      <c r="H870" s="171"/>
      <c r="I870" s="171"/>
      <c r="J870" s="171"/>
      <c r="K870" s="171"/>
      <c r="L870" s="171"/>
      <c r="M870" s="171"/>
      <c r="N870" s="171"/>
      <c r="O870" s="171"/>
      <c r="P870" s="171"/>
      <c r="Q870" s="171"/>
      <c r="R870" s="171"/>
      <c r="S870" s="171"/>
      <c r="T870" s="171"/>
      <c r="U870" s="171"/>
      <c r="V870" s="171"/>
      <c r="W870" s="171"/>
      <c r="X870" s="171"/>
      <c r="Y870" s="171"/>
      <c r="Z870" s="171"/>
    </row>
    <row r="871" spans="1:26">
      <c r="A871" s="171"/>
      <c r="B871" s="171"/>
      <c r="C871" s="171"/>
      <c r="D871" s="171"/>
      <c r="E871" s="171"/>
      <c r="F871" s="171"/>
      <c r="G871" s="171"/>
      <c r="H871" s="171"/>
      <c r="I871" s="171"/>
      <c r="J871" s="171"/>
      <c r="K871" s="171"/>
      <c r="L871" s="171"/>
      <c r="M871" s="171"/>
      <c r="N871" s="171"/>
      <c r="O871" s="171"/>
      <c r="P871" s="171"/>
      <c r="Q871" s="171"/>
      <c r="R871" s="171"/>
      <c r="S871" s="171"/>
      <c r="T871" s="171"/>
      <c r="U871" s="171"/>
      <c r="V871" s="171"/>
      <c r="W871" s="171"/>
      <c r="X871" s="171"/>
      <c r="Y871" s="171"/>
      <c r="Z871" s="171"/>
    </row>
    <row r="872" spans="1:26">
      <c r="A872" s="171"/>
      <c r="B872" s="171"/>
      <c r="C872" s="171"/>
      <c r="D872" s="171"/>
      <c r="E872" s="171"/>
      <c r="F872" s="171"/>
      <c r="G872" s="171"/>
      <c r="H872" s="171"/>
      <c r="I872" s="171"/>
      <c r="J872" s="171"/>
      <c r="K872" s="171"/>
      <c r="L872" s="171"/>
      <c r="M872" s="171"/>
      <c r="N872" s="171"/>
      <c r="O872" s="171"/>
      <c r="P872" s="171"/>
      <c r="Q872" s="171"/>
      <c r="R872" s="171"/>
      <c r="S872" s="171"/>
      <c r="T872" s="171"/>
      <c r="U872" s="171"/>
      <c r="V872" s="171"/>
      <c r="W872" s="171"/>
      <c r="X872" s="171"/>
      <c r="Y872" s="171"/>
      <c r="Z872" s="171"/>
    </row>
    <row r="873" spans="1:26">
      <c r="A873" s="171"/>
      <c r="B873" s="171"/>
      <c r="C873" s="171"/>
      <c r="D873" s="171"/>
      <c r="E873" s="171"/>
      <c r="F873" s="171"/>
      <c r="G873" s="171"/>
      <c r="H873" s="171"/>
      <c r="I873" s="171"/>
      <c r="J873" s="171"/>
      <c r="K873" s="171"/>
      <c r="L873" s="171"/>
      <c r="M873" s="171"/>
      <c r="N873" s="171"/>
      <c r="O873" s="171"/>
      <c r="P873" s="171"/>
      <c r="Q873" s="171"/>
      <c r="R873" s="171"/>
      <c r="S873" s="171"/>
      <c r="T873" s="171"/>
      <c r="U873" s="171"/>
      <c r="V873" s="171"/>
      <c r="W873" s="171"/>
      <c r="X873" s="171"/>
      <c r="Y873" s="171"/>
      <c r="Z873" s="171"/>
    </row>
    <row r="874" spans="1:26">
      <c r="A874" s="171"/>
      <c r="B874" s="171"/>
      <c r="C874" s="171"/>
      <c r="D874" s="171"/>
      <c r="E874" s="171"/>
      <c r="F874" s="171"/>
      <c r="G874" s="171"/>
      <c r="H874" s="171"/>
      <c r="I874" s="171"/>
      <c r="J874" s="171"/>
      <c r="K874" s="171"/>
      <c r="L874" s="171"/>
      <c r="M874" s="171"/>
      <c r="N874" s="171"/>
      <c r="O874" s="171"/>
      <c r="P874" s="171"/>
      <c r="Q874" s="171"/>
      <c r="R874" s="171"/>
      <c r="S874" s="171"/>
      <c r="T874" s="171"/>
      <c r="U874" s="171"/>
      <c r="V874" s="171"/>
      <c r="W874" s="171"/>
      <c r="X874" s="171"/>
      <c r="Y874" s="171"/>
      <c r="Z874" s="171"/>
    </row>
    <row r="875" spans="1:26">
      <c r="A875" s="171"/>
      <c r="B875" s="171"/>
      <c r="C875" s="171"/>
      <c r="D875" s="171"/>
      <c r="E875" s="171"/>
      <c r="F875" s="171"/>
      <c r="G875" s="171"/>
      <c r="H875" s="171"/>
      <c r="I875" s="171"/>
      <c r="J875" s="171"/>
      <c r="K875" s="171"/>
      <c r="L875" s="171"/>
      <c r="M875" s="171"/>
      <c r="N875" s="171"/>
      <c r="O875" s="171"/>
      <c r="P875" s="171"/>
      <c r="Q875" s="171"/>
      <c r="R875" s="171"/>
      <c r="S875" s="171"/>
      <c r="T875" s="171"/>
      <c r="U875" s="171"/>
      <c r="V875" s="171"/>
      <c r="W875" s="171"/>
      <c r="X875" s="171"/>
      <c r="Y875" s="171"/>
      <c r="Z875" s="171"/>
    </row>
    <row r="876" spans="1:26">
      <c r="A876" s="171"/>
      <c r="B876" s="171"/>
      <c r="C876" s="171"/>
      <c r="D876" s="171"/>
      <c r="E876" s="171"/>
      <c r="F876" s="171"/>
      <c r="G876" s="171"/>
      <c r="H876" s="171"/>
      <c r="I876" s="171"/>
      <c r="J876" s="171"/>
      <c r="K876" s="171"/>
      <c r="L876" s="171"/>
      <c r="M876" s="171"/>
      <c r="N876" s="171"/>
      <c r="O876" s="171"/>
      <c r="P876" s="171"/>
      <c r="Q876" s="171"/>
      <c r="R876" s="171"/>
      <c r="S876" s="171"/>
      <c r="T876" s="171"/>
      <c r="U876" s="171"/>
      <c r="V876" s="171"/>
      <c r="W876" s="171"/>
      <c r="X876" s="171"/>
      <c r="Y876" s="171"/>
      <c r="Z876" s="171"/>
    </row>
    <row r="877" spans="1:26">
      <c r="A877" s="171"/>
      <c r="B877" s="171"/>
      <c r="C877" s="171"/>
      <c r="D877" s="171"/>
      <c r="E877" s="171"/>
      <c r="F877" s="171"/>
      <c r="G877" s="171"/>
      <c r="H877" s="171"/>
      <c r="I877" s="171"/>
      <c r="J877" s="171"/>
      <c r="K877" s="171"/>
      <c r="L877" s="171"/>
      <c r="M877" s="171"/>
      <c r="N877" s="171"/>
      <c r="O877" s="171"/>
      <c r="P877" s="171"/>
      <c r="Q877" s="171"/>
      <c r="R877" s="171"/>
      <c r="S877" s="171"/>
      <c r="T877" s="171"/>
      <c r="U877" s="171"/>
      <c r="V877" s="171"/>
      <c r="W877" s="171"/>
      <c r="X877" s="171"/>
      <c r="Y877" s="171"/>
      <c r="Z877" s="171"/>
    </row>
    <row r="878" spans="1:26">
      <c r="A878" s="171"/>
      <c r="B878" s="171"/>
      <c r="C878" s="171"/>
      <c r="D878" s="171"/>
      <c r="E878" s="171"/>
      <c r="F878" s="171"/>
      <c r="G878" s="171"/>
      <c r="H878" s="171"/>
      <c r="I878" s="171"/>
      <c r="J878" s="171"/>
      <c r="K878" s="171"/>
      <c r="L878" s="171"/>
      <c r="M878" s="171"/>
      <c r="N878" s="171"/>
      <c r="O878" s="171"/>
      <c r="P878" s="171"/>
      <c r="Q878" s="171"/>
      <c r="R878" s="171"/>
      <c r="S878" s="171"/>
      <c r="T878" s="171"/>
      <c r="U878" s="171"/>
      <c r="V878" s="171"/>
      <c r="W878" s="171"/>
      <c r="X878" s="171"/>
      <c r="Y878" s="171"/>
      <c r="Z878" s="171"/>
    </row>
    <row r="879" spans="1:26">
      <c r="A879" s="171"/>
      <c r="B879" s="171"/>
      <c r="C879" s="171"/>
      <c r="D879" s="171"/>
      <c r="E879" s="171"/>
      <c r="F879" s="171"/>
      <c r="G879" s="171"/>
      <c r="H879" s="171"/>
      <c r="I879" s="171"/>
      <c r="J879" s="171"/>
      <c r="K879" s="171"/>
      <c r="L879" s="171"/>
      <c r="M879" s="171"/>
      <c r="N879" s="171"/>
      <c r="O879" s="171"/>
      <c r="P879" s="171"/>
      <c r="Q879" s="171"/>
      <c r="R879" s="171"/>
      <c r="S879" s="171"/>
      <c r="T879" s="171"/>
      <c r="U879" s="171"/>
      <c r="V879" s="171"/>
      <c r="W879" s="171"/>
      <c r="X879" s="171"/>
      <c r="Y879" s="171"/>
      <c r="Z879" s="171"/>
    </row>
    <row r="880" spans="1:26">
      <c r="A880" s="171"/>
      <c r="B880" s="171"/>
      <c r="C880" s="171"/>
      <c r="D880" s="171"/>
      <c r="E880" s="171"/>
      <c r="F880" s="171"/>
      <c r="G880" s="171"/>
      <c r="H880" s="171"/>
      <c r="I880" s="171"/>
      <c r="J880" s="171"/>
      <c r="K880" s="171"/>
      <c r="L880" s="171"/>
      <c r="M880" s="171"/>
      <c r="N880" s="171"/>
      <c r="O880" s="171"/>
      <c r="P880" s="171"/>
      <c r="Q880" s="171"/>
      <c r="R880" s="171"/>
      <c r="S880" s="171"/>
      <c r="T880" s="171"/>
      <c r="U880" s="171"/>
      <c r="V880" s="171"/>
      <c r="W880" s="171"/>
      <c r="X880" s="171"/>
      <c r="Y880" s="171"/>
      <c r="Z880" s="171"/>
    </row>
    <row r="881" spans="1:26">
      <c r="A881" s="171"/>
      <c r="B881" s="171"/>
      <c r="C881" s="171"/>
      <c r="D881" s="171"/>
      <c r="E881" s="171"/>
      <c r="F881" s="171"/>
      <c r="G881" s="171"/>
      <c r="H881" s="171"/>
      <c r="I881" s="171"/>
      <c r="J881" s="171"/>
      <c r="K881" s="171"/>
      <c r="L881" s="171"/>
      <c r="M881" s="171"/>
      <c r="N881" s="171"/>
      <c r="O881" s="171"/>
      <c r="P881" s="171"/>
      <c r="Q881" s="171"/>
      <c r="R881" s="171"/>
      <c r="S881" s="171"/>
      <c r="T881" s="171"/>
      <c r="U881" s="171"/>
      <c r="V881" s="171"/>
      <c r="W881" s="171"/>
      <c r="X881" s="171"/>
      <c r="Y881" s="171"/>
      <c r="Z881" s="171"/>
    </row>
    <row r="882" spans="1:26">
      <c r="A882" s="171"/>
      <c r="B882" s="171"/>
      <c r="C882" s="171"/>
      <c r="D882" s="171"/>
      <c r="E882" s="171"/>
      <c r="F882" s="171"/>
      <c r="G882" s="171"/>
      <c r="H882" s="171"/>
      <c r="I882" s="171"/>
      <c r="J882" s="171"/>
      <c r="K882" s="171"/>
      <c r="L882" s="171"/>
      <c r="M882" s="171"/>
      <c r="N882" s="171"/>
      <c r="O882" s="171"/>
      <c r="P882" s="171"/>
      <c r="Q882" s="171"/>
      <c r="R882" s="171"/>
      <c r="S882" s="171"/>
      <c r="T882" s="171"/>
      <c r="U882" s="171"/>
      <c r="V882" s="171"/>
      <c r="W882" s="171"/>
      <c r="X882" s="171"/>
      <c r="Y882" s="171"/>
      <c r="Z882" s="171"/>
    </row>
    <row r="883" spans="1:26">
      <c r="A883" s="171"/>
      <c r="B883" s="171"/>
      <c r="C883" s="171"/>
      <c r="D883" s="171"/>
      <c r="E883" s="171"/>
      <c r="F883" s="171"/>
      <c r="G883" s="171"/>
      <c r="H883" s="171"/>
      <c r="I883" s="171"/>
      <c r="J883" s="171"/>
      <c r="K883" s="171"/>
      <c r="L883" s="171"/>
      <c r="M883" s="171"/>
      <c r="N883" s="171"/>
      <c r="O883" s="171"/>
      <c r="P883" s="171"/>
      <c r="Q883" s="171"/>
      <c r="R883" s="171"/>
      <c r="S883" s="171"/>
      <c r="T883" s="171"/>
      <c r="U883" s="171"/>
      <c r="V883" s="171"/>
      <c r="W883" s="171"/>
      <c r="X883" s="171"/>
      <c r="Y883" s="171"/>
      <c r="Z883" s="171"/>
    </row>
    <row r="884" spans="1:26">
      <c r="A884" s="171"/>
      <c r="B884" s="171"/>
      <c r="C884" s="171"/>
      <c r="D884" s="171"/>
      <c r="E884" s="171"/>
      <c r="F884" s="171"/>
      <c r="G884" s="171"/>
      <c r="H884" s="171"/>
      <c r="I884" s="171"/>
      <c r="J884" s="171"/>
      <c r="K884" s="171"/>
      <c r="L884" s="171"/>
      <c r="M884" s="171"/>
      <c r="N884" s="171"/>
      <c r="O884" s="171"/>
      <c r="P884" s="171"/>
      <c r="Q884" s="171"/>
      <c r="R884" s="171"/>
      <c r="S884" s="171"/>
      <c r="T884" s="171"/>
      <c r="U884" s="171"/>
      <c r="V884" s="171"/>
      <c r="W884" s="171"/>
      <c r="X884" s="171"/>
      <c r="Y884" s="171"/>
      <c r="Z884" s="171"/>
    </row>
    <row r="885" spans="1:26">
      <c r="A885" s="171"/>
      <c r="B885" s="171"/>
      <c r="C885" s="171"/>
      <c r="D885" s="171"/>
      <c r="E885" s="171"/>
      <c r="F885" s="171"/>
      <c r="G885" s="171"/>
      <c r="H885" s="171"/>
      <c r="I885" s="171"/>
      <c r="J885" s="171"/>
      <c r="K885" s="171"/>
      <c r="L885" s="171"/>
      <c r="M885" s="171"/>
      <c r="N885" s="171"/>
      <c r="O885" s="171"/>
      <c r="P885" s="171"/>
      <c r="Q885" s="171"/>
      <c r="R885" s="171"/>
      <c r="S885" s="171"/>
      <c r="T885" s="171"/>
      <c r="U885" s="171"/>
      <c r="V885" s="171"/>
      <c r="W885" s="171"/>
      <c r="X885" s="171"/>
      <c r="Y885" s="171"/>
      <c r="Z885" s="171"/>
    </row>
    <row r="886" spans="1:26">
      <c r="A886" s="171"/>
      <c r="B886" s="171"/>
      <c r="C886" s="171"/>
      <c r="D886" s="171"/>
      <c r="E886" s="171"/>
      <c r="F886" s="171"/>
      <c r="G886" s="171"/>
      <c r="H886" s="171"/>
      <c r="I886" s="171"/>
      <c r="J886" s="171"/>
      <c r="K886" s="171"/>
      <c r="L886" s="171"/>
      <c r="M886" s="171"/>
      <c r="N886" s="171"/>
      <c r="O886" s="171"/>
      <c r="P886" s="171"/>
      <c r="Q886" s="171"/>
      <c r="R886" s="171"/>
      <c r="S886" s="171"/>
      <c r="T886" s="171"/>
      <c r="U886" s="171"/>
      <c r="V886" s="171"/>
      <c r="W886" s="171"/>
      <c r="X886" s="171"/>
      <c r="Y886" s="171"/>
      <c r="Z886" s="171"/>
    </row>
    <row r="887" spans="1:26">
      <c r="A887" s="171"/>
      <c r="B887" s="171"/>
      <c r="C887" s="171"/>
      <c r="D887" s="171"/>
      <c r="E887" s="171"/>
      <c r="F887" s="171"/>
      <c r="G887" s="171"/>
      <c r="H887" s="171"/>
      <c r="I887" s="171"/>
      <c r="J887" s="171"/>
      <c r="K887" s="171"/>
      <c r="L887" s="171"/>
      <c r="M887" s="171"/>
      <c r="N887" s="171"/>
      <c r="O887" s="171"/>
      <c r="P887" s="171"/>
      <c r="Q887" s="171"/>
      <c r="R887" s="171"/>
      <c r="S887" s="171"/>
      <c r="T887" s="171"/>
      <c r="U887" s="171"/>
      <c r="V887" s="171"/>
      <c r="W887" s="171"/>
      <c r="X887" s="171"/>
      <c r="Y887" s="171"/>
      <c r="Z887" s="171"/>
    </row>
    <row r="888" spans="1:26">
      <c r="A888" s="171"/>
      <c r="B888" s="171"/>
      <c r="C888" s="171"/>
      <c r="D888" s="171"/>
      <c r="E888" s="171"/>
      <c r="F888" s="171"/>
      <c r="G888" s="171"/>
      <c r="H888" s="171"/>
      <c r="I888" s="171"/>
      <c r="J888" s="171"/>
      <c r="K888" s="171"/>
      <c r="L888" s="171"/>
      <c r="M888" s="171"/>
      <c r="N888" s="171"/>
      <c r="O888" s="171"/>
      <c r="P888" s="171"/>
      <c r="Q888" s="171"/>
      <c r="R888" s="171"/>
      <c r="S888" s="171"/>
      <c r="T888" s="171"/>
      <c r="U888" s="171"/>
      <c r="V888" s="171"/>
      <c r="W888" s="171"/>
      <c r="X888" s="171"/>
      <c r="Y888" s="171"/>
      <c r="Z888" s="171"/>
    </row>
    <row r="889" spans="1:26">
      <c r="A889" s="171"/>
      <c r="B889" s="171"/>
      <c r="C889" s="171"/>
      <c r="D889" s="171"/>
      <c r="E889" s="171"/>
      <c r="F889" s="171"/>
      <c r="G889" s="171"/>
      <c r="H889" s="171"/>
      <c r="I889" s="171"/>
      <c r="J889" s="171"/>
      <c r="K889" s="171"/>
      <c r="L889" s="171"/>
      <c r="M889" s="171"/>
      <c r="N889" s="171"/>
      <c r="O889" s="171"/>
      <c r="P889" s="171"/>
      <c r="Q889" s="171"/>
      <c r="R889" s="171"/>
      <c r="S889" s="171"/>
      <c r="T889" s="171"/>
      <c r="U889" s="171"/>
      <c r="V889" s="171"/>
      <c r="W889" s="171"/>
      <c r="X889" s="171"/>
      <c r="Y889" s="171"/>
      <c r="Z889" s="171"/>
    </row>
    <row r="890" spans="1:26">
      <c r="A890" s="171"/>
      <c r="B890" s="171"/>
      <c r="C890" s="171"/>
      <c r="D890" s="171"/>
      <c r="E890" s="171"/>
      <c r="F890" s="171"/>
      <c r="G890" s="171"/>
      <c r="H890" s="171"/>
      <c r="I890" s="171"/>
      <c r="J890" s="171"/>
      <c r="K890" s="171"/>
      <c r="L890" s="171"/>
      <c r="M890" s="171"/>
      <c r="N890" s="171"/>
      <c r="O890" s="171"/>
      <c r="P890" s="171"/>
      <c r="Q890" s="171"/>
      <c r="R890" s="171"/>
      <c r="S890" s="171"/>
      <c r="T890" s="171"/>
      <c r="U890" s="171"/>
      <c r="V890" s="171"/>
      <c r="W890" s="171"/>
      <c r="X890" s="171"/>
      <c r="Y890" s="171"/>
      <c r="Z890" s="171"/>
    </row>
    <row r="891" spans="1:26">
      <c r="A891" s="171"/>
      <c r="B891" s="171"/>
      <c r="C891" s="171"/>
      <c r="D891" s="171"/>
      <c r="E891" s="171"/>
      <c r="F891" s="171"/>
      <c r="G891" s="171"/>
      <c r="H891" s="171"/>
      <c r="I891" s="171"/>
      <c r="J891" s="171"/>
      <c r="K891" s="171"/>
      <c r="L891" s="171"/>
      <c r="M891" s="171"/>
      <c r="N891" s="171"/>
      <c r="O891" s="171"/>
      <c r="P891" s="171"/>
      <c r="Q891" s="171"/>
      <c r="R891" s="171"/>
      <c r="S891" s="171"/>
      <c r="T891" s="171"/>
      <c r="U891" s="171"/>
      <c r="V891" s="171"/>
      <c r="W891" s="171"/>
      <c r="X891" s="171"/>
      <c r="Y891" s="171"/>
      <c r="Z891" s="171"/>
    </row>
    <row r="892" spans="1:26">
      <c r="A892" s="171"/>
      <c r="B892" s="171"/>
      <c r="C892" s="171"/>
      <c r="D892" s="171"/>
      <c r="E892" s="171"/>
      <c r="F892" s="171"/>
      <c r="G892" s="171"/>
      <c r="H892" s="171"/>
      <c r="I892" s="171"/>
      <c r="J892" s="171"/>
      <c r="K892" s="171"/>
      <c r="L892" s="171"/>
      <c r="M892" s="171"/>
      <c r="N892" s="171"/>
      <c r="O892" s="171"/>
      <c r="P892" s="171"/>
      <c r="Q892" s="171"/>
      <c r="R892" s="171"/>
      <c r="S892" s="171"/>
      <c r="T892" s="171"/>
      <c r="U892" s="171"/>
      <c r="V892" s="171"/>
      <c r="W892" s="171"/>
      <c r="X892" s="171"/>
      <c r="Y892" s="171"/>
      <c r="Z892" s="171"/>
    </row>
    <row r="893" spans="1:26">
      <c r="A893" s="171"/>
      <c r="B893" s="171"/>
      <c r="C893" s="171"/>
      <c r="D893" s="171"/>
      <c r="E893" s="171"/>
      <c r="F893" s="171"/>
      <c r="G893" s="171"/>
      <c r="H893" s="171"/>
      <c r="I893" s="171"/>
      <c r="J893" s="171"/>
      <c r="K893" s="171"/>
      <c r="L893" s="171"/>
      <c r="M893" s="171"/>
      <c r="N893" s="171"/>
      <c r="O893" s="171"/>
      <c r="P893" s="171"/>
      <c r="Q893" s="171"/>
      <c r="R893" s="171"/>
      <c r="S893" s="171"/>
      <c r="T893" s="171"/>
      <c r="U893" s="171"/>
      <c r="V893" s="171"/>
      <c r="W893" s="171"/>
      <c r="X893" s="171"/>
      <c r="Y893" s="171"/>
      <c r="Z893" s="171"/>
    </row>
    <row r="894" spans="1:26">
      <c r="A894" s="171"/>
      <c r="B894" s="171"/>
      <c r="C894" s="171"/>
      <c r="D894" s="171"/>
      <c r="E894" s="171"/>
      <c r="F894" s="171"/>
      <c r="G894" s="171"/>
      <c r="H894" s="171"/>
      <c r="I894" s="171"/>
      <c r="J894" s="171"/>
      <c r="K894" s="171"/>
      <c r="L894" s="171"/>
      <c r="M894" s="171"/>
      <c r="N894" s="171"/>
      <c r="O894" s="171"/>
      <c r="P894" s="171"/>
      <c r="Q894" s="171"/>
      <c r="R894" s="171"/>
      <c r="S894" s="171"/>
      <c r="T894" s="171"/>
      <c r="U894" s="171"/>
      <c r="V894" s="171"/>
      <c r="W894" s="171"/>
      <c r="X894" s="171"/>
      <c r="Y894" s="171"/>
      <c r="Z894" s="171"/>
    </row>
    <row r="895" spans="1:26">
      <c r="A895" s="171"/>
      <c r="B895" s="171"/>
      <c r="C895" s="171"/>
      <c r="D895" s="171"/>
      <c r="E895" s="171"/>
      <c r="F895" s="171"/>
      <c r="G895" s="171"/>
      <c r="H895" s="171"/>
      <c r="I895" s="171"/>
      <c r="J895" s="171"/>
      <c r="K895" s="171"/>
      <c r="L895" s="171"/>
      <c r="M895" s="171"/>
      <c r="N895" s="171"/>
      <c r="O895" s="171"/>
      <c r="P895" s="171"/>
      <c r="Q895" s="171"/>
      <c r="R895" s="171"/>
      <c r="S895" s="171"/>
      <c r="T895" s="171"/>
      <c r="U895" s="171"/>
      <c r="V895" s="171"/>
      <c r="W895" s="171"/>
      <c r="X895" s="171"/>
      <c r="Y895" s="171"/>
      <c r="Z895" s="171"/>
    </row>
    <row r="896" spans="1:26">
      <c r="A896" s="171"/>
      <c r="B896" s="171"/>
      <c r="C896" s="171"/>
      <c r="D896" s="171"/>
      <c r="E896" s="171"/>
      <c r="F896" s="171"/>
      <c r="G896" s="171"/>
      <c r="H896" s="171"/>
      <c r="I896" s="171"/>
      <c r="J896" s="171"/>
      <c r="K896" s="171"/>
      <c r="L896" s="171"/>
      <c r="M896" s="171"/>
      <c r="N896" s="171"/>
      <c r="O896" s="171"/>
      <c r="P896" s="171"/>
      <c r="Q896" s="171"/>
      <c r="R896" s="171"/>
      <c r="S896" s="171"/>
      <c r="T896" s="171"/>
      <c r="U896" s="171"/>
      <c r="V896" s="171"/>
      <c r="W896" s="171"/>
      <c r="X896" s="171"/>
      <c r="Y896" s="171"/>
      <c r="Z896" s="171"/>
    </row>
    <row r="897" spans="1:26">
      <c r="A897" s="171"/>
      <c r="B897" s="171"/>
      <c r="C897" s="171"/>
      <c r="D897" s="171"/>
      <c r="E897" s="171"/>
      <c r="F897" s="171"/>
      <c r="G897" s="171"/>
      <c r="H897" s="171"/>
      <c r="I897" s="171"/>
      <c r="J897" s="171"/>
      <c r="K897" s="171"/>
      <c r="L897" s="171"/>
      <c r="M897" s="171"/>
      <c r="N897" s="171"/>
      <c r="O897" s="171"/>
      <c r="P897" s="171"/>
      <c r="Q897" s="171"/>
      <c r="R897" s="171"/>
      <c r="S897" s="171"/>
      <c r="T897" s="171"/>
      <c r="U897" s="171"/>
      <c r="V897" s="171"/>
      <c r="W897" s="171"/>
      <c r="X897" s="171"/>
      <c r="Y897" s="171"/>
      <c r="Z897" s="171"/>
    </row>
    <row r="898" spans="1:26">
      <c r="A898" s="171"/>
      <c r="B898" s="171"/>
      <c r="C898" s="171"/>
      <c r="D898" s="171"/>
      <c r="E898" s="171"/>
      <c r="F898" s="171"/>
      <c r="G898" s="171"/>
      <c r="H898" s="171"/>
      <c r="I898" s="171"/>
      <c r="J898" s="171"/>
      <c r="K898" s="171"/>
      <c r="L898" s="171"/>
      <c r="M898" s="171"/>
      <c r="N898" s="171"/>
      <c r="O898" s="171"/>
      <c r="P898" s="171"/>
      <c r="Q898" s="171"/>
      <c r="R898" s="171"/>
      <c r="S898" s="171"/>
      <c r="T898" s="171"/>
      <c r="U898" s="171"/>
      <c r="V898" s="171"/>
      <c r="W898" s="171"/>
      <c r="X898" s="171"/>
      <c r="Y898" s="171"/>
      <c r="Z898" s="171"/>
    </row>
    <row r="899" spans="1:26">
      <c r="A899" s="171"/>
      <c r="B899" s="171"/>
      <c r="C899" s="171"/>
      <c r="D899" s="171"/>
      <c r="E899" s="171"/>
      <c r="F899" s="171"/>
      <c r="G899" s="171"/>
      <c r="H899" s="171"/>
      <c r="I899" s="171"/>
      <c r="J899" s="171"/>
      <c r="K899" s="171"/>
      <c r="L899" s="171"/>
      <c r="M899" s="171"/>
      <c r="N899" s="171"/>
      <c r="O899" s="171"/>
      <c r="P899" s="171"/>
      <c r="Q899" s="171"/>
      <c r="R899" s="171"/>
      <c r="S899" s="171"/>
      <c r="T899" s="171"/>
      <c r="U899" s="171"/>
      <c r="V899" s="171"/>
      <c r="W899" s="171"/>
      <c r="X899" s="171"/>
      <c r="Y899" s="171"/>
      <c r="Z899" s="171"/>
    </row>
    <row r="900" spans="1:26">
      <c r="A900" s="171"/>
      <c r="B900" s="171"/>
      <c r="C900" s="171"/>
      <c r="D900" s="171"/>
      <c r="E900" s="171"/>
      <c r="F900" s="171"/>
      <c r="G900" s="171"/>
      <c r="H900" s="171"/>
      <c r="I900" s="171"/>
      <c r="J900" s="171"/>
      <c r="K900" s="171"/>
      <c r="L900" s="171"/>
      <c r="M900" s="171"/>
      <c r="N900" s="171"/>
      <c r="O900" s="171"/>
      <c r="P900" s="171"/>
      <c r="Q900" s="171"/>
      <c r="R900" s="171"/>
      <c r="S900" s="171"/>
      <c r="T900" s="171"/>
      <c r="U900" s="171"/>
      <c r="V900" s="171"/>
      <c r="W900" s="171"/>
      <c r="X900" s="171"/>
      <c r="Y900" s="171"/>
      <c r="Z900" s="171"/>
    </row>
    <row r="901" spans="1:26">
      <c r="A901" s="171"/>
      <c r="B901" s="171"/>
      <c r="C901" s="171"/>
      <c r="D901" s="171"/>
      <c r="E901" s="171"/>
      <c r="F901" s="171"/>
      <c r="G901" s="171"/>
      <c r="H901" s="171"/>
      <c r="I901" s="171"/>
      <c r="J901" s="171"/>
      <c r="K901" s="171"/>
      <c r="L901" s="171"/>
      <c r="M901" s="171"/>
      <c r="N901" s="171"/>
      <c r="O901" s="171"/>
      <c r="P901" s="171"/>
      <c r="Q901" s="171"/>
      <c r="R901" s="171"/>
      <c r="S901" s="171"/>
      <c r="T901" s="171"/>
      <c r="U901" s="171"/>
      <c r="V901" s="171"/>
      <c r="W901" s="171"/>
      <c r="X901" s="171"/>
      <c r="Y901" s="171"/>
      <c r="Z901" s="171"/>
    </row>
    <row r="902" spans="1:26">
      <c r="A902" s="171"/>
      <c r="B902" s="171"/>
      <c r="C902" s="171"/>
      <c r="D902" s="171"/>
      <c r="E902" s="171"/>
      <c r="F902" s="171"/>
      <c r="G902" s="171"/>
      <c r="H902" s="171"/>
      <c r="I902" s="171"/>
      <c r="J902" s="171"/>
      <c r="K902" s="171"/>
      <c r="L902" s="171"/>
      <c r="M902" s="171"/>
      <c r="N902" s="171"/>
      <c r="O902" s="171"/>
      <c r="P902" s="171"/>
      <c r="Q902" s="171"/>
      <c r="R902" s="171"/>
      <c r="S902" s="171"/>
      <c r="T902" s="171"/>
      <c r="U902" s="171"/>
      <c r="V902" s="171"/>
      <c r="W902" s="171"/>
      <c r="X902" s="171"/>
      <c r="Y902" s="171"/>
      <c r="Z902" s="171"/>
    </row>
    <row r="903" spans="1:26">
      <c r="A903" s="171"/>
      <c r="B903" s="171"/>
      <c r="C903" s="171"/>
      <c r="D903" s="171"/>
      <c r="E903" s="171"/>
      <c r="F903" s="171"/>
      <c r="G903" s="171"/>
      <c r="H903" s="171"/>
      <c r="I903" s="171"/>
      <c r="J903" s="171"/>
      <c r="K903" s="171"/>
      <c r="L903" s="171"/>
      <c r="M903" s="171"/>
      <c r="N903" s="171"/>
      <c r="O903" s="171"/>
      <c r="P903" s="171"/>
      <c r="Q903" s="171"/>
      <c r="R903" s="171"/>
      <c r="S903" s="171"/>
      <c r="T903" s="171"/>
      <c r="U903" s="171"/>
      <c r="V903" s="171"/>
      <c r="W903" s="171"/>
      <c r="X903" s="171"/>
      <c r="Y903" s="171"/>
      <c r="Z903" s="171"/>
    </row>
    <row r="904" spans="1:26">
      <c r="A904" s="171"/>
      <c r="B904" s="171"/>
      <c r="C904" s="171"/>
      <c r="D904" s="171"/>
      <c r="E904" s="171"/>
      <c r="F904" s="171"/>
      <c r="G904" s="171"/>
      <c r="H904" s="171"/>
      <c r="I904" s="171"/>
      <c r="J904" s="171"/>
      <c r="K904" s="171"/>
      <c r="L904" s="171"/>
      <c r="M904" s="171"/>
      <c r="N904" s="171"/>
      <c r="O904" s="171"/>
      <c r="P904" s="171"/>
      <c r="Q904" s="171"/>
      <c r="R904" s="171"/>
      <c r="S904" s="171"/>
      <c r="T904" s="171"/>
      <c r="U904" s="171"/>
      <c r="V904" s="171"/>
      <c r="W904" s="171"/>
      <c r="X904" s="171"/>
      <c r="Y904" s="171"/>
      <c r="Z904" s="171"/>
    </row>
    <row r="905" spans="1:26">
      <c r="A905" s="171"/>
      <c r="B905" s="171"/>
      <c r="C905" s="171"/>
      <c r="D905" s="171"/>
      <c r="E905" s="171"/>
      <c r="F905" s="171"/>
      <c r="G905" s="171"/>
      <c r="H905" s="171"/>
      <c r="I905" s="171"/>
      <c r="J905" s="171"/>
      <c r="K905" s="171"/>
      <c r="L905" s="171"/>
      <c r="M905" s="171"/>
      <c r="N905" s="171"/>
      <c r="O905" s="171"/>
      <c r="P905" s="171"/>
      <c r="Q905" s="171"/>
      <c r="R905" s="171"/>
      <c r="S905" s="171"/>
      <c r="T905" s="171"/>
      <c r="U905" s="171"/>
      <c r="V905" s="171"/>
      <c r="W905" s="171"/>
      <c r="X905" s="171"/>
      <c r="Y905" s="171"/>
      <c r="Z905" s="171"/>
    </row>
    <row r="906" spans="1:26">
      <c r="A906" s="171"/>
      <c r="B906" s="171"/>
      <c r="C906" s="171"/>
      <c r="D906" s="171"/>
      <c r="E906" s="171"/>
      <c r="F906" s="171"/>
      <c r="G906" s="171"/>
      <c r="H906" s="171"/>
      <c r="I906" s="171"/>
      <c r="J906" s="171"/>
      <c r="K906" s="171"/>
      <c r="L906" s="171"/>
      <c r="M906" s="171"/>
      <c r="N906" s="171"/>
      <c r="O906" s="171"/>
      <c r="P906" s="171"/>
      <c r="Q906" s="171"/>
      <c r="R906" s="171"/>
      <c r="S906" s="171"/>
      <c r="T906" s="171"/>
      <c r="U906" s="171"/>
      <c r="V906" s="171"/>
      <c r="W906" s="171"/>
      <c r="X906" s="171"/>
      <c r="Y906" s="171"/>
      <c r="Z906" s="171"/>
    </row>
    <row r="907" spans="1:26">
      <c r="A907" s="171"/>
      <c r="B907" s="171"/>
      <c r="C907" s="171"/>
      <c r="D907" s="171"/>
      <c r="E907" s="171"/>
      <c r="F907" s="171"/>
      <c r="G907" s="171"/>
      <c r="H907" s="171"/>
      <c r="I907" s="171"/>
      <c r="J907" s="171"/>
      <c r="K907" s="171"/>
      <c r="L907" s="171"/>
      <c r="M907" s="171"/>
      <c r="N907" s="171"/>
      <c r="O907" s="171"/>
      <c r="P907" s="171"/>
      <c r="Q907" s="171"/>
      <c r="R907" s="171"/>
      <c r="S907" s="171"/>
      <c r="T907" s="171"/>
      <c r="U907" s="171"/>
      <c r="V907" s="171"/>
      <c r="W907" s="171"/>
      <c r="X907" s="171"/>
      <c r="Y907" s="171"/>
      <c r="Z907" s="171"/>
    </row>
    <row r="908" spans="1:26">
      <c r="A908" s="171"/>
      <c r="B908" s="171"/>
      <c r="C908" s="171"/>
      <c r="D908" s="171"/>
      <c r="E908" s="171"/>
      <c r="F908" s="171"/>
      <c r="G908" s="171"/>
      <c r="H908" s="171"/>
      <c r="I908" s="171"/>
      <c r="J908" s="171"/>
      <c r="K908" s="171"/>
      <c r="L908" s="171"/>
      <c r="M908" s="171"/>
      <c r="N908" s="171"/>
      <c r="O908" s="171"/>
      <c r="P908" s="171"/>
      <c r="Q908" s="171"/>
      <c r="R908" s="171"/>
      <c r="S908" s="171"/>
      <c r="T908" s="171"/>
      <c r="U908" s="171"/>
      <c r="V908" s="171"/>
      <c r="W908" s="171"/>
      <c r="X908" s="171"/>
      <c r="Y908" s="171"/>
      <c r="Z908" s="171"/>
    </row>
    <row r="909" spans="1:26">
      <c r="A909" s="171"/>
      <c r="B909" s="171"/>
      <c r="C909" s="171"/>
      <c r="D909" s="171"/>
      <c r="E909" s="171"/>
      <c r="F909" s="171"/>
      <c r="G909" s="171"/>
      <c r="H909" s="171"/>
      <c r="I909" s="171"/>
      <c r="J909" s="171"/>
      <c r="K909" s="171"/>
      <c r="L909" s="171"/>
      <c r="M909" s="171"/>
      <c r="N909" s="171"/>
      <c r="O909" s="171"/>
      <c r="P909" s="171"/>
      <c r="Q909" s="171"/>
      <c r="R909" s="171"/>
      <c r="S909" s="171"/>
      <c r="T909" s="171"/>
      <c r="U909" s="171"/>
      <c r="V909" s="171"/>
      <c r="W909" s="171"/>
      <c r="X909" s="171"/>
      <c r="Y909" s="171"/>
      <c r="Z909" s="171"/>
    </row>
    <row r="910" spans="1:26">
      <c r="A910" s="171"/>
      <c r="B910" s="171"/>
      <c r="C910" s="171"/>
      <c r="D910" s="171"/>
      <c r="E910" s="171"/>
      <c r="F910" s="171"/>
      <c r="G910" s="171"/>
      <c r="H910" s="171"/>
      <c r="I910" s="171"/>
      <c r="J910" s="171"/>
      <c r="K910" s="171"/>
      <c r="L910" s="171"/>
      <c r="M910" s="171"/>
      <c r="N910" s="171"/>
      <c r="O910" s="171"/>
      <c r="P910" s="171"/>
      <c r="Q910" s="171"/>
      <c r="R910" s="171"/>
      <c r="S910" s="171"/>
      <c r="T910" s="171"/>
      <c r="U910" s="171"/>
      <c r="V910" s="171"/>
      <c r="W910" s="171"/>
      <c r="X910" s="171"/>
      <c r="Y910" s="171"/>
      <c r="Z910" s="171"/>
    </row>
    <row r="911" spans="1:26">
      <c r="A911" s="171"/>
      <c r="B911" s="171"/>
      <c r="C911" s="171"/>
      <c r="D911" s="171"/>
      <c r="E911" s="171"/>
      <c r="F911" s="171"/>
      <c r="G911" s="171"/>
      <c r="H911" s="171"/>
      <c r="I911" s="171"/>
      <c r="J911" s="171"/>
      <c r="K911" s="171"/>
      <c r="L911" s="171"/>
      <c r="M911" s="171"/>
      <c r="N911" s="171"/>
      <c r="O911" s="171"/>
      <c r="P911" s="171"/>
      <c r="Q911" s="171"/>
      <c r="R911" s="171"/>
      <c r="S911" s="171"/>
      <c r="T911" s="171"/>
      <c r="U911" s="171"/>
      <c r="V911" s="171"/>
      <c r="W911" s="171"/>
      <c r="X911" s="171"/>
      <c r="Y911" s="171"/>
      <c r="Z911" s="171"/>
    </row>
    <row r="912" spans="1:26">
      <c r="A912" s="171"/>
      <c r="B912" s="171"/>
      <c r="C912" s="171"/>
      <c r="D912" s="171"/>
      <c r="E912" s="171"/>
      <c r="F912" s="171"/>
      <c r="G912" s="171"/>
      <c r="H912" s="171"/>
      <c r="I912" s="171"/>
      <c r="J912" s="171"/>
      <c r="K912" s="171"/>
      <c r="L912" s="171"/>
      <c r="M912" s="171"/>
      <c r="N912" s="171"/>
      <c r="O912" s="171"/>
      <c r="P912" s="171"/>
      <c r="Q912" s="171"/>
      <c r="R912" s="171"/>
      <c r="S912" s="171"/>
      <c r="T912" s="171"/>
      <c r="U912" s="171"/>
      <c r="V912" s="171"/>
      <c r="W912" s="171"/>
      <c r="X912" s="171"/>
      <c r="Y912" s="171"/>
      <c r="Z912" s="171"/>
    </row>
    <row r="913" spans="1:26">
      <c r="A913" s="171"/>
      <c r="B913" s="171"/>
      <c r="C913" s="171"/>
      <c r="D913" s="171"/>
      <c r="E913" s="171"/>
      <c r="F913" s="171"/>
      <c r="G913" s="171"/>
      <c r="H913" s="171"/>
      <c r="I913" s="171"/>
      <c r="J913" s="171"/>
      <c r="K913" s="171"/>
      <c r="L913" s="171"/>
      <c r="M913" s="171"/>
      <c r="N913" s="171"/>
      <c r="O913" s="171"/>
      <c r="P913" s="171"/>
      <c r="Q913" s="171"/>
      <c r="R913" s="171"/>
      <c r="S913" s="171"/>
      <c r="T913" s="171"/>
      <c r="U913" s="171"/>
      <c r="V913" s="171"/>
      <c r="W913" s="171"/>
      <c r="X913" s="171"/>
      <c r="Y913" s="171"/>
      <c r="Z913" s="171"/>
    </row>
    <row r="914" spans="1:26">
      <c r="A914" s="171"/>
      <c r="B914" s="171"/>
      <c r="C914" s="171"/>
      <c r="D914" s="171"/>
      <c r="E914" s="171"/>
      <c r="F914" s="171"/>
      <c r="G914" s="171"/>
      <c r="H914" s="171"/>
      <c r="I914" s="171"/>
      <c r="J914" s="171"/>
      <c r="K914" s="171"/>
      <c r="L914" s="171"/>
      <c r="M914" s="171"/>
      <c r="N914" s="171"/>
      <c r="O914" s="171"/>
      <c r="P914" s="171"/>
      <c r="Q914" s="171"/>
      <c r="R914" s="171"/>
      <c r="S914" s="171"/>
      <c r="T914" s="171"/>
      <c r="U914" s="171"/>
      <c r="V914" s="171"/>
      <c r="W914" s="171"/>
      <c r="X914" s="171"/>
      <c r="Y914" s="171"/>
      <c r="Z914" s="171"/>
    </row>
    <row r="915" spans="1:26">
      <c r="A915" s="171"/>
      <c r="B915" s="171"/>
      <c r="C915" s="171"/>
      <c r="D915" s="171"/>
      <c r="E915" s="171"/>
      <c r="F915" s="171"/>
      <c r="G915" s="171"/>
      <c r="H915" s="171"/>
      <c r="I915" s="171"/>
      <c r="J915" s="171"/>
      <c r="K915" s="171"/>
      <c r="L915" s="171"/>
      <c r="M915" s="171"/>
      <c r="N915" s="171"/>
      <c r="O915" s="171"/>
      <c r="P915" s="171"/>
      <c r="Q915" s="171"/>
      <c r="R915" s="171"/>
      <c r="S915" s="171"/>
      <c r="T915" s="171"/>
      <c r="U915" s="171"/>
      <c r="V915" s="171"/>
      <c r="W915" s="171"/>
      <c r="X915" s="171"/>
      <c r="Y915" s="171"/>
      <c r="Z915" s="171"/>
    </row>
    <row r="916" spans="1:26">
      <c r="A916" s="171"/>
      <c r="B916" s="171"/>
      <c r="C916" s="171"/>
      <c r="D916" s="171"/>
      <c r="E916" s="171"/>
      <c r="F916" s="171"/>
      <c r="G916" s="171"/>
      <c r="H916" s="171"/>
      <c r="I916" s="171"/>
      <c r="J916" s="171"/>
      <c r="K916" s="171"/>
      <c r="L916" s="171"/>
      <c r="M916" s="171"/>
      <c r="N916" s="171"/>
      <c r="O916" s="171"/>
      <c r="P916" s="171"/>
      <c r="Q916" s="171"/>
      <c r="R916" s="171"/>
      <c r="S916" s="171"/>
      <c r="T916" s="171"/>
      <c r="U916" s="171"/>
      <c r="V916" s="171"/>
      <c r="W916" s="171"/>
      <c r="X916" s="171"/>
      <c r="Y916" s="171"/>
      <c r="Z916" s="171"/>
    </row>
    <row r="917" spans="1:26">
      <c r="A917" s="171"/>
      <c r="B917" s="171"/>
      <c r="C917" s="171"/>
      <c r="D917" s="171"/>
      <c r="E917" s="171"/>
      <c r="F917" s="171"/>
      <c r="G917" s="171"/>
      <c r="H917" s="171"/>
      <c r="I917" s="171"/>
      <c r="J917" s="171"/>
      <c r="K917" s="171"/>
      <c r="L917" s="171"/>
      <c r="M917" s="171"/>
      <c r="N917" s="171"/>
      <c r="O917" s="171"/>
      <c r="P917" s="171"/>
      <c r="Q917" s="171"/>
      <c r="R917" s="171"/>
      <c r="S917" s="171"/>
      <c r="T917" s="171"/>
      <c r="U917" s="171"/>
      <c r="V917" s="171"/>
      <c r="W917" s="171"/>
      <c r="X917" s="171"/>
      <c r="Y917" s="171"/>
      <c r="Z917" s="171"/>
    </row>
    <row r="918" spans="1:26">
      <c r="A918" s="171"/>
      <c r="B918" s="171"/>
      <c r="C918" s="171"/>
      <c r="D918" s="171"/>
      <c r="E918" s="171"/>
      <c r="F918" s="171"/>
      <c r="G918" s="171"/>
      <c r="H918" s="171"/>
      <c r="I918" s="171"/>
      <c r="J918" s="171"/>
      <c r="K918" s="171"/>
      <c r="L918" s="171"/>
      <c r="M918" s="171"/>
      <c r="N918" s="171"/>
      <c r="O918" s="171"/>
      <c r="P918" s="171"/>
      <c r="Q918" s="171"/>
      <c r="R918" s="171"/>
      <c r="S918" s="171"/>
      <c r="T918" s="171"/>
      <c r="U918" s="171"/>
      <c r="V918" s="171"/>
      <c r="W918" s="171"/>
      <c r="X918" s="171"/>
      <c r="Y918" s="171"/>
      <c r="Z918" s="171"/>
    </row>
    <row r="919" spans="1:26">
      <c r="A919" s="171"/>
      <c r="B919" s="171"/>
      <c r="C919" s="171"/>
      <c r="D919" s="171"/>
      <c r="E919" s="171"/>
      <c r="F919" s="171"/>
      <c r="G919" s="171"/>
      <c r="H919" s="171"/>
      <c r="I919" s="171"/>
      <c r="J919" s="171"/>
      <c r="K919" s="171"/>
      <c r="L919" s="171"/>
      <c r="M919" s="171"/>
      <c r="N919" s="171"/>
      <c r="O919" s="171"/>
      <c r="P919" s="171"/>
      <c r="Q919" s="171"/>
      <c r="R919" s="171"/>
      <c r="S919" s="171"/>
      <c r="T919" s="171"/>
      <c r="U919" s="171"/>
      <c r="V919" s="171"/>
      <c r="W919" s="171"/>
      <c r="X919" s="171"/>
      <c r="Y919" s="171"/>
      <c r="Z919" s="171"/>
    </row>
    <row r="920" spans="1:26">
      <c r="A920" s="171"/>
      <c r="B920" s="171"/>
      <c r="C920" s="171"/>
      <c r="D920" s="171"/>
      <c r="E920" s="171"/>
      <c r="F920" s="171"/>
      <c r="G920" s="171"/>
      <c r="H920" s="171"/>
      <c r="I920" s="171"/>
      <c r="J920" s="171"/>
      <c r="K920" s="171"/>
      <c r="L920" s="171"/>
      <c r="M920" s="171"/>
      <c r="N920" s="171"/>
      <c r="O920" s="171"/>
      <c r="P920" s="171"/>
      <c r="Q920" s="171"/>
      <c r="R920" s="171"/>
      <c r="S920" s="171"/>
      <c r="T920" s="171"/>
      <c r="U920" s="171"/>
      <c r="V920" s="171"/>
      <c r="W920" s="171"/>
      <c r="X920" s="171"/>
      <c r="Y920" s="171"/>
      <c r="Z920" s="171"/>
    </row>
    <row r="921" spans="1:26">
      <c r="A921" s="171"/>
      <c r="B921" s="171"/>
      <c r="C921" s="171"/>
      <c r="D921" s="171"/>
      <c r="E921" s="171"/>
      <c r="F921" s="171"/>
      <c r="G921" s="171"/>
      <c r="H921" s="171"/>
      <c r="I921" s="171"/>
      <c r="J921" s="171"/>
      <c r="K921" s="171"/>
      <c r="L921" s="171"/>
      <c r="M921" s="171"/>
      <c r="N921" s="171"/>
      <c r="O921" s="171"/>
      <c r="P921" s="171"/>
      <c r="Q921" s="171"/>
      <c r="R921" s="171"/>
      <c r="S921" s="171"/>
      <c r="T921" s="171"/>
      <c r="U921" s="171"/>
      <c r="V921" s="171"/>
      <c r="W921" s="171"/>
      <c r="X921" s="171"/>
      <c r="Y921" s="171"/>
      <c r="Z921" s="171"/>
    </row>
    <row r="922" spans="1:26">
      <c r="A922" s="171"/>
      <c r="B922" s="171"/>
      <c r="C922" s="171"/>
      <c r="D922" s="171"/>
      <c r="E922" s="171"/>
      <c r="F922" s="171"/>
      <c r="G922" s="171"/>
      <c r="H922" s="171"/>
      <c r="I922" s="171"/>
      <c r="J922" s="171"/>
      <c r="K922" s="171"/>
      <c r="L922" s="171"/>
      <c r="M922" s="171"/>
      <c r="N922" s="171"/>
      <c r="O922" s="171"/>
      <c r="P922" s="171"/>
      <c r="Q922" s="171"/>
      <c r="R922" s="171"/>
      <c r="S922" s="171"/>
      <c r="T922" s="171"/>
      <c r="U922" s="171"/>
      <c r="V922" s="171"/>
      <c r="W922" s="171"/>
      <c r="X922" s="171"/>
      <c r="Y922" s="171"/>
      <c r="Z922" s="171"/>
    </row>
    <row r="923" spans="1:26">
      <c r="A923" s="171"/>
      <c r="B923" s="171"/>
      <c r="C923" s="171"/>
      <c r="D923" s="171"/>
      <c r="E923" s="171"/>
      <c r="F923" s="171"/>
      <c r="G923" s="171"/>
      <c r="H923" s="171"/>
      <c r="I923" s="171"/>
      <c r="J923" s="171"/>
      <c r="K923" s="171"/>
      <c r="L923" s="171"/>
      <c r="M923" s="171"/>
      <c r="N923" s="171"/>
      <c r="O923" s="171"/>
      <c r="P923" s="171"/>
      <c r="Q923" s="171"/>
      <c r="R923" s="171"/>
      <c r="S923" s="171"/>
      <c r="T923" s="171"/>
      <c r="U923" s="171"/>
      <c r="V923" s="171"/>
      <c r="W923" s="171"/>
      <c r="X923" s="171"/>
      <c r="Y923" s="171"/>
      <c r="Z923" s="171"/>
    </row>
    <row r="924" spans="1:26">
      <c r="A924" s="171"/>
      <c r="B924" s="171"/>
      <c r="C924" s="171"/>
      <c r="D924" s="171"/>
      <c r="E924" s="171"/>
      <c r="F924" s="171"/>
      <c r="G924" s="171"/>
      <c r="H924" s="171"/>
      <c r="I924" s="171"/>
      <c r="J924" s="171"/>
      <c r="K924" s="171"/>
      <c r="L924" s="171"/>
      <c r="M924" s="171"/>
      <c r="N924" s="171"/>
      <c r="O924" s="171"/>
      <c r="P924" s="171"/>
      <c r="Q924" s="171"/>
      <c r="R924" s="171"/>
      <c r="S924" s="171"/>
      <c r="T924" s="171"/>
      <c r="U924" s="171"/>
      <c r="V924" s="171"/>
      <c r="W924" s="171"/>
      <c r="X924" s="171"/>
      <c r="Y924" s="171"/>
      <c r="Z924" s="171"/>
    </row>
    <row r="925" spans="1:26">
      <c r="A925" s="171"/>
      <c r="B925" s="171"/>
      <c r="C925" s="171"/>
      <c r="D925" s="171"/>
      <c r="E925" s="171"/>
      <c r="F925" s="171"/>
      <c r="G925" s="171"/>
      <c r="H925" s="171"/>
      <c r="I925" s="171"/>
      <c r="J925" s="171"/>
      <c r="K925" s="171"/>
      <c r="L925" s="171"/>
      <c r="M925" s="171"/>
      <c r="N925" s="171"/>
      <c r="O925" s="171"/>
      <c r="P925" s="171"/>
      <c r="Q925" s="171"/>
      <c r="R925" s="171"/>
      <c r="S925" s="171"/>
      <c r="T925" s="171"/>
      <c r="U925" s="171"/>
      <c r="V925" s="171"/>
      <c r="W925" s="171"/>
      <c r="X925" s="171"/>
      <c r="Y925" s="171"/>
      <c r="Z925" s="171"/>
    </row>
    <row r="926" spans="1:26">
      <c r="A926" s="171"/>
      <c r="B926" s="171"/>
      <c r="C926" s="171"/>
      <c r="D926" s="171"/>
      <c r="E926" s="171"/>
      <c r="F926" s="171"/>
      <c r="G926" s="171"/>
      <c r="H926" s="171"/>
      <c r="I926" s="171"/>
      <c r="J926" s="171"/>
      <c r="K926" s="171"/>
      <c r="L926" s="171"/>
      <c r="M926" s="171"/>
      <c r="N926" s="171"/>
      <c r="O926" s="171"/>
      <c r="P926" s="171"/>
      <c r="Q926" s="171"/>
      <c r="R926" s="171"/>
      <c r="S926" s="171"/>
      <c r="T926" s="171"/>
      <c r="U926" s="171"/>
      <c r="V926" s="171"/>
      <c r="W926" s="171"/>
      <c r="X926" s="171"/>
      <c r="Y926" s="171"/>
      <c r="Z926" s="171"/>
    </row>
    <row r="927" spans="1:26">
      <c r="A927" s="171"/>
      <c r="B927" s="171"/>
      <c r="C927" s="171"/>
      <c r="D927" s="171"/>
      <c r="E927" s="171"/>
      <c r="F927" s="171"/>
      <c r="G927" s="171"/>
      <c r="H927" s="171"/>
      <c r="I927" s="171"/>
      <c r="J927" s="171"/>
      <c r="K927" s="171"/>
      <c r="L927" s="171"/>
      <c r="M927" s="171"/>
      <c r="N927" s="171"/>
      <c r="O927" s="171"/>
      <c r="P927" s="171"/>
      <c r="Q927" s="171"/>
      <c r="R927" s="171"/>
      <c r="S927" s="171"/>
      <c r="T927" s="171"/>
      <c r="U927" s="171"/>
      <c r="V927" s="171"/>
      <c r="W927" s="171"/>
      <c r="X927" s="171"/>
      <c r="Y927" s="171"/>
      <c r="Z927" s="171"/>
    </row>
    <row r="928" spans="1:26">
      <c r="A928" s="171"/>
      <c r="B928" s="171"/>
      <c r="C928" s="171"/>
      <c r="D928" s="171"/>
      <c r="E928" s="171"/>
      <c r="F928" s="171"/>
      <c r="G928" s="171"/>
      <c r="H928" s="171"/>
      <c r="I928" s="171"/>
      <c r="J928" s="171"/>
      <c r="K928" s="171"/>
      <c r="L928" s="171"/>
      <c r="M928" s="171"/>
      <c r="N928" s="171"/>
      <c r="O928" s="171"/>
      <c r="P928" s="171"/>
      <c r="Q928" s="171"/>
      <c r="R928" s="171"/>
      <c r="S928" s="171"/>
      <c r="T928" s="171"/>
      <c r="U928" s="171"/>
      <c r="V928" s="171"/>
      <c r="W928" s="171"/>
      <c r="X928" s="171"/>
      <c r="Y928" s="171"/>
      <c r="Z928" s="171"/>
    </row>
    <row r="929" spans="1:26">
      <c r="A929" s="171"/>
      <c r="B929" s="171"/>
      <c r="C929" s="171"/>
      <c r="D929" s="171"/>
      <c r="E929" s="171"/>
      <c r="F929" s="171"/>
      <c r="G929" s="171"/>
      <c r="H929" s="171"/>
      <c r="I929" s="171"/>
      <c r="J929" s="171"/>
      <c r="K929" s="171"/>
      <c r="L929" s="171"/>
      <c r="M929" s="171"/>
      <c r="N929" s="171"/>
      <c r="O929" s="171"/>
      <c r="P929" s="171"/>
      <c r="Q929" s="171"/>
      <c r="R929" s="171"/>
      <c r="S929" s="171"/>
      <c r="T929" s="171"/>
      <c r="U929" s="171"/>
      <c r="V929" s="171"/>
      <c r="W929" s="171"/>
      <c r="X929" s="171"/>
      <c r="Y929" s="171"/>
      <c r="Z929" s="171"/>
    </row>
    <row r="930" spans="1:26">
      <c r="A930" s="171"/>
      <c r="B930" s="171"/>
      <c r="C930" s="171"/>
      <c r="D930" s="171"/>
      <c r="E930" s="171"/>
      <c r="F930" s="171"/>
      <c r="G930" s="171"/>
      <c r="H930" s="171"/>
      <c r="I930" s="171"/>
      <c r="J930" s="171"/>
      <c r="K930" s="171"/>
      <c r="L930" s="171"/>
      <c r="M930" s="171"/>
      <c r="N930" s="171"/>
      <c r="O930" s="171"/>
      <c r="P930" s="171"/>
      <c r="Q930" s="171"/>
      <c r="R930" s="171"/>
      <c r="S930" s="171"/>
      <c r="T930" s="171"/>
      <c r="U930" s="171"/>
      <c r="V930" s="171"/>
      <c r="W930" s="171"/>
      <c r="X930" s="171"/>
      <c r="Y930" s="171"/>
      <c r="Z930" s="171"/>
    </row>
    <row r="931" spans="1:26">
      <c r="A931" s="171"/>
      <c r="B931" s="171"/>
      <c r="C931" s="171"/>
      <c r="D931" s="171"/>
      <c r="E931" s="171"/>
      <c r="F931" s="171"/>
      <c r="G931" s="171"/>
      <c r="H931" s="171"/>
      <c r="I931" s="171"/>
      <c r="J931" s="171"/>
      <c r="K931" s="171"/>
      <c r="L931" s="171"/>
      <c r="M931" s="171"/>
      <c r="N931" s="171"/>
      <c r="O931" s="171"/>
      <c r="P931" s="171"/>
      <c r="Q931" s="171"/>
      <c r="R931" s="171"/>
      <c r="S931" s="171"/>
      <c r="T931" s="171"/>
      <c r="U931" s="171"/>
      <c r="V931" s="171"/>
      <c r="W931" s="171"/>
      <c r="X931" s="171"/>
      <c r="Y931" s="171"/>
      <c r="Z931" s="171"/>
    </row>
    <row r="932" spans="1:26">
      <c r="A932" s="171"/>
      <c r="B932" s="171"/>
      <c r="C932" s="171"/>
      <c r="D932" s="171"/>
      <c r="E932" s="171"/>
      <c r="F932" s="171"/>
      <c r="G932" s="171"/>
      <c r="H932" s="171"/>
      <c r="I932" s="171"/>
      <c r="J932" s="171"/>
      <c r="K932" s="171"/>
      <c r="L932" s="171"/>
      <c r="M932" s="171"/>
      <c r="N932" s="171"/>
      <c r="O932" s="171"/>
      <c r="P932" s="171"/>
      <c r="Q932" s="171"/>
      <c r="R932" s="171"/>
      <c r="S932" s="171"/>
      <c r="T932" s="171"/>
      <c r="U932" s="171"/>
      <c r="V932" s="171"/>
      <c r="W932" s="171"/>
      <c r="X932" s="171"/>
      <c r="Y932" s="171"/>
      <c r="Z932" s="171"/>
    </row>
    <row r="933" spans="1:26">
      <c r="A933" s="171"/>
      <c r="B933" s="171"/>
      <c r="C933" s="171"/>
      <c r="D933" s="171"/>
      <c r="E933" s="171"/>
      <c r="F933" s="171"/>
      <c r="G933" s="171"/>
      <c r="H933" s="171"/>
      <c r="I933" s="171"/>
      <c r="J933" s="171"/>
      <c r="K933" s="171"/>
      <c r="L933" s="171"/>
      <c r="M933" s="171"/>
      <c r="N933" s="171"/>
      <c r="O933" s="171"/>
      <c r="P933" s="171"/>
      <c r="Q933" s="171"/>
      <c r="R933" s="171"/>
      <c r="S933" s="171"/>
      <c r="T933" s="171"/>
      <c r="U933" s="171"/>
      <c r="V933" s="171"/>
      <c r="W933" s="171"/>
      <c r="X933" s="171"/>
      <c r="Y933" s="171"/>
      <c r="Z933" s="171"/>
    </row>
    <row r="934" spans="1:26">
      <c r="A934" s="171"/>
      <c r="B934" s="171"/>
      <c r="C934" s="171"/>
      <c r="D934" s="171"/>
      <c r="E934" s="171"/>
      <c r="F934" s="171"/>
      <c r="G934" s="171"/>
      <c r="H934" s="171"/>
      <c r="I934" s="171"/>
      <c r="J934" s="171"/>
      <c r="K934" s="171"/>
      <c r="L934" s="171"/>
      <c r="M934" s="171"/>
      <c r="N934" s="171"/>
      <c r="O934" s="171"/>
      <c r="P934" s="171"/>
      <c r="Q934" s="171"/>
      <c r="R934" s="171"/>
      <c r="S934" s="171"/>
      <c r="T934" s="171"/>
      <c r="U934" s="171"/>
      <c r="V934" s="171"/>
      <c r="W934" s="171"/>
      <c r="X934" s="171"/>
      <c r="Y934" s="171"/>
      <c r="Z934" s="171"/>
    </row>
    <row r="935" spans="1:26">
      <c r="A935" s="171"/>
      <c r="B935" s="171"/>
      <c r="C935" s="171"/>
      <c r="D935" s="171"/>
      <c r="E935" s="171"/>
      <c r="F935" s="171"/>
      <c r="G935" s="171"/>
      <c r="H935" s="171"/>
      <c r="I935" s="171"/>
      <c r="J935" s="171"/>
      <c r="K935" s="171"/>
      <c r="L935" s="171"/>
      <c r="M935" s="171"/>
      <c r="N935" s="171"/>
      <c r="O935" s="171"/>
      <c r="P935" s="171"/>
      <c r="Q935" s="171"/>
      <c r="R935" s="171"/>
      <c r="S935" s="171"/>
      <c r="T935" s="171"/>
      <c r="U935" s="171"/>
      <c r="V935" s="171"/>
      <c r="W935" s="171"/>
      <c r="X935" s="171"/>
      <c r="Y935" s="171"/>
      <c r="Z935" s="171"/>
    </row>
    <row r="936" spans="1:26">
      <c r="A936" s="171"/>
      <c r="B936" s="171"/>
      <c r="C936" s="171"/>
      <c r="D936" s="171"/>
      <c r="E936" s="171"/>
      <c r="F936" s="171"/>
      <c r="G936" s="171"/>
      <c r="H936" s="171"/>
      <c r="I936" s="171"/>
      <c r="J936" s="171"/>
      <c r="K936" s="171"/>
      <c r="L936" s="171"/>
      <c r="M936" s="171"/>
      <c r="N936" s="171"/>
      <c r="O936" s="171"/>
      <c r="P936" s="171"/>
      <c r="Q936" s="171"/>
      <c r="R936" s="171"/>
      <c r="S936" s="171"/>
      <c r="T936" s="171"/>
      <c r="U936" s="171"/>
      <c r="V936" s="171"/>
      <c r="W936" s="171"/>
      <c r="X936" s="171"/>
      <c r="Y936" s="171"/>
      <c r="Z936" s="171"/>
    </row>
    <row r="937" spans="1:26">
      <c r="A937" s="171"/>
      <c r="B937" s="171"/>
      <c r="C937" s="171"/>
      <c r="D937" s="171"/>
      <c r="E937" s="171"/>
      <c r="F937" s="171"/>
      <c r="G937" s="171"/>
      <c r="H937" s="171"/>
      <c r="I937" s="171"/>
      <c r="J937" s="171"/>
      <c r="K937" s="171"/>
      <c r="L937" s="171"/>
      <c r="M937" s="171"/>
      <c r="N937" s="171"/>
      <c r="O937" s="171"/>
      <c r="P937" s="171"/>
      <c r="Q937" s="171"/>
      <c r="R937" s="171"/>
      <c r="S937" s="171"/>
      <c r="T937" s="171"/>
      <c r="U937" s="171"/>
      <c r="V937" s="171"/>
      <c r="W937" s="171"/>
      <c r="X937" s="171"/>
      <c r="Y937" s="171"/>
      <c r="Z937" s="171"/>
    </row>
    <row r="938" spans="1:26">
      <c r="A938" s="171"/>
      <c r="B938" s="171"/>
      <c r="C938" s="171"/>
      <c r="D938" s="171"/>
      <c r="E938" s="171"/>
      <c r="F938" s="171"/>
      <c r="G938" s="171"/>
      <c r="H938" s="171"/>
      <c r="I938" s="171"/>
      <c r="J938" s="171"/>
      <c r="K938" s="171"/>
      <c r="L938" s="171"/>
      <c r="M938" s="171"/>
      <c r="N938" s="171"/>
      <c r="O938" s="171"/>
      <c r="P938" s="171"/>
      <c r="Q938" s="171"/>
      <c r="R938" s="171"/>
      <c r="S938" s="171"/>
      <c r="T938" s="171"/>
      <c r="U938" s="171"/>
      <c r="V938" s="171"/>
      <c r="W938" s="171"/>
      <c r="X938" s="171"/>
      <c r="Y938" s="171"/>
      <c r="Z938" s="171"/>
    </row>
    <row r="939" spans="1:26">
      <c r="A939" s="171"/>
      <c r="B939" s="171"/>
      <c r="C939" s="171"/>
      <c r="D939" s="171"/>
      <c r="E939" s="171"/>
      <c r="F939" s="171"/>
      <c r="G939" s="171"/>
      <c r="H939" s="171"/>
      <c r="I939" s="171"/>
      <c r="J939" s="171"/>
      <c r="K939" s="171"/>
      <c r="L939" s="171"/>
      <c r="M939" s="171"/>
      <c r="N939" s="171"/>
      <c r="O939" s="171"/>
      <c r="P939" s="171"/>
      <c r="Q939" s="171"/>
      <c r="R939" s="171"/>
      <c r="S939" s="171"/>
      <c r="T939" s="171"/>
      <c r="U939" s="171"/>
      <c r="V939" s="171"/>
      <c r="W939" s="171"/>
      <c r="X939" s="171"/>
      <c r="Y939" s="171"/>
      <c r="Z939" s="171"/>
    </row>
    <row r="940" spans="1:26">
      <c r="A940" s="171"/>
      <c r="B940" s="171"/>
      <c r="C940" s="171"/>
      <c r="D940" s="171"/>
      <c r="E940" s="171"/>
      <c r="F940" s="171"/>
      <c r="G940" s="171"/>
      <c r="H940" s="171"/>
      <c r="I940" s="171"/>
      <c r="J940" s="171"/>
      <c r="K940" s="171"/>
      <c r="L940" s="171"/>
      <c r="M940" s="171"/>
      <c r="N940" s="171"/>
      <c r="O940" s="171"/>
      <c r="P940" s="171"/>
      <c r="Q940" s="171"/>
      <c r="R940" s="171"/>
      <c r="S940" s="171"/>
      <c r="T940" s="171"/>
      <c r="U940" s="171"/>
      <c r="V940" s="171"/>
      <c r="W940" s="171"/>
      <c r="X940" s="171"/>
      <c r="Y940" s="171"/>
      <c r="Z940" s="171"/>
    </row>
    <row r="941" spans="1:26">
      <c r="A941" s="171"/>
      <c r="B941" s="171"/>
      <c r="C941" s="171"/>
      <c r="D941" s="171"/>
      <c r="E941" s="171"/>
      <c r="F941" s="171"/>
      <c r="G941" s="171"/>
      <c r="H941" s="171"/>
      <c r="I941" s="171"/>
      <c r="J941" s="171"/>
      <c r="K941" s="171"/>
      <c r="L941" s="171"/>
      <c r="M941" s="171"/>
      <c r="N941" s="171"/>
      <c r="O941" s="171"/>
      <c r="P941" s="171"/>
      <c r="Q941" s="171"/>
      <c r="R941" s="171"/>
      <c r="S941" s="171"/>
      <c r="T941" s="171"/>
      <c r="U941" s="171"/>
      <c r="V941" s="171"/>
      <c r="W941" s="171"/>
      <c r="X941" s="171"/>
      <c r="Y941" s="171"/>
      <c r="Z941" s="171"/>
    </row>
    <row r="942" spans="1:26">
      <c r="A942" s="171"/>
      <c r="B942" s="171"/>
      <c r="C942" s="171"/>
      <c r="D942" s="171"/>
      <c r="E942" s="171"/>
      <c r="F942" s="171"/>
      <c r="G942" s="171"/>
      <c r="H942" s="171"/>
      <c r="I942" s="171"/>
      <c r="J942" s="171"/>
      <c r="K942" s="171"/>
      <c r="L942" s="171"/>
      <c r="M942" s="171"/>
      <c r="N942" s="171"/>
      <c r="O942" s="171"/>
      <c r="P942" s="171"/>
      <c r="Q942" s="171"/>
      <c r="R942" s="171"/>
      <c r="S942" s="171"/>
      <c r="T942" s="171"/>
      <c r="U942" s="171"/>
      <c r="V942" s="171"/>
      <c r="W942" s="171"/>
      <c r="X942" s="171"/>
      <c r="Y942" s="171"/>
      <c r="Z942" s="171"/>
    </row>
    <row r="943" spans="1:26">
      <c r="A943" s="171"/>
      <c r="B943" s="171"/>
      <c r="C943" s="171"/>
      <c r="D943" s="171"/>
      <c r="E943" s="171"/>
      <c r="F943" s="171"/>
      <c r="G943" s="171"/>
      <c r="H943" s="171"/>
      <c r="I943" s="171"/>
      <c r="J943" s="171"/>
      <c r="K943" s="171"/>
      <c r="L943" s="171"/>
      <c r="M943" s="171"/>
      <c r="N943" s="171"/>
      <c r="O943" s="171"/>
      <c r="P943" s="171"/>
      <c r="Q943" s="171"/>
      <c r="R943" s="171"/>
      <c r="S943" s="171"/>
      <c r="T943" s="171"/>
      <c r="U943" s="171"/>
      <c r="V943" s="171"/>
      <c r="W943" s="171"/>
      <c r="X943" s="171"/>
      <c r="Y943" s="171"/>
      <c r="Z943" s="171"/>
    </row>
    <row r="944" spans="1:26">
      <c r="A944" s="171"/>
      <c r="B944" s="171"/>
      <c r="C944" s="171"/>
      <c r="D944" s="171"/>
      <c r="E944" s="171"/>
      <c r="F944" s="171"/>
      <c r="G944" s="171"/>
      <c r="H944" s="171"/>
      <c r="I944" s="171"/>
      <c r="J944" s="171"/>
      <c r="K944" s="171"/>
      <c r="L944" s="171"/>
      <c r="M944" s="171"/>
      <c r="N944" s="171"/>
      <c r="O944" s="171"/>
      <c r="P944" s="171"/>
      <c r="Q944" s="171"/>
      <c r="R944" s="171"/>
      <c r="S944" s="171"/>
      <c r="T944" s="171"/>
      <c r="U944" s="171"/>
      <c r="V944" s="171"/>
      <c r="W944" s="171"/>
      <c r="X944" s="171"/>
      <c r="Y944" s="171"/>
      <c r="Z944" s="171"/>
    </row>
    <row r="945" spans="1:26">
      <c r="A945" s="171"/>
      <c r="B945" s="171"/>
      <c r="C945" s="171"/>
      <c r="D945" s="171"/>
      <c r="E945" s="171"/>
      <c r="F945" s="171"/>
      <c r="G945" s="171"/>
      <c r="H945" s="171"/>
      <c r="I945" s="171"/>
      <c r="J945" s="171"/>
      <c r="K945" s="171"/>
      <c r="L945" s="171"/>
      <c r="M945" s="171"/>
      <c r="N945" s="171"/>
      <c r="O945" s="171"/>
      <c r="P945" s="171"/>
      <c r="Q945" s="171"/>
      <c r="R945" s="171"/>
      <c r="S945" s="171"/>
      <c r="T945" s="171"/>
      <c r="U945" s="171"/>
      <c r="V945" s="171"/>
      <c r="W945" s="171"/>
      <c r="X945" s="171"/>
      <c r="Y945" s="171"/>
      <c r="Z945" s="171"/>
    </row>
    <row r="946" spans="1:26">
      <c r="A946" s="171"/>
      <c r="B946" s="171"/>
      <c r="C946" s="171"/>
      <c r="D946" s="171"/>
      <c r="E946" s="171"/>
      <c r="F946" s="171"/>
      <c r="G946" s="171"/>
      <c r="H946" s="171"/>
      <c r="I946" s="171"/>
      <c r="J946" s="171"/>
      <c r="K946" s="171"/>
      <c r="L946" s="171"/>
      <c r="M946" s="171"/>
      <c r="N946" s="171"/>
      <c r="O946" s="171"/>
      <c r="P946" s="171"/>
      <c r="Q946" s="171"/>
      <c r="R946" s="171"/>
      <c r="S946" s="171"/>
      <c r="T946" s="171"/>
      <c r="U946" s="171"/>
      <c r="V946" s="171"/>
      <c r="W946" s="171"/>
      <c r="X946" s="171"/>
      <c r="Y946" s="171"/>
      <c r="Z946" s="171"/>
    </row>
    <row r="947" spans="1:26">
      <c r="A947" s="171"/>
      <c r="B947" s="171"/>
      <c r="C947" s="171"/>
      <c r="D947" s="171"/>
      <c r="E947" s="171"/>
      <c r="F947" s="171"/>
      <c r="G947" s="171"/>
      <c r="H947" s="171"/>
      <c r="I947" s="171"/>
      <c r="J947" s="171"/>
      <c r="K947" s="171"/>
      <c r="L947" s="171"/>
      <c r="M947" s="171"/>
      <c r="N947" s="171"/>
      <c r="O947" s="171"/>
      <c r="P947" s="171"/>
      <c r="Q947" s="171"/>
      <c r="R947" s="171"/>
      <c r="S947" s="171"/>
      <c r="T947" s="171"/>
      <c r="U947" s="171"/>
      <c r="V947" s="171"/>
      <c r="W947" s="171"/>
      <c r="X947" s="171"/>
      <c r="Y947" s="171"/>
      <c r="Z947" s="171"/>
    </row>
    <row r="948" spans="1:26">
      <c r="A948" s="171"/>
      <c r="B948" s="171"/>
      <c r="C948" s="171"/>
      <c r="D948" s="171"/>
      <c r="E948" s="171"/>
      <c r="F948" s="171"/>
      <c r="G948" s="171"/>
      <c r="H948" s="171"/>
      <c r="I948" s="171"/>
      <c r="J948" s="171"/>
      <c r="K948" s="171"/>
      <c r="L948" s="171"/>
      <c r="M948" s="171"/>
      <c r="N948" s="171"/>
      <c r="O948" s="171"/>
      <c r="P948" s="171"/>
      <c r="Q948" s="171"/>
      <c r="R948" s="171"/>
      <c r="S948" s="171"/>
      <c r="T948" s="171"/>
      <c r="U948" s="171"/>
      <c r="V948" s="171"/>
      <c r="W948" s="171"/>
      <c r="X948" s="171"/>
      <c r="Y948" s="171"/>
      <c r="Z948" s="171"/>
    </row>
    <row r="949" spans="1:26">
      <c r="A949" s="171"/>
      <c r="B949" s="171"/>
      <c r="C949" s="171"/>
      <c r="D949" s="171"/>
      <c r="E949" s="171"/>
      <c r="F949" s="171"/>
      <c r="G949" s="171"/>
      <c r="H949" s="171"/>
      <c r="I949" s="171"/>
      <c r="J949" s="171"/>
      <c r="K949" s="171"/>
      <c r="L949" s="171"/>
      <c r="M949" s="171"/>
      <c r="N949" s="171"/>
      <c r="O949" s="171"/>
      <c r="P949" s="171"/>
      <c r="Q949" s="171"/>
      <c r="R949" s="171"/>
      <c r="S949" s="171"/>
      <c r="T949" s="171"/>
      <c r="U949" s="171"/>
      <c r="V949" s="171"/>
      <c r="W949" s="171"/>
      <c r="X949" s="171"/>
      <c r="Y949" s="171"/>
      <c r="Z949" s="171"/>
    </row>
    <row r="950" spans="1:26">
      <c r="A950" s="171"/>
      <c r="B950" s="171"/>
      <c r="C950" s="171"/>
      <c r="D950" s="171"/>
      <c r="E950" s="171"/>
      <c r="F950" s="171"/>
      <c r="G950" s="171"/>
      <c r="H950" s="171"/>
      <c r="I950" s="171"/>
      <c r="J950" s="171"/>
      <c r="K950" s="171"/>
      <c r="L950" s="171"/>
      <c r="M950" s="171"/>
      <c r="N950" s="171"/>
      <c r="O950" s="171"/>
      <c r="P950" s="171"/>
      <c r="Q950" s="171"/>
      <c r="R950" s="171"/>
      <c r="S950" s="171"/>
      <c r="T950" s="171"/>
      <c r="U950" s="171"/>
      <c r="V950" s="171"/>
      <c r="W950" s="171"/>
      <c r="X950" s="171"/>
      <c r="Y950" s="171"/>
      <c r="Z950" s="171"/>
    </row>
    <row r="951" spans="1:26">
      <c r="A951" s="171"/>
      <c r="B951" s="171"/>
      <c r="C951" s="171"/>
      <c r="D951" s="171"/>
      <c r="E951" s="171"/>
      <c r="F951" s="171"/>
      <c r="G951" s="171"/>
      <c r="H951" s="171"/>
      <c r="I951" s="171"/>
      <c r="J951" s="171"/>
      <c r="K951" s="171"/>
      <c r="L951" s="171"/>
      <c r="M951" s="171"/>
      <c r="N951" s="171"/>
      <c r="O951" s="171"/>
      <c r="P951" s="171"/>
      <c r="Q951" s="171"/>
      <c r="R951" s="171"/>
      <c r="S951" s="171"/>
      <c r="T951" s="171"/>
      <c r="U951" s="171"/>
      <c r="V951" s="171"/>
      <c r="W951" s="171"/>
      <c r="X951" s="171"/>
      <c r="Y951" s="171"/>
      <c r="Z951" s="171"/>
    </row>
    <row r="952" spans="1:26">
      <c r="A952" s="171"/>
      <c r="B952" s="171"/>
      <c r="C952" s="171"/>
      <c r="D952" s="171"/>
      <c r="E952" s="171"/>
      <c r="F952" s="171"/>
      <c r="G952" s="171"/>
      <c r="H952" s="171"/>
      <c r="I952" s="171"/>
      <c r="J952" s="171"/>
      <c r="K952" s="171"/>
      <c r="L952" s="171"/>
      <c r="M952" s="171"/>
      <c r="N952" s="171"/>
      <c r="O952" s="171"/>
      <c r="P952" s="171"/>
      <c r="Q952" s="171"/>
      <c r="R952" s="171"/>
      <c r="S952" s="171"/>
      <c r="T952" s="171"/>
      <c r="U952" s="171"/>
      <c r="V952" s="171"/>
      <c r="W952" s="171"/>
      <c r="X952" s="171"/>
      <c r="Y952" s="171"/>
      <c r="Z952" s="171"/>
    </row>
    <row r="953" spans="1:26">
      <c r="A953" s="171"/>
      <c r="B953" s="171"/>
      <c r="C953" s="171"/>
      <c r="D953" s="171"/>
      <c r="E953" s="171"/>
      <c r="F953" s="171"/>
      <c r="G953" s="171"/>
      <c r="H953" s="171"/>
      <c r="I953" s="171"/>
      <c r="J953" s="171"/>
      <c r="K953" s="171"/>
      <c r="L953" s="171"/>
      <c r="M953" s="171"/>
      <c r="N953" s="171"/>
      <c r="O953" s="171"/>
      <c r="P953" s="171"/>
      <c r="Q953" s="171"/>
      <c r="R953" s="171"/>
      <c r="S953" s="171"/>
      <c r="T953" s="171"/>
      <c r="U953" s="171"/>
      <c r="V953" s="171"/>
      <c r="W953" s="171"/>
      <c r="X953" s="171"/>
      <c r="Y953" s="171"/>
      <c r="Z953" s="171"/>
    </row>
    <row r="954" spans="1:26">
      <c r="A954" s="171"/>
      <c r="B954" s="171"/>
      <c r="C954" s="171"/>
      <c r="D954" s="171"/>
      <c r="E954" s="171"/>
      <c r="F954" s="171"/>
      <c r="G954" s="171"/>
      <c r="H954" s="171"/>
      <c r="I954" s="171"/>
      <c r="J954" s="171"/>
      <c r="K954" s="171"/>
      <c r="L954" s="171"/>
      <c r="M954" s="171"/>
      <c r="N954" s="171"/>
      <c r="O954" s="171"/>
      <c r="P954" s="171"/>
      <c r="Q954" s="171"/>
      <c r="R954" s="171"/>
      <c r="S954" s="171"/>
      <c r="T954" s="171"/>
      <c r="U954" s="171"/>
      <c r="V954" s="171"/>
      <c r="W954" s="171"/>
      <c r="X954" s="171"/>
      <c r="Y954" s="171"/>
      <c r="Z954" s="171"/>
    </row>
    <row r="955" spans="1:26">
      <c r="A955" s="171"/>
      <c r="B955" s="171"/>
      <c r="C955" s="171"/>
      <c r="D955" s="171"/>
      <c r="E955" s="171"/>
      <c r="F955" s="171"/>
      <c r="G955" s="171"/>
      <c r="H955" s="171"/>
      <c r="I955" s="171"/>
      <c r="J955" s="171"/>
      <c r="K955" s="171"/>
      <c r="L955" s="171"/>
      <c r="M955" s="171"/>
      <c r="N955" s="171"/>
      <c r="O955" s="171"/>
      <c r="P955" s="171"/>
      <c r="Q955" s="171"/>
      <c r="R955" s="171"/>
      <c r="S955" s="171"/>
      <c r="T955" s="171"/>
      <c r="U955" s="171"/>
      <c r="V955" s="171"/>
      <c r="W955" s="171"/>
      <c r="X955" s="171"/>
      <c r="Y955" s="171"/>
      <c r="Z955" s="171"/>
    </row>
    <row r="956" spans="1:26">
      <c r="A956" s="171"/>
      <c r="B956" s="171"/>
      <c r="C956" s="171"/>
      <c r="D956" s="171"/>
      <c r="E956" s="171"/>
      <c r="F956" s="171"/>
      <c r="G956" s="171"/>
      <c r="H956" s="171"/>
      <c r="I956" s="171"/>
      <c r="J956" s="171"/>
      <c r="K956" s="171"/>
      <c r="L956" s="171"/>
      <c r="M956" s="171"/>
      <c r="N956" s="171"/>
      <c r="O956" s="171"/>
      <c r="P956" s="171"/>
      <c r="Q956" s="171"/>
      <c r="R956" s="171"/>
      <c r="S956" s="171"/>
      <c r="T956" s="171"/>
      <c r="U956" s="171"/>
      <c r="V956" s="171"/>
      <c r="W956" s="171"/>
      <c r="X956" s="171"/>
      <c r="Y956" s="171"/>
      <c r="Z956" s="171"/>
    </row>
    <row r="957" spans="1:26">
      <c r="A957" s="171"/>
      <c r="B957" s="171"/>
      <c r="C957" s="171"/>
      <c r="D957" s="171"/>
      <c r="E957" s="171"/>
      <c r="F957" s="171"/>
      <c r="G957" s="171"/>
      <c r="H957" s="171"/>
      <c r="I957" s="171"/>
      <c r="J957" s="171"/>
      <c r="K957" s="171"/>
      <c r="L957" s="171"/>
      <c r="M957" s="171"/>
      <c r="N957" s="171"/>
      <c r="O957" s="171"/>
      <c r="P957" s="171"/>
      <c r="Q957" s="171"/>
      <c r="R957" s="171"/>
      <c r="S957" s="171"/>
      <c r="T957" s="171"/>
      <c r="U957" s="171"/>
      <c r="V957" s="171"/>
      <c r="W957" s="171"/>
      <c r="X957" s="171"/>
      <c r="Y957" s="171"/>
      <c r="Z957" s="171"/>
    </row>
    <row r="958" spans="1:26">
      <c r="A958" s="171"/>
      <c r="B958" s="171"/>
      <c r="C958" s="171"/>
      <c r="D958" s="171"/>
      <c r="E958" s="171"/>
      <c r="F958" s="171"/>
      <c r="G958" s="171"/>
      <c r="H958" s="171"/>
      <c r="I958" s="171"/>
      <c r="J958" s="171"/>
      <c r="K958" s="171"/>
      <c r="L958" s="171"/>
      <c r="M958" s="171"/>
      <c r="N958" s="171"/>
      <c r="O958" s="171"/>
      <c r="P958" s="171"/>
      <c r="Q958" s="171"/>
      <c r="R958" s="171"/>
      <c r="S958" s="171"/>
      <c r="T958" s="171"/>
      <c r="U958" s="171"/>
      <c r="V958" s="171"/>
      <c r="W958" s="171"/>
      <c r="X958" s="171"/>
      <c r="Y958" s="171"/>
      <c r="Z958" s="171"/>
    </row>
    <row r="959" spans="1:26">
      <c r="A959" s="171"/>
      <c r="B959" s="171"/>
      <c r="C959" s="171"/>
      <c r="D959" s="171"/>
      <c r="E959" s="171"/>
      <c r="F959" s="171"/>
      <c r="G959" s="171"/>
      <c r="H959" s="171"/>
      <c r="I959" s="171"/>
      <c r="J959" s="171"/>
      <c r="K959" s="171"/>
      <c r="L959" s="171"/>
      <c r="M959" s="171"/>
      <c r="N959" s="171"/>
      <c r="O959" s="171"/>
      <c r="P959" s="171"/>
      <c r="Q959" s="171"/>
      <c r="R959" s="171"/>
      <c r="S959" s="171"/>
      <c r="T959" s="171"/>
      <c r="U959" s="171"/>
      <c r="V959" s="171"/>
      <c r="W959" s="171"/>
      <c r="X959" s="171"/>
      <c r="Y959" s="171"/>
      <c r="Z959" s="171"/>
    </row>
    <row r="960" spans="1:26">
      <c r="A960" s="171"/>
      <c r="B960" s="171"/>
      <c r="C960" s="171"/>
      <c r="D960" s="171"/>
      <c r="E960" s="171"/>
      <c r="F960" s="171"/>
      <c r="G960" s="171"/>
      <c r="H960" s="171"/>
      <c r="I960" s="171"/>
      <c r="J960" s="171"/>
      <c r="K960" s="171"/>
      <c r="L960" s="171"/>
      <c r="M960" s="171"/>
      <c r="N960" s="171"/>
      <c r="O960" s="171"/>
      <c r="P960" s="171"/>
      <c r="Q960" s="171"/>
      <c r="R960" s="171"/>
      <c r="S960" s="171"/>
      <c r="T960" s="171"/>
      <c r="U960" s="171"/>
      <c r="V960" s="171"/>
      <c r="W960" s="171"/>
      <c r="X960" s="171"/>
      <c r="Y960" s="171"/>
      <c r="Z960" s="171"/>
    </row>
    <row r="961" spans="1:26">
      <c r="A961" s="171"/>
      <c r="B961" s="171"/>
      <c r="C961" s="171"/>
      <c r="D961" s="171"/>
      <c r="E961" s="171"/>
      <c r="F961" s="171"/>
      <c r="G961" s="171"/>
      <c r="H961" s="171"/>
      <c r="I961" s="171"/>
      <c r="J961" s="171"/>
      <c r="K961" s="171"/>
      <c r="L961" s="171"/>
      <c r="M961" s="171"/>
      <c r="N961" s="171"/>
      <c r="O961" s="171"/>
      <c r="P961" s="171"/>
      <c r="Q961" s="171"/>
      <c r="R961" s="171"/>
      <c r="S961" s="171"/>
      <c r="T961" s="171"/>
      <c r="U961" s="171"/>
      <c r="V961" s="171"/>
      <c r="W961" s="171"/>
      <c r="X961" s="171"/>
      <c r="Y961" s="171"/>
      <c r="Z961" s="171"/>
    </row>
    <row r="962" spans="1:26">
      <c r="A962" s="171"/>
      <c r="B962" s="171"/>
      <c r="C962" s="171"/>
      <c r="D962" s="171"/>
      <c r="E962" s="171"/>
      <c r="F962" s="171"/>
      <c r="G962" s="171"/>
      <c r="H962" s="171"/>
      <c r="I962" s="171"/>
      <c r="J962" s="171"/>
      <c r="K962" s="171"/>
      <c r="L962" s="171"/>
      <c r="M962" s="171"/>
      <c r="N962" s="171"/>
      <c r="O962" s="171"/>
      <c r="P962" s="171"/>
      <c r="Q962" s="171"/>
      <c r="R962" s="171"/>
      <c r="S962" s="171"/>
      <c r="T962" s="171"/>
      <c r="U962" s="171"/>
      <c r="V962" s="171"/>
      <c r="W962" s="171"/>
      <c r="X962" s="171"/>
      <c r="Y962" s="171"/>
      <c r="Z962" s="171"/>
    </row>
    <row r="963" spans="1:26">
      <c r="A963" s="171"/>
      <c r="B963" s="171"/>
      <c r="C963" s="171"/>
      <c r="D963" s="171"/>
      <c r="E963" s="171"/>
      <c r="F963" s="171"/>
      <c r="G963" s="171"/>
      <c r="H963" s="171"/>
      <c r="I963" s="171"/>
      <c r="J963" s="171"/>
      <c r="K963" s="171"/>
      <c r="L963" s="171"/>
      <c r="M963" s="171"/>
      <c r="N963" s="171"/>
      <c r="O963" s="171"/>
      <c r="P963" s="171"/>
      <c r="Q963" s="171"/>
      <c r="R963" s="171"/>
      <c r="S963" s="171"/>
      <c r="T963" s="171"/>
      <c r="U963" s="171"/>
      <c r="V963" s="171"/>
      <c r="W963" s="171"/>
      <c r="X963" s="171"/>
      <c r="Y963" s="171"/>
      <c r="Z963" s="171"/>
    </row>
    <row r="964" spans="1:26">
      <c r="A964" s="171"/>
      <c r="B964" s="171"/>
      <c r="C964" s="171"/>
      <c r="D964" s="171"/>
      <c r="E964" s="171"/>
      <c r="F964" s="171"/>
      <c r="G964" s="171"/>
      <c r="H964" s="171"/>
      <c r="I964" s="171"/>
      <c r="J964" s="171"/>
      <c r="K964" s="171"/>
      <c r="L964" s="171"/>
      <c r="M964" s="171"/>
      <c r="N964" s="171"/>
      <c r="O964" s="171"/>
      <c r="P964" s="171"/>
      <c r="Q964" s="171"/>
      <c r="R964" s="171"/>
      <c r="S964" s="171"/>
      <c r="T964" s="171"/>
      <c r="U964" s="171"/>
      <c r="V964" s="171"/>
      <c r="W964" s="171"/>
      <c r="X964" s="171"/>
      <c r="Y964" s="171"/>
      <c r="Z964" s="171"/>
    </row>
    <row r="965" spans="1:26">
      <c r="A965" s="171"/>
      <c r="B965" s="171"/>
      <c r="C965" s="171"/>
      <c r="D965" s="171"/>
      <c r="E965" s="171"/>
      <c r="F965" s="171"/>
      <c r="G965" s="171"/>
      <c r="H965" s="171"/>
      <c r="I965" s="171"/>
      <c r="J965" s="171"/>
      <c r="K965" s="171"/>
      <c r="L965" s="171"/>
      <c r="M965" s="171"/>
      <c r="N965" s="171"/>
      <c r="O965" s="171"/>
      <c r="P965" s="171"/>
      <c r="Q965" s="171"/>
      <c r="R965" s="171"/>
      <c r="S965" s="171"/>
      <c r="T965" s="171"/>
      <c r="U965" s="171"/>
      <c r="V965" s="171"/>
      <c r="W965" s="171"/>
      <c r="X965" s="171"/>
      <c r="Y965" s="171"/>
      <c r="Z965" s="171"/>
    </row>
    <row r="966" spans="1:26">
      <c r="A966" s="171"/>
      <c r="B966" s="171"/>
      <c r="C966" s="171"/>
      <c r="D966" s="171"/>
      <c r="E966" s="171"/>
      <c r="F966" s="171"/>
      <c r="G966" s="171"/>
      <c r="H966" s="171"/>
      <c r="I966" s="171"/>
      <c r="J966" s="171"/>
      <c r="K966" s="171"/>
      <c r="L966" s="171"/>
      <c r="M966" s="171"/>
      <c r="N966" s="171"/>
      <c r="O966" s="171"/>
      <c r="P966" s="171"/>
      <c r="Q966" s="171"/>
      <c r="R966" s="171"/>
      <c r="S966" s="171"/>
      <c r="T966" s="171"/>
      <c r="U966" s="171"/>
      <c r="V966" s="171"/>
      <c r="W966" s="171"/>
      <c r="X966" s="171"/>
      <c r="Y966" s="171"/>
      <c r="Z966" s="171"/>
    </row>
    <row r="967" spans="1:26">
      <c r="A967" s="171"/>
      <c r="B967" s="171"/>
      <c r="C967" s="171"/>
      <c r="D967" s="171"/>
      <c r="E967" s="171"/>
      <c r="F967" s="171"/>
      <c r="G967" s="171"/>
      <c r="H967" s="171"/>
      <c r="I967" s="171"/>
      <c r="J967" s="171"/>
      <c r="K967" s="171"/>
      <c r="L967" s="171"/>
      <c r="M967" s="171"/>
      <c r="N967" s="171"/>
      <c r="O967" s="171"/>
      <c r="P967" s="171"/>
      <c r="Q967" s="171"/>
      <c r="R967" s="171"/>
      <c r="S967" s="171"/>
      <c r="T967" s="171"/>
      <c r="U967" s="171"/>
      <c r="V967" s="171"/>
      <c r="W967" s="171"/>
      <c r="X967" s="171"/>
      <c r="Y967" s="171"/>
      <c r="Z967" s="171"/>
    </row>
    <row r="968" spans="1:26">
      <c r="A968" s="171"/>
      <c r="B968" s="171"/>
      <c r="C968" s="171"/>
      <c r="D968" s="171"/>
      <c r="E968" s="171"/>
      <c r="F968" s="171"/>
      <c r="G968" s="171"/>
      <c r="H968" s="171"/>
      <c r="I968" s="171"/>
      <c r="J968" s="171"/>
      <c r="K968" s="171"/>
      <c r="L968" s="171"/>
      <c r="M968" s="171"/>
      <c r="N968" s="171"/>
      <c r="O968" s="171"/>
      <c r="P968" s="171"/>
      <c r="Q968" s="171"/>
      <c r="R968" s="171"/>
      <c r="S968" s="171"/>
      <c r="T968" s="171"/>
      <c r="U968" s="171"/>
      <c r="V968" s="171"/>
      <c r="W968" s="171"/>
      <c r="X968" s="171"/>
      <c r="Y968" s="171"/>
      <c r="Z968" s="171"/>
    </row>
    <row r="969" spans="1:26">
      <c r="A969" s="171"/>
      <c r="B969" s="171"/>
      <c r="C969" s="171"/>
      <c r="D969" s="171"/>
      <c r="E969" s="171"/>
      <c r="F969" s="171"/>
      <c r="G969" s="171"/>
      <c r="H969" s="171"/>
      <c r="I969" s="171"/>
      <c r="J969" s="171"/>
      <c r="K969" s="171"/>
      <c r="L969" s="171"/>
      <c r="M969" s="171"/>
      <c r="N969" s="171"/>
      <c r="O969" s="171"/>
      <c r="P969" s="171"/>
      <c r="Q969" s="171"/>
      <c r="R969" s="171"/>
      <c r="S969" s="171"/>
      <c r="T969" s="171"/>
      <c r="U969" s="171"/>
      <c r="V969" s="171"/>
      <c r="W969" s="171"/>
      <c r="X969" s="171"/>
      <c r="Y969" s="171"/>
      <c r="Z969" s="171"/>
    </row>
    <row r="970" spans="1:26">
      <c r="A970" s="171"/>
      <c r="B970" s="171"/>
      <c r="C970" s="171"/>
      <c r="D970" s="171"/>
      <c r="E970" s="171"/>
      <c r="F970" s="171"/>
      <c r="G970" s="171"/>
      <c r="H970" s="171"/>
      <c r="I970" s="171"/>
      <c r="J970" s="171"/>
      <c r="K970" s="171"/>
      <c r="L970" s="171"/>
      <c r="M970" s="171"/>
      <c r="N970" s="171"/>
      <c r="O970" s="171"/>
      <c r="P970" s="171"/>
      <c r="Q970" s="171"/>
      <c r="R970" s="171"/>
      <c r="S970" s="171"/>
      <c r="T970" s="171"/>
      <c r="U970" s="171"/>
      <c r="V970" s="171"/>
      <c r="W970" s="171"/>
      <c r="X970" s="171"/>
      <c r="Y970" s="171"/>
      <c r="Z970" s="171"/>
    </row>
    <row r="971" spans="1:26">
      <c r="A971" s="171"/>
      <c r="B971" s="171"/>
      <c r="C971" s="171"/>
      <c r="D971" s="171"/>
      <c r="E971" s="171"/>
      <c r="F971" s="171"/>
      <c r="G971" s="171"/>
      <c r="H971" s="171"/>
      <c r="I971" s="171"/>
      <c r="J971" s="171"/>
      <c r="K971" s="171"/>
      <c r="L971" s="171"/>
      <c r="M971" s="171"/>
      <c r="N971" s="171"/>
      <c r="O971" s="171"/>
      <c r="P971" s="171"/>
      <c r="Q971" s="171"/>
      <c r="R971" s="171"/>
      <c r="S971" s="171"/>
      <c r="T971" s="171"/>
      <c r="U971" s="171"/>
      <c r="V971" s="171"/>
      <c r="W971" s="171"/>
      <c r="X971" s="171"/>
      <c r="Y971" s="171"/>
      <c r="Z971" s="171"/>
    </row>
    <row r="972" spans="1:26">
      <c r="A972" s="171"/>
      <c r="B972" s="171"/>
      <c r="C972" s="171"/>
      <c r="D972" s="171"/>
      <c r="E972" s="171"/>
      <c r="F972" s="171"/>
      <c r="G972" s="171"/>
      <c r="H972" s="171"/>
      <c r="I972" s="171"/>
      <c r="J972" s="171"/>
      <c r="K972" s="171"/>
      <c r="L972" s="171"/>
      <c r="M972" s="171"/>
      <c r="N972" s="171"/>
      <c r="O972" s="171"/>
      <c r="P972" s="171"/>
      <c r="Q972" s="171"/>
      <c r="R972" s="171"/>
      <c r="S972" s="171"/>
      <c r="T972" s="171"/>
      <c r="U972" s="171"/>
      <c r="V972" s="171"/>
      <c r="W972" s="171"/>
      <c r="X972" s="171"/>
      <c r="Y972" s="171"/>
      <c r="Z972" s="171"/>
    </row>
    <row r="973" spans="1:26">
      <c r="A973" s="171"/>
      <c r="B973" s="171"/>
      <c r="C973" s="171"/>
      <c r="D973" s="171"/>
      <c r="E973" s="171"/>
      <c r="F973" s="171"/>
      <c r="G973" s="171"/>
      <c r="H973" s="171"/>
      <c r="I973" s="171"/>
      <c r="J973" s="171"/>
      <c r="K973" s="171"/>
      <c r="L973" s="171"/>
      <c r="M973" s="171"/>
      <c r="N973" s="171"/>
      <c r="O973" s="171"/>
      <c r="P973" s="171"/>
      <c r="Q973" s="171"/>
      <c r="R973" s="171"/>
      <c r="S973" s="171"/>
      <c r="T973" s="171"/>
      <c r="U973" s="171"/>
      <c r="V973" s="171"/>
      <c r="W973" s="171"/>
      <c r="X973" s="171"/>
      <c r="Y973" s="171"/>
      <c r="Z973" s="171"/>
    </row>
    <row r="974" spans="1:26">
      <c r="A974" s="171"/>
      <c r="B974" s="171"/>
      <c r="C974" s="171"/>
      <c r="D974" s="171"/>
      <c r="E974" s="171"/>
      <c r="F974" s="171"/>
      <c r="G974" s="171"/>
      <c r="H974" s="171"/>
      <c r="I974" s="171"/>
      <c r="J974" s="171"/>
      <c r="K974" s="171"/>
      <c r="L974" s="171"/>
      <c r="M974" s="171"/>
      <c r="N974" s="171"/>
      <c r="O974" s="171"/>
      <c r="P974" s="171"/>
      <c r="Q974" s="171"/>
      <c r="R974" s="171"/>
      <c r="S974" s="171"/>
      <c r="T974" s="171"/>
      <c r="U974" s="171"/>
      <c r="V974" s="171"/>
      <c r="W974" s="171"/>
      <c r="X974" s="171"/>
      <c r="Y974" s="171"/>
      <c r="Z974" s="171"/>
    </row>
    <row r="975" spans="1:26">
      <c r="A975" s="171"/>
      <c r="B975" s="171"/>
      <c r="C975" s="171"/>
      <c r="D975" s="171"/>
      <c r="E975" s="171"/>
      <c r="F975" s="171"/>
      <c r="G975" s="171"/>
      <c r="H975" s="171"/>
      <c r="I975" s="171"/>
      <c r="J975" s="171"/>
      <c r="K975" s="171"/>
      <c r="L975" s="171"/>
      <c r="M975" s="171"/>
      <c r="N975" s="171"/>
      <c r="O975" s="171"/>
      <c r="P975" s="171"/>
      <c r="Q975" s="171"/>
      <c r="R975" s="171"/>
      <c r="S975" s="171"/>
      <c r="T975" s="171"/>
      <c r="U975" s="171"/>
      <c r="V975" s="171"/>
      <c r="W975" s="171"/>
      <c r="X975" s="171"/>
      <c r="Y975" s="171"/>
      <c r="Z975" s="171"/>
    </row>
    <row r="976" spans="1:26">
      <c r="A976" s="171"/>
      <c r="B976" s="171"/>
      <c r="C976" s="171"/>
      <c r="D976" s="171"/>
      <c r="E976" s="171"/>
      <c r="F976" s="171"/>
      <c r="G976" s="171"/>
      <c r="H976" s="171"/>
      <c r="I976" s="171"/>
      <c r="J976" s="171"/>
      <c r="K976" s="171"/>
      <c r="L976" s="171"/>
      <c r="M976" s="171"/>
      <c r="N976" s="171"/>
      <c r="O976" s="171"/>
      <c r="P976" s="171"/>
      <c r="Q976" s="171"/>
      <c r="R976" s="171"/>
      <c r="S976" s="171"/>
      <c r="T976" s="171"/>
      <c r="U976" s="171"/>
      <c r="V976" s="171"/>
      <c r="W976" s="171"/>
      <c r="X976" s="171"/>
      <c r="Y976" s="171"/>
      <c r="Z976" s="171"/>
    </row>
    <row r="977" spans="1:26">
      <c r="A977" s="171"/>
      <c r="B977" s="171"/>
      <c r="C977" s="171"/>
      <c r="D977" s="171"/>
      <c r="E977" s="171"/>
      <c r="F977" s="171"/>
      <c r="G977" s="171"/>
      <c r="H977" s="171"/>
      <c r="I977" s="171"/>
      <c r="J977" s="171"/>
      <c r="K977" s="171"/>
      <c r="L977" s="171"/>
      <c r="M977" s="171"/>
      <c r="N977" s="171"/>
      <c r="O977" s="171"/>
      <c r="P977" s="171"/>
      <c r="Q977" s="171"/>
      <c r="R977" s="171"/>
      <c r="S977" s="171"/>
      <c r="T977" s="171"/>
      <c r="U977" s="171"/>
      <c r="V977" s="171"/>
      <c r="W977" s="171"/>
      <c r="X977" s="171"/>
      <c r="Y977" s="171"/>
      <c r="Z977" s="171"/>
    </row>
    <row r="978" spans="1:26">
      <c r="A978" s="171"/>
      <c r="B978" s="171"/>
      <c r="C978" s="171"/>
      <c r="D978" s="171"/>
      <c r="E978" s="171"/>
      <c r="F978" s="171"/>
      <c r="G978" s="171"/>
      <c r="H978" s="171"/>
      <c r="I978" s="171"/>
      <c r="J978" s="171"/>
      <c r="K978" s="171"/>
      <c r="L978" s="171"/>
      <c r="M978" s="171"/>
      <c r="N978" s="171"/>
      <c r="O978" s="171"/>
      <c r="P978" s="171"/>
      <c r="Q978" s="171"/>
      <c r="R978" s="171"/>
      <c r="S978" s="171"/>
      <c r="T978" s="171"/>
      <c r="U978" s="171"/>
      <c r="V978" s="171"/>
      <c r="W978" s="171"/>
      <c r="X978" s="171"/>
      <c r="Y978" s="171"/>
      <c r="Z978" s="171"/>
    </row>
    <row r="979" spans="1:26">
      <c r="A979" s="171"/>
      <c r="B979" s="171"/>
      <c r="C979" s="171"/>
      <c r="D979" s="171"/>
      <c r="E979" s="171"/>
      <c r="F979" s="171"/>
      <c r="G979" s="171"/>
      <c r="H979" s="171"/>
      <c r="I979" s="171"/>
      <c r="J979" s="171"/>
      <c r="K979" s="171"/>
      <c r="L979" s="171"/>
      <c r="M979" s="171"/>
      <c r="N979" s="171"/>
      <c r="O979" s="171"/>
      <c r="P979" s="171"/>
      <c r="Q979" s="171"/>
      <c r="R979" s="171"/>
      <c r="S979" s="171"/>
      <c r="T979" s="171"/>
      <c r="U979" s="171"/>
      <c r="V979" s="171"/>
      <c r="W979" s="171"/>
      <c r="X979" s="171"/>
      <c r="Y979" s="171"/>
      <c r="Z979" s="171"/>
    </row>
    <row r="980" spans="1:26">
      <c r="A980" s="171"/>
      <c r="B980" s="171"/>
      <c r="C980" s="171"/>
      <c r="D980" s="171"/>
      <c r="E980" s="171"/>
      <c r="F980" s="171"/>
      <c r="G980" s="171"/>
      <c r="H980" s="171"/>
      <c r="I980" s="171"/>
      <c r="J980" s="171"/>
      <c r="K980" s="171"/>
      <c r="L980" s="171"/>
      <c r="M980" s="171"/>
      <c r="N980" s="171"/>
      <c r="O980" s="171"/>
      <c r="P980" s="171"/>
      <c r="Q980" s="171"/>
      <c r="R980" s="171"/>
      <c r="S980" s="171"/>
      <c r="T980" s="171"/>
      <c r="U980" s="171"/>
      <c r="V980" s="171"/>
      <c r="W980" s="171"/>
      <c r="X980" s="171"/>
      <c r="Y980" s="171"/>
      <c r="Z980" s="171"/>
    </row>
    <row r="981" spans="1:26">
      <c r="A981" s="171"/>
      <c r="B981" s="171"/>
      <c r="C981" s="171"/>
      <c r="D981" s="171"/>
      <c r="E981" s="171"/>
      <c r="F981" s="171"/>
      <c r="G981" s="171"/>
      <c r="H981" s="171"/>
      <c r="I981" s="171"/>
      <c r="J981" s="171"/>
      <c r="K981" s="171"/>
      <c r="L981" s="171"/>
      <c r="M981" s="171"/>
      <c r="N981" s="171"/>
      <c r="O981" s="171"/>
      <c r="P981" s="171"/>
      <c r="Q981" s="171"/>
      <c r="R981" s="171"/>
      <c r="S981" s="171"/>
      <c r="T981" s="171"/>
      <c r="U981" s="171"/>
      <c r="V981" s="171"/>
      <c r="W981" s="171"/>
      <c r="X981" s="171"/>
      <c r="Y981" s="171"/>
      <c r="Z981" s="171"/>
    </row>
    <row r="982" spans="1:26">
      <c r="A982" s="171"/>
      <c r="B982" s="171"/>
      <c r="C982" s="171"/>
      <c r="D982" s="171"/>
      <c r="E982" s="171"/>
      <c r="F982" s="171"/>
      <c r="G982" s="171"/>
      <c r="H982" s="171"/>
      <c r="I982" s="171"/>
      <c r="J982" s="171"/>
      <c r="K982" s="171"/>
      <c r="L982" s="171"/>
      <c r="M982" s="171"/>
      <c r="N982" s="171"/>
      <c r="O982" s="171"/>
      <c r="P982" s="171"/>
      <c r="Q982" s="171"/>
      <c r="R982" s="171"/>
      <c r="S982" s="171"/>
      <c r="T982" s="171"/>
      <c r="U982" s="171"/>
      <c r="V982" s="171"/>
      <c r="W982" s="171"/>
      <c r="X982" s="171"/>
      <c r="Y982" s="171"/>
      <c r="Z982" s="171"/>
    </row>
    <row r="983" spans="1:26">
      <c r="A983" s="171"/>
      <c r="B983" s="171"/>
      <c r="C983" s="171"/>
      <c r="D983" s="171"/>
      <c r="E983" s="171"/>
      <c r="F983" s="171"/>
      <c r="G983" s="171"/>
      <c r="H983" s="171"/>
      <c r="I983" s="171"/>
      <c r="J983" s="171"/>
      <c r="K983" s="171"/>
      <c r="L983" s="171"/>
      <c r="M983" s="171"/>
      <c r="N983" s="171"/>
      <c r="O983" s="171"/>
      <c r="P983" s="171"/>
      <c r="Q983" s="171"/>
      <c r="R983" s="171"/>
      <c r="S983" s="171"/>
      <c r="T983" s="171"/>
      <c r="U983" s="171"/>
      <c r="V983" s="171"/>
      <c r="W983" s="171"/>
      <c r="X983" s="171"/>
      <c r="Y983" s="171"/>
      <c r="Z983" s="171"/>
    </row>
    <row r="984" spans="1:26">
      <c r="A984" s="171"/>
      <c r="B984" s="171"/>
      <c r="C984" s="171"/>
      <c r="D984" s="171"/>
      <c r="E984" s="171"/>
      <c r="F984" s="171"/>
      <c r="G984" s="171"/>
      <c r="H984" s="171"/>
      <c r="I984" s="171"/>
      <c r="J984" s="171"/>
      <c r="K984" s="171"/>
      <c r="L984" s="171"/>
      <c r="M984" s="171"/>
      <c r="N984" s="171"/>
      <c r="O984" s="171"/>
      <c r="P984" s="171"/>
      <c r="Q984" s="171"/>
      <c r="R984" s="171"/>
      <c r="S984" s="171"/>
      <c r="T984" s="171"/>
      <c r="U984" s="171"/>
      <c r="V984" s="171"/>
      <c r="W984" s="171"/>
      <c r="X984" s="171"/>
      <c r="Y984" s="171"/>
      <c r="Z984" s="171"/>
    </row>
    <row r="985" spans="1:26">
      <c r="A985" s="171"/>
      <c r="B985" s="171"/>
      <c r="C985" s="171"/>
      <c r="D985" s="171"/>
      <c r="E985" s="171"/>
      <c r="F985" s="171"/>
      <c r="G985" s="171"/>
      <c r="H985" s="171"/>
      <c r="I985" s="171"/>
      <c r="J985" s="171"/>
      <c r="K985" s="171"/>
      <c r="L985" s="171"/>
      <c r="M985" s="171"/>
      <c r="N985" s="171"/>
      <c r="O985" s="171"/>
      <c r="P985" s="171"/>
      <c r="Q985" s="171"/>
      <c r="R985" s="171"/>
      <c r="S985" s="171"/>
      <c r="T985" s="171"/>
      <c r="U985" s="171"/>
      <c r="V985" s="171"/>
      <c r="W985" s="171"/>
      <c r="X985" s="171"/>
      <c r="Y985" s="171"/>
      <c r="Z985" s="171"/>
    </row>
    <row r="986" spans="1:26">
      <c r="A986" s="171"/>
      <c r="B986" s="171"/>
      <c r="C986" s="171"/>
      <c r="D986" s="171"/>
      <c r="E986" s="171"/>
      <c r="F986" s="171"/>
      <c r="G986" s="171"/>
      <c r="H986" s="171"/>
      <c r="I986" s="171"/>
      <c r="J986" s="171"/>
      <c r="K986" s="171"/>
      <c r="L986" s="171"/>
      <c r="M986" s="171"/>
      <c r="N986" s="171"/>
      <c r="O986" s="171"/>
      <c r="P986" s="171"/>
      <c r="Q986" s="171"/>
      <c r="R986" s="171"/>
      <c r="S986" s="171"/>
      <c r="T986" s="171"/>
      <c r="U986" s="171"/>
      <c r="V986" s="171"/>
      <c r="W986" s="171"/>
      <c r="X986" s="171"/>
      <c r="Y986" s="171"/>
      <c r="Z986" s="171"/>
    </row>
    <row r="987" spans="1:26">
      <c r="A987" s="171"/>
      <c r="B987" s="171"/>
      <c r="C987" s="171"/>
      <c r="D987" s="171"/>
      <c r="E987" s="171"/>
      <c r="F987" s="171"/>
      <c r="G987" s="171"/>
      <c r="H987" s="171"/>
      <c r="I987" s="171"/>
      <c r="J987" s="171"/>
      <c r="K987" s="171"/>
      <c r="L987" s="171"/>
      <c r="M987" s="171"/>
      <c r="N987" s="171"/>
      <c r="O987" s="171"/>
      <c r="P987" s="171"/>
      <c r="Q987" s="171"/>
      <c r="R987" s="171"/>
      <c r="S987" s="171"/>
      <c r="T987" s="171"/>
      <c r="U987" s="171"/>
      <c r="V987" s="171"/>
      <c r="W987" s="171"/>
      <c r="X987" s="171"/>
      <c r="Y987" s="171"/>
      <c r="Z987" s="171"/>
    </row>
    <row r="988" spans="1:26">
      <c r="A988" s="171"/>
      <c r="B988" s="171"/>
      <c r="C988" s="171"/>
      <c r="D988" s="171"/>
      <c r="E988" s="171"/>
      <c r="F988" s="171"/>
      <c r="G988" s="171"/>
      <c r="H988" s="171"/>
      <c r="I988" s="171"/>
      <c r="J988" s="171"/>
      <c r="K988" s="171"/>
      <c r="L988" s="171"/>
      <c r="M988" s="171"/>
      <c r="N988" s="171"/>
      <c r="O988" s="171"/>
      <c r="P988" s="171"/>
      <c r="Q988" s="171"/>
      <c r="R988" s="171"/>
      <c r="S988" s="171"/>
      <c r="T988" s="171"/>
      <c r="U988" s="171"/>
      <c r="V988" s="171"/>
      <c r="W988" s="171"/>
      <c r="X988" s="171"/>
      <c r="Y988" s="171"/>
      <c r="Z988" s="171"/>
    </row>
    <row r="989" spans="1:26">
      <c r="A989" s="171"/>
      <c r="B989" s="171"/>
      <c r="C989" s="171"/>
      <c r="D989" s="171"/>
      <c r="E989" s="171"/>
      <c r="F989" s="171"/>
      <c r="G989" s="171"/>
      <c r="H989" s="171"/>
      <c r="I989" s="171"/>
      <c r="J989" s="171"/>
      <c r="K989" s="171"/>
      <c r="L989" s="171"/>
      <c r="M989" s="171"/>
      <c r="N989" s="171"/>
      <c r="O989" s="171"/>
      <c r="P989" s="171"/>
      <c r="Q989" s="171"/>
      <c r="R989" s="171"/>
      <c r="S989" s="171"/>
      <c r="T989" s="171"/>
      <c r="U989" s="171"/>
      <c r="V989" s="171"/>
      <c r="W989" s="171"/>
      <c r="X989" s="171"/>
      <c r="Y989" s="171"/>
      <c r="Z989" s="171"/>
    </row>
    <row r="990" spans="1:26">
      <c r="A990" s="171"/>
      <c r="B990" s="171"/>
      <c r="C990" s="171"/>
      <c r="D990" s="171"/>
      <c r="E990" s="171"/>
      <c r="F990" s="171"/>
      <c r="G990" s="171"/>
      <c r="H990" s="171"/>
      <c r="I990" s="171"/>
      <c r="J990" s="171"/>
      <c r="K990" s="171"/>
      <c r="L990" s="171"/>
      <c r="M990" s="171"/>
      <c r="N990" s="171"/>
      <c r="O990" s="171"/>
      <c r="P990" s="171"/>
      <c r="Q990" s="171"/>
      <c r="R990" s="171"/>
      <c r="S990" s="171"/>
      <c r="T990" s="171"/>
      <c r="U990" s="171"/>
      <c r="V990" s="171"/>
      <c r="W990" s="171"/>
      <c r="X990" s="171"/>
      <c r="Y990" s="171"/>
      <c r="Z990" s="171"/>
    </row>
    <row r="991" spans="1:26">
      <c r="A991" s="171"/>
      <c r="B991" s="171"/>
      <c r="C991" s="171"/>
      <c r="D991" s="171"/>
      <c r="E991" s="171"/>
      <c r="F991" s="171"/>
      <c r="G991" s="171"/>
      <c r="H991" s="171"/>
      <c r="I991" s="171"/>
      <c r="J991" s="171"/>
      <c r="K991" s="171"/>
      <c r="L991" s="171"/>
      <c r="M991" s="171"/>
      <c r="N991" s="171"/>
      <c r="O991" s="171"/>
      <c r="P991" s="171"/>
      <c r="Q991" s="171"/>
      <c r="R991" s="171"/>
      <c r="S991" s="171"/>
      <c r="T991" s="171"/>
      <c r="U991" s="171"/>
      <c r="V991" s="171"/>
      <c r="W991" s="171"/>
      <c r="X991" s="171"/>
      <c r="Y991" s="171"/>
      <c r="Z991" s="171"/>
    </row>
    <row r="992" spans="1:26">
      <c r="A992" s="171"/>
      <c r="B992" s="171"/>
      <c r="C992" s="171"/>
      <c r="D992" s="171"/>
      <c r="E992" s="171"/>
      <c r="F992" s="171"/>
      <c r="G992" s="171"/>
      <c r="H992" s="171"/>
      <c r="I992" s="171"/>
      <c r="J992" s="171"/>
      <c r="K992" s="171"/>
      <c r="L992" s="171"/>
      <c r="M992" s="171"/>
      <c r="N992" s="171"/>
      <c r="O992" s="171"/>
      <c r="P992" s="171"/>
      <c r="Q992" s="171"/>
      <c r="R992" s="171"/>
      <c r="S992" s="171"/>
      <c r="T992" s="171"/>
      <c r="U992" s="171"/>
      <c r="V992" s="171"/>
      <c r="W992" s="171"/>
      <c r="X992" s="171"/>
      <c r="Y992" s="171"/>
      <c r="Z992" s="171"/>
    </row>
    <row r="993" spans="1:26">
      <c r="A993" s="171"/>
      <c r="B993" s="171"/>
      <c r="C993" s="171"/>
      <c r="D993" s="171"/>
      <c r="E993" s="171"/>
      <c r="F993" s="171"/>
      <c r="G993" s="171"/>
      <c r="H993" s="171"/>
      <c r="I993" s="171"/>
      <c r="J993" s="171"/>
      <c r="K993" s="171"/>
      <c r="L993" s="171"/>
      <c r="M993" s="171"/>
      <c r="N993" s="171"/>
      <c r="O993" s="171"/>
      <c r="P993" s="171"/>
      <c r="Q993" s="171"/>
      <c r="R993" s="171"/>
      <c r="S993" s="171"/>
      <c r="T993" s="171"/>
      <c r="U993" s="171"/>
      <c r="V993" s="171"/>
      <c r="W993" s="171"/>
      <c r="X993" s="171"/>
      <c r="Y993" s="171"/>
      <c r="Z993" s="171"/>
    </row>
    <row r="994" spans="1:26">
      <c r="A994" s="171"/>
      <c r="B994" s="171"/>
      <c r="C994" s="171"/>
      <c r="D994" s="171"/>
      <c r="E994" s="171"/>
      <c r="F994" s="171"/>
      <c r="G994" s="171"/>
      <c r="H994" s="171"/>
      <c r="I994" s="171"/>
      <c r="J994" s="171"/>
      <c r="K994" s="171"/>
      <c r="L994" s="171"/>
      <c r="M994" s="171"/>
      <c r="N994" s="171"/>
      <c r="O994" s="171"/>
      <c r="P994" s="171"/>
      <c r="Q994" s="171"/>
      <c r="R994" s="171"/>
      <c r="S994" s="171"/>
      <c r="T994" s="171"/>
      <c r="U994" s="171"/>
      <c r="V994" s="171"/>
      <c r="W994" s="171"/>
      <c r="X994" s="171"/>
      <c r="Y994" s="171"/>
      <c r="Z994" s="171"/>
    </row>
    <row r="995" spans="1:26">
      <c r="A995" s="171"/>
      <c r="B995" s="171"/>
      <c r="C995" s="171"/>
      <c r="D995" s="171"/>
      <c r="E995" s="171"/>
      <c r="F995" s="171"/>
      <c r="G995" s="171"/>
      <c r="H995" s="171"/>
      <c r="I995" s="171"/>
      <c r="J995" s="171"/>
      <c r="K995" s="171"/>
      <c r="L995" s="171"/>
      <c r="M995" s="171"/>
      <c r="N995" s="171"/>
      <c r="O995" s="171"/>
      <c r="P995" s="171"/>
      <c r="Q995" s="171"/>
      <c r="R995" s="171"/>
      <c r="S995" s="171"/>
      <c r="T995" s="171"/>
      <c r="U995" s="171"/>
      <c r="V995" s="171"/>
      <c r="W995" s="171"/>
      <c r="X995" s="171"/>
      <c r="Y995" s="171"/>
      <c r="Z995" s="171"/>
    </row>
    <row r="996" spans="1:26">
      <c r="A996" s="171"/>
      <c r="B996" s="171"/>
      <c r="C996" s="171"/>
      <c r="D996" s="171"/>
      <c r="E996" s="171"/>
      <c r="F996" s="171"/>
      <c r="G996" s="171"/>
      <c r="H996" s="171"/>
      <c r="I996" s="171"/>
      <c r="J996" s="171"/>
      <c r="K996" s="171"/>
      <c r="L996" s="171"/>
      <c r="M996" s="171"/>
      <c r="N996" s="171"/>
      <c r="O996" s="171"/>
      <c r="P996" s="171"/>
      <c r="Q996" s="171"/>
      <c r="R996" s="171"/>
      <c r="S996" s="171"/>
      <c r="T996" s="171"/>
      <c r="U996" s="171"/>
      <c r="V996" s="171"/>
      <c r="W996" s="171"/>
      <c r="X996" s="171"/>
      <c r="Y996" s="171"/>
      <c r="Z996" s="171"/>
    </row>
    <row r="997" spans="1:26">
      <c r="A997" s="171"/>
      <c r="B997" s="171"/>
      <c r="C997" s="171"/>
      <c r="D997" s="171"/>
      <c r="E997" s="171"/>
      <c r="F997" s="171"/>
      <c r="G997" s="171"/>
      <c r="H997" s="171"/>
      <c r="I997" s="171"/>
      <c r="J997" s="171"/>
      <c r="K997" s="171"/>
      <c r="L997" s="171"/>
      <c r="M997" s="171"/>
      <c r="N997" s="171"/>
      <c r="O997" s="171"/>
      <c r="P997" s="171"/>
      <c r="Q997" s="171"/>
      <c r="R997" s="171"/>
      <c r="S997" s="171"/>
      <c r="T997" s="171"/>
      <c r="U997" s="171"/>
      <c r="V997" s="171"/>
      <c r="W997" s="171"/>
      <c r="X997" s="171"/>
      <c r="Y997" s="171"/>
      <c r="Z997" s="171"/>
    </row>
    <row r="998" spans="1:26">
      <c r="A998" s="171"/>
      <c r="B998" s="171"/>
      <c r="C998" s="171"/>
      <c r="D998" s="171"/>
      <c r="E998" s="171"/>
      <c r="F998" s="171"/>
      <c r="G998" s="171"/>
      <c r="H998" s="171"/>
      <c r="I998" s="171"/>
      <c r="J998" s="171"/>
      <c r="K998" s="171"/>
      <c r="L998" s="171"/>
      <c r="M998" s="171"/>
      <c r="N998" s="171"/>
      <c r="O998" s="171"/>
      <c r="P998" s="171"/>
      <c r="Q998" s="171"/>
      <c r="R998" s="171"/>
      <c r="S998" s="171"/>
      <c r="T998" s="171"/>
      <c r="U998" s="171"/>
      <c r="V998" s="171"/>
      <c r="W998" s="171"/>
      <c r="X998" s="171"/>
      <c r="Y998" s="171"/>
      <c r="Z998" s="171"/>
    </row>
    <row r="999" spans="1:26">
      <c r="A999" s="171"/>
      <c r="B999" s="171"/>
      <c r="C999" s="171"/>
      <c r="D999" s="171"/>
      <c r="E999" s="171"/>
      <c r="F999" s="171"/>
      <c r="G999" s="171"/>
      <c r="H999" s="171"/>
      <c r="I999" s="171"/>
      <c r="J999" s="171"/>
      <c r="K999" s="171"/>
      <c r="L999" s="171"/>
      <c r="M999" s="171"/>
      <c r="N999" s="171"/>
      <c r="O999" s="171"/>
      <c r="P999" s="171"/>
      <c r="Q999" s="171"/>
      <c r="R999" s="171"/>
      <c r="S999" s="171"/>
      <c r="T999" s="171"/>
      <c r="U999" s="171"/>
      <c r="V999" s="171"/>
      <c r="W999" s="171"/>
      <c r="X999" s="171"/>
      <c r="Y999" s="171"/>
      <c r="Z999" s="171"/>
    </row>
    <row r="1000" spans="1:26">
      <c r="A1000" s="171"/>
      <c r="B1000" s="171"/>
      <c r="C1000" s="171"/>
      <c r="D1000" s="171"/>
      <c r="E1000" s="171"/>
      <c r="F1000" s="171"/>
      <c r="G1000" s="171"/>
      <c r="H1000" s="171"/>
      <c r="I1000" s="171"/>
      <c r="J1000" s="171"/>
      <c r="K1000" s="171"/>
      <c r="L1000" s="171"/>
      <c r="M1000" s="171"/>
      <c r="N1000" s="171"/>
      <c r="O1000" s="171"/>
      <c r="P1000" s="171"/>
      <c r="Q1000" s="171"/>
      <c r="R1000" s="171"/>
      <c r="S1000" s="171"/>
      <c r="T1000" s="171"/>
      <c r="U1000" s="171"/>
      <c r="V1000" s="171"/>
      <c r="W1000" s="171"/>
      <c r="X1000" s="171"/>
      <c r="Y1000" s="171"/>
      <c r="Z1000" s="171"/>
    </row>
  </sheetData>
  <mergeCells count="15">
    <mergeCell ref="A61:D61"/>
    <mergeCell ref="A62:D62"/>
    <mergeCell ref="A63:D63"/>
    <mergeCell ref="A6:G6"/>
    <mergeCell ref="A7:G7"/>
    <mergeCell ref="A8:G8"/>
    <mergeCell ref="A10:G10"/>
    <mergeCell ref="A12:G12"/>
    <mergeCell ref="A13:C13"/>
    <mergeCell ref="A14:A29"/>
    <mergeCell ref="E13:G13"/>
    <mergeCell ref="E14:F14"/>
    <mergeCell ref="E15:E45"/>
    <mergeCell ref="A30:A55"/>
    <mergeCell ref="A60:D60"/>
  </mergeCells>
  <pageMargins left="0.511811024" right="0.511811024" top="0.78740157499999996" bottom="0.78740157499999996" header="0" footer="0"/>
  <pageSetup paperSize="9" scale="45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1:A1000"/>
  <sheetViews>
    <sheetView workbookViewId="0"/>
  </sheetViews>
  <sheetFormatPr defaultColWidth="14.42578125" defaultRowHeight="15" customHeight="1"/>
  <cols>
    <col min="1" max="26" width="8.7109375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511811024" right="0.511811024" top="0.78740157499999996" bottom="0.78740157499999996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Z1000"/>
  <sheetViews>
    <sheetView topLeftCell="A4" zoomScale="60" zoomScaleNormal="60" workbookViewId="0">
      <selection activeCell="B34" sqref="B34"/>
    </sheetView>
  </sheetViews>
  <sheetFormatPr defaultColWidth="14.42578125" defaultRowHeight="15"/>
  <cols>
    <col min="1" max="1" width="8.140625" customWidth="1"/>
    <col min="2" max="2" width="42.140625" customWidth="1"/>
    <col min="3" max="3" width="44.85546875" customWidth="1"/>
    <col min="4" max="4" width="40" customWidth="1"/>
    <col min="5" max="5" width="29.42578125" customWidth="1"/>
    <col min="6" max="6" width="60.140625" bestFit="1" customWidth="1"/>
    <col min="7" max="7" width="27.140625" customWidth="1"/>
    <col min="8" max="8" width="45" customWidth="1"/>
    <col min="9" max="9" width="19.7109375" customWidth="1"/>
    <col min="10" max="10" width="8.7109375" customWidth="1"/>
    <col min="11" max="11" width="11.28515625" bestFit="1" customWidth="1"/>
    <col min="12" max="12" width="8.7109375" customWidth="1"/>
    <col min="13" max="13" width="9.42578125" bestFit="1" customWidth="1"/>
    <col min="14" max="26" width="8.7109375" customWidth="1"/>
  </cols>
  <sheetData>
    <row r="1" spans="1:26" ht="21">
      <c r="A1" s="326"/>
      <c r="B1" s="326"/>
      <c r="C1" s="300"/>
      <c r="D1" s="300"/>
      <c r="E1" s="300"/>
      <c r="F1" s="326"/>
      <c r="G1" s="326"/>
      <c r="H1" s="326"/>
      <c r="I1" s="326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</row>
    <row r="2" spans="1:26" ht="21">
      <c r="A2" s="326"/>
      <c r="B2" s="326"/>
      <c r="C2" s="300"/>
      <c r="D2" s="300"/>
      <c r="E2" s="300"/>
      <c r="F2" s="326"/>
      <c r="G2" s="326"/>
      <c r="H2" s="326"/>
      <c r="I2" s="326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  <c r="V2" s="327"/>
      <c r="W2" s="327"/>
      <c r="X2" s="327"/>
      <c r="Y2" s="327"/>
      <c r="Z2" s="327"/>
    </row>
    <row r="3" spans="1:26" ht="21">
      <c r="A3" s="326"/>
      <c r="B3" s="326"/>
      <c r="C3" s="300"/>
      <c r="D3" s="300"/>
      <c r="E3" s="300"/>
      <c r="F3" s="326"/>
      <c r="G3" s="326"/>
      <c r="H3" s="326"/>
      <c r="I3" s="326"/>
      <c r="J3" s="327"/>
      <c r="K3" s="327"/>
      <c r="L3" s="327"/>
      <c r="M3" s="327"/>
      <c r="N3" s="327"/>
      <c r="O3" s="327"/>
      <c r="P3" s="327"/>
      <c r="Q3" s="327"/>
      <c r="R3" s="327"/>
      <c r="S3" s="327"/>
      <c r="T3" s="327"/>
      <c r="U3" s="327"/>
      <c r="V3" s="327"/>
      <c r="W3" s="327"/>
      <c r="X3" s="327"/>
      <c r="Y3" s="327"/>
      <c r="Z3" s="327"/>
    </row>
    <row r="4" spans="1:26" ht="21">
      <c r="A4" s="326"/>
      <c r="B4" s="326"/>
      <c r="C4" s="300"/>
      <c r="D4" s="300"/>
      <c r="E4" s="300"/>
      <c r="F4" s="326"/>
      <c r="G4" s="326"/>
      <c r="H4" s="326"/>
      <c r="I4" s="326"/>
      <c r="J4" s="327"/>
      <c r="K4" s="327"/>
      <c r="L4" s="327"/>
      <c r="M4" s="327"/>
      <c r="N4" s="327"/>
      <c r="O4" s="327"/>
      <c r="P4" s="327"/>
      <c r="Q4" s="327"/>
      <c r="R4" s="327"/>
      <c r="S4" s="327"/>
      <c r="T4" s="327"/>
      <c r="U4" s="327"/>
      <c r="V4" s="327"/>
      <c r="W4" s="327"/>
      <c r="X4" s="327"/>
      <c r="Y4" s="327"/>
      <c r="Z4" s="327"/>
    </row>
    <row r="5" spans="1:26" ht="21">
      <c r="A5" s="326"/>
      <c r="B5" s="326"/>
      <c r="C5" s="300"/>
      <c r="D5" s="300"/>
      <c r="E5" s="300"/>
      <c r="F5" s="326"/>
      <c r="G5" s="326"/>
      <c r="H5" s="326"/>
      <c r="I5" s="326"/>
      <c r="J5" s="327"/>
      <c r="K5" s="327"/>
      <c r="L5" s="327"/>
      <c r="M5" s="327"/>
      <c r="N5" s="327"/>
      <c r="O5" s="327"/>
      <c r="P5" s="327"/>
      <c r="Q5" s="327"/>
      <c r="R5" s="327"/>
      <c r="S5" s="327"/>
      <c r="T5" s="327"/>
      <c r="U5" s="327"/>
      <c r="V5" s="327"/>
      <c r="W5" s="327"/>
      <c r="X5" s="327"/>
      <c r="Y5" s="327"/>
      <c r="Z5" s="327"/>
    </row>
    <row r="6" spans="1:26" ht="21">
      <c r="A6" s="326"/>
      <c r="B6" s="326"/>
      <c r="C6" s="300"/>
      <c r="D6" s="300"/>
      <c r="E6" s="300"/>
      <c r="F6" s="326"/>
      <c r="G6" s="326"/>
      <c r="H6" s="326"/>
      <c r="I6" s="326"/>
      <c r="J6" s="327"/>
      <c r="K6" s="327"/>
      <c r="L6" s="327"/>
      <c r="M6" s="327"/>
      <c r="N6" s="327"/>
      <c r="O6" s="327"/>
      <c r="P6" s="327"/>
      <c r="Q6" s="327"/>
      <c r="R6" s="327"/>
      <c r="S6" s="327"/>
      <c r="T6" s="327"/>
      <c r="U6" s="327"/>
      <c r="V6" s="327"/>
      <c r="W6" s="327"/>
      <c r="X6" s="327"/>
      <c r="Y6" s="327"/>
      <c r="Z6" s="327"/>
    </row>
    <row r="7" spans="1:26" ht="21">
      <c r="A7" s="326"/>
      <c r="B7" s="665" t="s">
        <v>0</v>
      </c>
      <c r="C7" s="666"/>
      <c r="D7" s="666"/>
      <c r="E7" s="666"/>
      <c r="F7" s="666"/>
      <c r="G7" s="666"/>
      <c r="H7" s="666"/>
      <c r="I7" s="326"/>
      <c r="J7" s="327"/>
      <c r="K7" s="327"/>
      <c r="L7" s="327"/>
      <c r="M7" s="327"/>
      <c r="N7" s="327"/>
      <c r="O7" s="327"/>
      <c r="P7" s="327"/>
      <c r="Q7" s="327"/>
      <c r="R7" s="327"/>
      <c r="S7" s="327"/>
      <c r="T7" s="327"/>
      <c r="U7" s="327"/>
      <c r="V7" s="327"/>
      <c r="W7" s="327"/>
      <c r="X7" s="327"/>
      <c r="Y7" s="327"/>
      <c r="Z7" s="327"/>
    </row>
    <row r="8" spans="1:26" ht="21">
      <c r="A8" s="326"/>
      <c r="B8" s="665" t="s">
        <v>2</v>
      </c>
      <c r="C8" s="666"/>
      <c r="D8" s="666"/>
      <c r="E8" s="666"/>
      <c r="F8" s="666"/>
      <c r="G8" s="666"/>
      <c r="H8" s="666"/>
      <c r="I8" s="326"/>
      <c r="J8" s="327"/>
      <c r="K8" s="327"/>
      <c r="L8" s="327"/>
      <c r="M8" s="327"/>
      <c r="N8" s="327"/>
      <c r="O8" s="327"/>
      <c r="P8" s="327"/>
      <c r="Q8" s="327"/>
      <c r="R8" s="327"/>
      <c r="S8" s="327"/>
      <c r="T8" s="327"/>
      <c r="U8" s="327"/>
      <c r="V8" s="327"/>
      <c r="W8" s="327"/>
      <c r="X8" s="327"/>
      <c r="Y8" s="327"/>
      <c r="Z8" s="327"/>
    </row>
    <row r="9" spans="1:26" ht="21">
      <c r="A9" s="326"/>
      <c r="B9" s="667" t="s">
        <v>5</v>
      </c>
      <c r="C9" s="666"/>
      <c r="D9" s="666"/>
      <c r="E9" s="666"/>
      <c r="F9" s="666"/>
      <c r="G9" s="666"/>
      <c r="H9" s="666"/>
      <c r="I9" s="326"/>
      <c r="J9" s="327"/>
      <c r="K9" s="327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  <c r="Y9" s="327"/>
      <c r="Z9" s="327"/>
    </row>
    <row r="10" spans="1:26" ht="21">
      <c r="A10" s="326"/>
      <c r="B10" s="326"/>
      <c r="C10" s="326"/>
      <c r="D10" s="326"/>
      <c r="E10" s="326"/>
      <c r="F10" s="326"/>
      <c r="G10" s="326"/>
      <c r="H10" s="326"/>
      <c r="I10" s="326"/>
      <c r="J10" s="327"/>
      <c r="K10" s="327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  <c r="Y10" s="327"/>
      <c r="Z10" s="327"/>
    </row>
    <row r="11" spans="1:26" ht="21">
      <c r="A11" s="326"/>
      <c r="B11" s="326"/>
      <c r="C11" s="326"/>
      <c r="D11" s="326"/>
      <c r="E11" s="326"/>
      <c r="F11" s="326"/>
      <c r="G11" s="326"/>
      <c r="H11" s="326"/>
      <c r="I11" s="326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327"/>
      <c r="V11" s="327"/>
      <c r="W11" s="327"/>
      <c r="X11" s="327"/>
      <c r="Y11" s="327"/>
      <c r="Z11" s="327"/>
    </row>
    <row r="12" spans="1:26" ht="21">
      <c r="A12" s="301"/>
      <c r="B12" s="668" t="s">
        <v>1043</v>
      </c>
      <c r="C12" s="669"/>
      <c r="D12" s="669"/>
      <c r="E12" s="669"/>
      <c r="F12" s="669"/>
      <c r="G12" s="669"/>
      <c r="H12" s="670"/>
      <c r="I12" s="301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</row>
    <row r="13" spans="1:26" ht="21">
      <c r="A13" s="326"/>
      <c r="B13" s="671"/>
      <c r="C13" s="666"/>
      <c r="D13" s="666"/>
      <c r="E13" s="671"/>
      <c r="F13" s="666"/>
      <c r="G13" s="666"/>
      <c r="H13" s="328"/>
      <c r="I13" s="326"/>
      <c r="J13" s="327"/>
      <c r="K13" s="327"/>
      <c r="L13" s="327"/>
      <c r="M13" s="327"/>
      <c r="N13" s="327"/>
      <c r="O13" s="327"/>
      <c r="P13" s="327"/>
      <c r="Q13" s="327"/>
      <c r="R13" s="327"/>
      <c r="S13" s="327"/>
      <c r="T13" s="327"/>
      <c r="U13" s="327"/>
      <c r="V13" s="327"/>
      <c r="W13" s="327"/>
      <c r="X13" s="327"/>
      <c r="Y13" s="327"/>
      <c r="Z13" s="327"/>
    </row>
    <row r="14" spans="1:26" ht="21">
      <c r="A14" s="301"/>
      <c r="B14" s="671"/>
      <c r="C14" s="666"/>
      <c r="D14" s="666"/>
      <c r="E14" s="302" t="s">
        <v>198</v>
      </c>
      <c r="F14" s="302" t="s">
        <v>199</v>
      </c>
      <c r="G14" s="302"/>
      <c r="H14" s="303"/>
      <c r="I14" s="301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</row>
    <row r="15" spans="1:26" ht="21">
      <c r="A15" s="326"/>
      <c r="B15" s="672" t="s">
        <v>200</v>
      </c>
      <c r="C15" s="670"/>
      <c r="D15" s="329"/>
      <c r="E15" s="304">
        <f>D15*0.08</f>
        <v>0</v>
      </c>
      <c r="F15" s="304"/>
      <c r="G15" s="305"/>
      <c r="H15" s="330">
        <f>D15+E15+F15+G15</f>
        <v>0</v>
      </c>
      <c r="I15" s="673">
        <f>H15+H17</f>
        <v>0</v>
      </c>
      <c r="J15" s="327"/>
      <c r="K15" s="327"/>
      <c r="L15" s="327"/>
      <c r="M15" s="327"/>
      <c r="N15" s="327"/>
      <c r="O15" s="327"/>
      <c r="P15" s="327"/>
      <c r="Q15" s="327"/>
      <c r="R15" s="327"/>
      <c r="S15" s="327"/>
      <c r="T15" s="327"/>
      <c r="U15" s="327"/>
      <c r="V15" s="327"/>
      <c r="W15" s="327"/>
      <c r="X15" s="327"/>
      <c r="Y15" s="327"/>
      <c r="Z15" s="327"/>
    </row>
    <row r="16" spans="1:26" ht="21">
      <c r="A16" s="326"/>
      <c r="B16" s="331"/>
      <c r="C16" s="331"/>
      <c r="D16" s="331"/>
      <c r="E16" s="302" t="s">
        <v>198</v>
      </c>
      <c r="F16" s="302" t="s">
        <v>199</v>
      </c>
      <c r="G16" s="302"/>
      <c r="H16" s="331"/>
      <c r="I16" s="674"/>
      <c r="J16" s="327"/>
      <c r="K16" s="327"/>
      <c r="L16" s="327"/>
      <c r="M16" s="327"/>
      <c r="N16" s="327"/>
      <c r="O16" s="327"/>
      <c r="P16" s="327"/>
      <c r="Q16" s="327"/>
      <c r="R16" s="327"/>
      <c r="S16" s="327"/>
      <c r="T16" s="327"/>
      <c r="U16" s="327"/>
      <c r="V16" s="327"/>
      <c r="W16" s="327"/>
      <c r="X16" s="327"/>
      <c r="Y16" s="327"/>
      <c r="Z16" s="327"/>
    </row>
    <row r="17" spans="1:26" ht="21">
      <c r="A17" s="326"/>
      <c r="B17" s="676" t="s">
        <v>201</v>
      </c>
      <c r="C17" s="670"/>
      <c r="D17" s="332">
        <v>0</v>
      </c>
      <c r="E17" s="304">
        <f>D17*0.08</f>
        <v>0</v>
      </c>
      <c r="F17" s="333"/>
      <c r="G17" s="334"/>
      <c r="H17" s="330">
        <f>D17+E17+F17+G17</f>
        <v>0</v>
      </c>
      <c r="I17" s="675"/>
      <c r="J17" s="327"/>
      <c r="K17" s="327"/>
      <c r="L17" s="327"/>
      <c r="M17" s="327"/>
      <c r="N17" s="327"/>
      <c r="O17" s="327"/>
      <c r="P17" s="327"/>
      <c r="Q17" s="327"/>
      <c r="R17" s="327"/>
      <c r="S17" s="327"/>
      <c r="T17" s="327"/>
      <c r="U17" s="327"/>
      <c r="V17" s="327"/>
      <c r="W17" s="327"/>
      <c r="X17" s="327"/>
      <c r="Y17" s="327"/>
      <c r="Z17" s="327"/>
    </row>
    <row r="18" spans="1:26" ht="21">
      <c r="A18" s="326"/>
      <c r="B18" s="331"/>
      <c r="C18" s="331"/>
      <c r="D18" s="331"/>
      <c r="E18" s="302" t="s">
        <v>198</v>
      </c>
      <c r="F18" s="302" t="s">
        <v>199</v>
      </c>
      <c r="G18" s="302" t="s">
        <v>202</v>
      </c>
      <c r="H18" s="331"/>
      <c r="I18" s="326"/>
      <c r="J18" s="327"/>
      <c r="K18" s="327"/>
      <c r="L18" s="327"/>
      <c r="M18" s="327"/>
      <c r="N18" s="327"/>
      <c r="O18" s="327"/>
      <c r="P18" s="327"/>
      <c r="Q18" s="327"/>
      <c r="R18" s="327"/>
      <c r="S18" s="327"/>
      <c r="T18" s="327"/>
      <c r="U18" s="327"/>
      <c r="V18" s="327"/>
      <c r="W18" s="327"/>
      <c r="X18" s="327"/>
      <c r="Y18" s="327"/>
      <c r="Z18" s="327"/>
    </row>
    <row r="19" spans="1:26" ht="21">
      <c r="A19" s="326"/>
      <c r="B19" s="676" t="s">
        <v>203</v>
      </c>
      <c r="C19" s="670"/>
      <c r="D19" s="332">
        <f>11405.46-265.85-264-77-2394.26</f>
        <v>8404.3499999999985</v>
      </c>
      <c r="E19" s="333">
        <f>(0)*8%</f>
        <v>0</v>
      </c>
      <c r="F19" s="333"/>
      <c r="G19" s="335">
        <v>1505.2</v>
      </c>
      <c r="H19" s="330">
        <f>D19+E19+F19+G19</f>
        <v>9909.5499999999993</v>
      </c>
      <c r="I19" s="326"/>
      <c r="J19" s="327"/>
      <c r="K19" s="327"/>
      <c r="L19" s="327"/>
      <c r="M19" s="327"/>
      <c r="N19" s="327"/>
      <c r="O19" s="327"/>
      <c r="P19" s="327"/>
      <c r="Q19" s="327"/>
      <c r="R19" s="327"/>
      <c r="S19" s="327"/>
      <c r="T19" s="327"/>
      <c r="U19" s="327"/>
      <c r="V19" s="327"/>
      <c r="W19" s="327"/>
      <c r="X19" s="327"/>
      <c r="Y19" s="327"/>
      <c r="Z19" s="327"/>
    </row>
    <row r="20" spans="1:26" ht="21">
      <c r="A20" s="326"/>
      <c r="B20" s="677"/>
      <c r="C20" s="666"/>
      <c r="D20" s="336"/>
      <c r="E20" s="328"/>
      <c r="F20" s="328"/>
      <c r="G20" s="328"/>
      <c r="H20" s="328"/>
      <c r="I20" s="326"/>
      <c r="J20" s="327"/>
      <c r="K20" s="327"/>
      <c r="L20" s="327"/>
      <c r="M20" s="327"/>
      <c r="N20" s="327"/>
      <c r="O20" s="327"/>
      <c r="P20" s="327"/>
      <c r="Q20" s="327"/>
      <c r="R20" s="327"/>
      <c r="S20" s="327"/>
      <c r="T20" s="327"/>
      <c r="U20" s="327"/>
      <c r="V20" s="327"/>
      <c r="W20" s="327"/>
      <c r="X20" s="327"/>
      <c r="Y20" s="327"/>
      <c r="Z20" s="327"/>
    </row>
    <row r="21" spans="1:26" ht="21">
      <c r="A21" s="326"/>
      <c r="B21" s="328"/>
      <c r="C21" s="328"/>
      <c r="D21" s="328"/>
      <c r="E21" s="328"/>
      <c r="F21" s="328"/>
      <c r="G21" s="328"/>
      <c r="H21" s="328"/>
      <c r="I21" s="326"/>
      <c r="J21" s="327"/>
      <c r="K21" s="327"/>
      <c r="L21" s="327"/>
      <c r="M21" s="327"/>
      <c r="N21" s="327"/>
      <c r="O21" s="327"/>
      <c r="P21" s="327"/>
      <c r="Q21" s="327"/>
      <c r="R21" s="327"/>
      <c r="S21" s="327"/>
      <c r="T21" s="327"/>
      <c r="U21" s="327"/>
      <c r="V21" s="327"/>
      <c r="W21" s="327"/>
      <c r="X21" s="327"/>
      <c r="Y21" s="327"/>
      <c r="Z21" s="327"/>
    </row>
    <row r="22" spans="1:26" ht="21">
      <c r="A22" s="326"/>
      <c r="B22" s="337" t="s">
        <v>204</v>
      </c>
      <c r="C22" s="332">
        <v>0</v>
      </c>
      <c r="D22" s="331" t="s">
        <v>205</v>
      </c>
      <c r="E22" s="328"/>
      <c r="F22" s="337" t="s">
        <v>206</v>
      </c>
      <c r="G22" s="332">
        <v>49601.59</v>
      </c>
      <c r="H22" s="331" t="s">
        <v>207</v>
      </c>
      <c r="I22" s="328"/>
      <c r="J22" s="327"/>
      <c r="K22" s="327"/>
      <c r="L22" s="327"/>
      <c r="M22" s="327"/>
      <c r="N22" s="327"/>
      <c r="O22" s="327"/>
      <c r="P22" s="327"/>
      <c r="Q22" s="327"/>
      <c r="R22" s="327"/>
      <c r="S22" s="327"/>
      <c r="T22" s="327"/>
      <c r="U22" s="327"/>
      <c r="V22" s="327"/>
      <c r="W22" s="327"/>
      <c r="X22" s="327"/>
      <c r="Y22" s="327"/>
      <c r="Z22" s="327"/>
    </row>
    <row r="23" spans="1:26" ht="21">
      <c r="A23" s="326"/>
      <c r="B23" s="338" t="s">
        <v>208</v>
      </c>
      <c r="C23" s="339">
        <f>SUM(0)*0.01</f>
        <v>0</v>
      </c>
      <c r="D23" s="328" t="s">
        <v>209</v>
      </c>
      <c r="E23" s="328"/>
      <c r="F23" s="340" t="s">
        <v>210</v>
      </c>
      <c r="G23" s="339">
        <f>(620019.89)*0.08</f>
        <v>49601.591200000003</v>
      </c>
      <c r="H23" s="328" t="s">
        <v>211</v>
      </c>
      <c r="I23" s="328"/>
      <c r="J23" s="327"/>
      <c r="K23" s="327"/>
      <c r="L23" s="327"/>
      <c r="M23" s="327"/>
      <c r="N23" s="327"/>
      <c r="O23" s="327"/>
      <c r="P23" s="327"/>
      <c r="Q23" s="327"/>
      <c r="R23" s="327"/>
      <c r="S23" s="327"/>
      <c r="T23" s="327"/>
      <c r="U23" s="327"/>
      <c r="V23" s="327"/>
      <c r="W23" s="327"/>
      <c r="X23" s="327"/>
      <c r="Y23" s="327"/>
      <c r="Z23" s="327"/>
    </row>
    <row r="24" spans="1:26" ht="21">
      <c r="A24" s="326"/>
      <c r="B24" s="341" t="s">
        <v>212</v>
      </c>
      <c r="C24" s="342">
        <v>0</v>
      </c>
      <c r="D24" s="328" t="s">
        <v>213</v>
      </c>
      <c r="E24" s="328"/>
      <c r="F24" s="341" t="s">
        <v>214</v>
      </c>
      <c r="G24" s="342">
        <v>0</v>
      </c>
      <c r="H24" s="328" t="s">
        <v>215</v>
      </c>
      <c r="I24" s="328"/>
      <c r="J24" s="327"/>
      <c r="K24" s="327"/>
      <c r="L24" s="327"/>
      <c r="M24" s="327"/>
      <c r="N24" s="327"/>
      <c r="O24" s="327"/>
      <c r="P24" s="327"/>
      <c r="Q24" s="327"/>
      <c r="R24" s="327"/>
      <c r="S24" s="327"/>
      <c r="T24" s="327"/>
      <c r="U24" s="327"/>
      <c r="V24" s="327"/>
      <c r="W24" s="327"/>
      <c r="X24" s="327"/>
      <c r="Y24" s="327"/>
      <c r="Z24" s="327"/>
    </row>
    <row r="25" spans="1:26" ht="21">
      <c r="A25" s="326"/>
      <c r="B25" s="341" t="s">
        <v>216</v>
      </c>
      <c r="C25" s="342">
        <v>0</v>
      </c>
      <c r="D25" s="677" t="s">
        <v>217</v>
      </c>
      <c r="E25" s="666"/>
      <c r="F25" s="341" t="s">
        <v>218</v>
      </c>
      <c r="G25" s="342">
        <v>0</v>
      </c>
      <c r="H25" s="328" t="s">
        <v>219</v>
      </c>
      <c r="I25" s="328"/>
      <c r="J25" s="327"/>
      <c r="K25" s="327"/>
      <c r="L25" s="327"/>
      <c r="M25" s="327"/>
      <c r="N25" s="327"/>
      <c r="O25" s="327"/>
      <c r="P25" s="327"/>
      <c r="Q25" s="327"/>
      <c r="R25" s="327"/>
      <c r="S25" s="327"/>
      <c r="T25" s="327"/>
      <c r="U25" s="327"/>
      <c r="V25" s="327"/>
      <c r="W25" s="327"/>
      <c r="X25" s="327"/>
      <c r="Y25" s="327"/>
      <c r="Z25" s="327"/>
    </row>
    <row r="26" spans="1:26" ht="21">
      <c r="A26" s="326"/>
      <c r="B26" s="341" t="s">
        <v>220</v>
      </c>
      <c r="C26" s="342">
        <v>0</v>
      </c>
      <c r="D26" s="677" t="s">
        <v>221</v>
      </c>
      <c r="E26" s="666"/>
      <c r="F26" s="341" t="s">
        <v>222</v>
      </c>
      <c r="G26" s="342">
        <f>E17</f>
        <v>0</v>
      </c>
      <c r="H26" s="328" t="s">
        <v>223</v>
      </c>
      <c r="I26" s="328"/>
      <c r="J26" s="327"/>
      <c r="K26" s="327"/>
      <c r="L26" s="327"/>
      <c r="M26" s="327"/>
      <c r="N26" s="327"/>
      <c r="O26" s="327"/>
      <c r="P26" s="327"/>
      <c r="Q26" s="327"/>
      <c r="R26" s="327"/>
      <c r="S26" s="327"/>
      <c r="T26" s="327"/>
      <c r="U26" s="327"/>
      <c r="V26" s="327"/>
      <c r="W26" s="327"/>
      <c r="X26" s="327"/>
      <c r="Y26" s="327"/>
      <c r="Z26" s="327"/>
    </row>
    <row r="27" spans="1:26" ht="21">
      <c r="A27" s="326"/>
      <c r="B27" s="341" t="s">
        <v>224</v>
      </c>
      <c r="C27" s="342">
        <v>0</v>
      </c>
      <c r="D27" s="306" t="s">
        <v>225</v>
      </c>
      <c r="E27" s="306"/>
      <c r="F27" s="341" t="s">
        <v>226</v>
      </c>
      <c r="G27" s="342">
        <v>0</v>
      </c>
      <c r="H27" s="328" t="s">
        <v>227</v>
      </c>
      <c r="I27" s="328"/>
      <c r="J27" s="327"/>
      <c r="K27" s="327"/>
      <c r="L27" s="327"/>
      <c r="M27" s="327"/>
      <c r="N27" s="327"/>
      <c r="O27" s="327"/>
      <c r="P27" s="327"/>
      <c r="Q27" s="327"/>
      <c r="R27" s="327"/>
      <c r="S27" s="327"/>
      <c r="T27" s="327"/>
      <c r="U27" s="327"/>
      <c r="V27" s="327"/>
      <c r="W27" s="327"/>
      <c r="X27" s="327"/>
      <c r="Y27" s="327"/>
      <c r="Z27" s="327"/>
    </row>
    <row r="28" spans="1:26" ht="21">
      <c r="A28" s="326"/>
      <c r="B28" s="334" t="s">
        <v>181</v>
      </c>
      <c r="C28" s="343">
        <f>SUM(C23:C27)-C25</f>
        <v>0</v>
      </c>
      <c r="D28" s="328"/>
      <c r="E28" s="328"/>
      <c r="F28" s="334" t="s">
        <v>181</v>
      </c>
      <c r="G28" s="332">
        <f>SUM(G23:G27)</f>
        <v>49601.591200000003</v>
      </c>
      <c r="H28" s="328"/>
      <c r="I28" s="326"/>
      <c r="J28" s="327"/>
      <c r="K28" s="327"/>
      <c r="L28" s="327"/>
      <c r="M28" s="327"/>
      <c r="N28" s="327"/>
      <c r="O28" s="327"/>
      <c r="P28" s="327"/>
      <c r="Q28" s="327"/>
      <c r="R28" s="327"/>
      <c r="S28" s="327"/>
      <c r="T28" s="327"/>
      <c r="U28" s="327"/>
      <c r="V28" s="327"/>
      <c r="W28" s="327"/>
      <c r="X28" s="327"/>
      <c r="Y28" s="327"/>
      <c r="Z28" s="327"/>
    </row>
    <row r="29" spans="1:26" ht="21">
      <c r="A29" s="326"/>
      <c r="B29" s="344" t="s">
        <v>228</v>
      </c>
      <c r="C29" s="345">
        <f>C28-C22</f>
        <v>0</v>
      </c>
      <c r="D29" s="328"/>
      <c r="E29" s="328"/>
      <c r="F29" s="344" t="s">
        <v>228</v>
      </c>
      <c r="G29" s="345">
        <f>G28-G22</f>
        <v>1.2000000060652383E-3</v>
      </c>
      <c r="H29" s="328"/>
      <c r="I29" s="326"/>
      <c r="J29" s="327"/>
      <c r="K29" s="327"/>
      <c r="L29" s="327"/>
      <c r="M29" s="327"/>
      <c r="N29" s="327"/>
      <c r="O29" s="327"/>
      <c r="P29" s="327"/>
      <c r="Q29" s="327"/>
      <c r="R29" s="327"/>
      <c r="S29" s="327"/>
      <c r="T29" s="327"/>
      <c r="U29" s="327"/>
      <c r="V29" s="327"/>
      <c r="W29" s="327"/>
      <c r="X29" s="327"/>
      <c r="Y29" s="327"/>
      <c r="Z29" s="327"/>
    </row>
    <row r="30" spans="1:26" ht="21">
      <c r="A30" s="326"/>
      <c r="B30" s="328"/>
      <c r="C30" s="328"/>
      <c r="D30" s="328"/>
      <c r="E30" s="328"/>
      <c r="F30" s="328"/>
      <c r="G30" s="328"/>
      <c r="H30" s="328"/>
      <c r="I30" s="326"/>
      <c r="J30" s="327"/>
      <c r="K30" s="327"/>
      <c r="L30" s="327"/>
      <c r="M30" s="327"/>
      <c r="N30" s="327"/>
      <c r="O30" s="327"/>
      <c r="P30" s="327"/>
      <c r="Q30" s="327"/>
      <c r="R30" s="327"/>
      <c r="S30" s="327"/>
      <c r="T30" s="327"/>
      <c r="U30" s="327"/>
      <c r="V30" s="327"/>
      <c r="W30" s="327"/>
      <c r="X30" s="327"/>
      <c r="Y30" s="327"/>
      <c r="Z30" s="327"/>
    </row>
    <row r="31" spans="1:26" ht="21">
      <c r="A31" s="326"/>
      <c r="B31" s="328"/>
      <c r="C31" s="328"/>
      <c r="D31" s="328"/>
      <c r="E31" s="328"/>
      <c r="F31" s="328"/>
      <c r="G31" s="328"/>
      <c r="H31" s="328"/>
      <c r="I31" s="326"/>
      <c r="J31" s="327"/>
      <c r="K31" s="327"/>
      <c r="L31" s="327"/>
      <c r="M31" s="327"/>
      <c r="N31" s="327"/>
      <c r="O31" s="327"/>
      <c r="P31" s="327"/>
      <c r="Q31" s="327"/>
      <c r="R31" s="327"/>
      <c r="S31" s="327"/>
      <c r="T31" s="327"/>
      <c r="U31" s="327"/>
      <c r="V31" s="327"/>
      <c r="W31" s="327"/>
      <c r="X31" s="327"/>
      <c r="Y31" s="327"/>
      <c r="Z31" s="327"/>
    </row>
    <row r="32" spans="1:26" ht="21">
      <c r="A32" s="326"/>
      <c r="B32" s="676" t="s">
        <v>229</v>
      </c>
      <c r="C32" s="669"/>
      <c r="D32" s="669"/>
      <c r="E32" s="669"/>
      <c r="F32" s="669"/>
      <c r="G32" s="669"/>
      <c r="H32" s="670"/>
      <c r="I32" s="326"/>
      <c r="J32" s="327"/>
      <c r="K32" s="327"/>
      <c r="L32" s="327"/>
      <c r="M32" s="327"/>
      <c r="N32" s="327"/>
      <c r="O32" s="327"/>
      <c r="P32" s="327"/>
      <c r="Q32" s="327"/>
      <c r="R32" s="327"/>
      <c r="S32" s="327"/>
      <c r="T32" s="327"/>
      <c r="U32" s="327"/>
      <c r="V32" s="327"/>
      <c r="W32" s="327"/>
      <c r="X32" s="327"/>
      <c r="Y32" s="327"/>
      <c r="Z32" s="327"/>
    </row>
    <row r="33" spans="1:26" ht="21">
      <c r="A33" s="326"/>
      <c r="B33" s="346">
        <f>B37+B38-B34-B35-B36</f>
        <v>636197.38</v>
      </c>
      <c r="C33" s="331" t="s">
        <v>230</v>
      </c>
      <c r="D33" s="328"/>
      <c r="E33" s="328"/>
      <c r="F33" s="328"/>
      <c r="G33" s="328"/>
      <c r="H33" s="328"/>
      <c r="I33" s="326"/>
      <c r="J33" s="327"/>
      <c r="K33" s="327"/>
      <c r="L33" s="327"/>
      <c r="M33" s="327"/>
      <c r="N33" s="327"/>
      <c r="O33" s="327"/>
      <c r="P33" s="327"/>
      <c r="Q33" s="327"/>
      <c r="R33" s="327"/>
      <c r="S33" s="327"/>
      <c r="T33" s="327"/>
      <c r="U33" s="327"/>
      <c r="V33" s="327"/>
      <c r="W33" s="327"/>
      <c r="X33" s="327"/>
      <c r="Y33" s="327"/>
      <c r="Z33" s="327"/>
    </row>
    <row r="34" spans="1:26" ht="21">
      <c r="A34" s="326"/>
      <c r="B34" s="347">
        <f>D15</f>
        <v>0</v>
      </c>
      <c r="C34" s="677" t="s">
        <v>231</v>
      </c>
      <c r="D34" s="666"/>
      <c r="E34" s="666"/>
      <c r="F34" s="666"/>
      <c r="G34" s="328"/>
      <c r="H34" s="328"/>
      <c r="I34" s="326"/>
      <c r="J34" s="327"/>
      <c r="K34" s="327"/>
      <c r="L34" s="327"/>
      <c r="M34" s="327"/>
      <c r="N34" s="327"/>
      <c r="O34" s="327"/>
      <c r="P34" s="327"/>
      <c r="Q34" s="327"/>
      <c r="R34" s="327"/>
      <c r="S34" s="327"/>
      <c r="T34" s="327"/>
      <c r="U34" s="327"/>
      <c r="V34" s="327"/>
      <c r="W34" s="327"/>
      <c r="X34" s="327"/>
      <c r="Y34" s="327"/>
      <c r="Z34" s="327"/>
    </row>
    <row r="35" spans="1:26" ht="21">
      <c r="A35" s="326"/>
      <c r="B35" s="348">
        <f>D17</f>
        <v>0</v>
      </c>
      <c r="C35" s="677" t="s">
        <v>232</v>
      </c>
      <c r="D35" s="666"/>
      <c r="E35" s="666"/>
      <c r="F35" s="666"/>
      <c r="G35" s="349"/>
      <c r="H35" s="328"/>
      <c r="I35" s="326"/>
      <c r="J35" s="327"/>
      <c r="K35" s="327"/>
      <c r="L35" s="327"/>
      <c r="M35" s="327"/>
      <c r="N35" s="327"/>
      <c r="O35" s="327"/>
      <c r="P35" s="327"/>
      <c r="Q35" s="327"/>
      <c r="R35" s="327"/>
      <c r="S35" s="327"/>
      <c r="T35" s="327"/>
      <c r="U35" s="327"/>
      <c r="V35" s="327"/>
      <c r="W35" s="327"/>
      <c r="X35" s="327"/>
      <c r="Y35" s="327"/>
      <c r="Z35" s="327"/>
    </row>
    <row r="36" spans="1:26" ht="21">
      <c r="A36" s="326"/>
      <c r="B36" s="347">
        <f>D42</f>
        <v>30549.319999999996</v>
      </c>
      <c r="C36" s="677" t="s">
        <v>233</v>
      </c>
      <c r="D36" s="666"/>
      <c r="E36" s="666"/>
      <c r="F36" s="666"/>
      <c r="G36" s="328"/>
      <c r="H36" s="328"/>
      <c r="I36" s="326"/>
      <c r="J36" s="327"/>
      <c r="K36" s="327"/>
      <c r="L36" s="327"/>
      <c r="M36" s="327"/>
      <c r="N36" s="327"/>
      <c r="O36" s="327"/>
      <c r="P36" s="327"/>
      <c r="Q36" s="327"/>
      <c r="R36" s="327"/>
      <c r="S36" s="327"/>
      <c r="T36" s="327"/>
      <c r="U36" s="327"/>
      <c r="V36" s="327"/>
      <c r="W36" s="327"/>
      <c r="X36" s="327"/>
      <c r="Y36" s="327"/>
      <c r="Z36" s="327"/>
    </row>
    <row r="37" spans="1:26" ht="21">
      <c r="A37" s="307"/>
      <c r="B37" s="350">
        <v>666746.69999999995</v>
      </c>
      <c r="C37" s="682" t="s">
        <v>234</v>
      </c>
      <c r="D37" s="666"/>
      <c r="E37" s="666"/>
      <c r="F37" s="666"/>
      <c r="G37" s="328"/>
      <c r="H37" s="328"/>
      <c r="I37" s="326"/>
      <c r="J37" s="327"/>
      <c r="K37" s="327"/>
      <c r="L37" s="327"/>
      <c r="M37" s="327"/>
      <c r="N37" s="327"/>
      <c r="O37" s="327"/>
      <c r="P37" s="327"/>
      <c r="Q37" s="327"/>
      <c r="R37" s="327"/>
      <c r="S37" s="327"/>
      <c r="T37" s="327"/>
      <c r="U37" s="327"/>
      <c r="V37" s="327"/>
      <c r="W37" s="327"/>
      <c r="X37" s="327"/>
      <c r="Y37" s="327"/>
      <c r="Z37" s="327"/>
    </row>
    <row r="38" spans="1:26" ht="21">
      <c r="A38" s="307"/>
      <c r="B38" s="351">
        <v>0</v>
      </c>
      <c r="C38" s="677" t="s">
        <v>235</v>
      </c>
      <c r="D38" s="666"/>
      <c r="E38" s="666"/>
      <c r="F38" s="666"/>
      <c r="G38" s="328"/>
      <c r="H38" s="328"/>
      <c r="I38" s="326"/>
      <c r="J38" s="327"/>
      <c r="K38" s="327"/>
      <c r="L38" s="327"/>
      <c r="M38" s="327"/>
      <c r="N38" s="327"/>
      <c r="O38" s="327"/>
      <c r="P38" s="327"/>
      <c r="Q38" s="327"/>
      <c r="R38" s="327"/>
      <c r="S38" s="327"/>
      <c r="T38" s="327"/>
      <c r="U38" s="327"/>
      <c r="V38" s="327"/>
      <c r="W38" s="327"/>
      <c r="X38" s="327"/>
      <c r="Y38" s="327"/>
      <c r="Z38" s="327"/>
    </row>
    <row r="39" spans="1:26" ht="21">
      <c r="A39" s="326"/>
      <c r="B39" s="347">
        <f>D19</f>
        <v>8404.3499999999985</v>
      </c>
      <c r="C39" s="677" t="s">
        <v>236</v>
      </c>
      <c r="D39" s="666"/>
      <c r="E39" s="666"/>
      <c r="F39" s="666"/>
      <c r="G39" s="328"/>
      <c r="H39" s="328"/>
      <c r="I39" s="326"/>
      <c r="J39" s="327"/>
      <c r="K39" s="327"/>
      <c r="L39" s="327"/>
      <c r="M39" s="327"/>
      <c r="N39" s="327"/>
      <c r="O39" s="327"/>
      <c r="P39" s="327"/>
      <c r="Q39" s="327"/>
      <c r="R39" s="327"/>
      <c r="S39" s="327"/>
      <c r="T39" s="327"/>
      <c r="U39" s="327"/>
      <c r="V39" s="327"/>
      <c r="W39" s="327"/>
      <c r="X39" s="327"/>
      <c r="Y39" s="327"/>
      <c r="Z39" s="327"/>
    </row>
    <row r="40" spans="1:26" ht="21">
      <c r="A40" s="326"/>
      <c r="B40" s="352">
        <f>SUM(B37:B39)</f>
        <v>675151.04999999993</v>
      </c>
      <c r="C40" s="678" t="s">
        <v>237</v>
      </c>
      <c r="D40" s="679"/>
      <c r="E40" s="679"/>
      <c r="F40" s="680"/>
      <c r="G40" s="328"/>
      <c r="H40" s="328"/>
      <c r="I40" s="326"/>
      <c r="J40" s="327"/>
      <c r="K40" s="353"/>
      <c r="L40" s="327"/>
      <c r="M40" s="353">
        <f>K40-L40</f>
        <v>0</v>
      </c>
      <c r="N40" s="327"/>
      <c r="O40" s="327"/>
      <c r="P40" s="327"/>
      <c r="Q40" s="327"/>
      <c r="R40" s="327"/>
      <c r="S40" s="327"/>
      <c r="T40" s="327"/>
      <c r="U40" s="327"/>
      <c r="V40" s="327"/>
      <c r="W40" s="327"/>
      <c r="X40" s="327"/>
      <c r="Y40" s="327"/>
      <c r="Z40" s="327"/>
    </row>
    <row r="41" spans="1:26" ht="21">
      <c r="A41" s="326"/>
      <c r="B41" s="328"/>
      <c r="C41" s="354"/>
      <c r="D41" s="328"/>
      <c r="E41" s="328"/>
      <c r="F41" s="328"/>
      <c r="G41" s="328"/>
      <c r="H41" s="328"/>
      <c r="I41" s="326"/>
      <c r="J41" s="327"/>
      <c r="K41" s="327"/>
      <c r="L41" s="327"/>
      <c r="M41" s="327"/>
      <c r="N41" s="327"/>
      <c r="O41" s="327"/>
      <c r="P41" s="327"/>
      <c r="Q41" s="327"/>
      <c r="R41" s="327"/>
      <c r="S41" s="327"/>
      <c r="T41" s="327"/>
      <c r="U41" s="327"/>
      <c r="V41" s="327"/>
      <c r="W41" s="327"/>
      <c r="X41" s="327"/>
      <c r="Y41" s="327"/>
      <c r="Z41" s="327"/>
    </row>
    <row r="42" spans="1:26" ht="21">
      <c r="A42" s="326"/>
      <c r="B42" s="308" t="s">
        <v>238</v>
      </c>
      <c r="C42" s="308" t="s">
        <v>239</v>
      </c>
      <c r="D42" s="304">
        <f>SUM(D43:D65)</f>
        <v>30549.319999999996</v>
      </c>
      <c r="E42" s="328"/>
      <c r="F42" s="672" t="s">
        <v>240</v>
      </c>
      <c r="G42" s="669"/>
      <c r="H42" s="670"/>
      <c r="I42" s="326"/>
      <c r="J42" s="327"/>
      <c r="K42" s="327"/>
      <c r="L42" s="327"/>
      <c r="M42" s="327"/>
      <c r="N42" s="327"/>
      <c r="O42" s="327"/>
      <c r="P42" s="327"/>
      <c r="Q42" s="327"/>
      <c r="R42" s="327"/>
      <c r="S42" s="327"/>
      <c r="T42" s="327"/>
      <c r="U42" s="327"/>
      <c r="V42" s="327"/>
      <c r="W42" s="327"/>
      <c r="X42" s="327"/>
      <c r="Y42" s="327"/>
      <c r="Z42" s="327"/>
    </row>
    <row r="43" spans="1:26" ht="21">
      <c r="A43" s="326"/>
      <c r="B43" s="397">
        <v>231</v>
      </c>
      <c r="C43" s="398" t="s">
        <v>241</v>
      </c>
      <c r="D43" s="399">
        <v>679.03</v>
      </c>
      <c r="E43" s="328"/>
      <c r="F43" s="312" t="s">
        <v>242</v>
      </c>
      <c r="G43" s="313" t="s">
        <v>243</v>
      </c>
      <c r="H43" s="313" t="s">
        <v>244</v>
      </c>
      <c r="I43" s="326"/>
      <c r="J43" s="327"/>
      <c r="K43" s="327"/>
      <c r="L43" s="327"/>
      <c r="M43" s="327"/>
      <c r="N43" s="327"/>
      <c r="O43" s="327"/>
      <c r="P43" s="327"/>
      <c r="Q43" s="327"/>
      <c r="R43" s="327"/>
      <c r="S43" s="327"/>
      <c r="T43" s="327"/>
      <c r="U43" s="327"/>
      <c r="V43" s="327"/>
      <c r="W43" s="327"/>
      <c r="X43" s="327"/>
      <c r="Y43" s="327"/>
      <c r="Z43" s="327"/>
    </row>
    <row r="44" spans="1:26" ht="21">
      <c r="A44" s="326"/>
      <c r="B44" s="397">
        <v>232</v>
      </c>
      <c r="C44" s="398" t="s">
        <v>241</v>
      </c>
      <c r="D44" s="399">
        <v>310.27999999999997</v>
      </c>
      <c r="E44" s="354"/>
      <c r="F44" s="401" t="s">
        <v>1068</v>
      </c>
      <c r="G44" s="402">
        <v>970.5</v>
      </c>
      <c r="H44" s="399"/>
      <c r="I44" s="326"/>
      <c r="J44" s="327"/>
      <c r="K44" s="327"/>
      <c r="L44" s="327"/>
      <c r="M44" s="327"/>
      <c r="N44" s="327"/>
      <c r="O44" s="327"/>
      <c r="P44" s="327"/>
      <c r="Q44" s="327"/>
      <c r="R44" s="327"/>
      <c r="S44" s="327"/>
      <c r="T44" s="327"/>
      <c r="U44" s="327"/>
      <c r="V44" s="327"/>
      <c r="W44" s="327"/>
      <c r="X44" s="327"/>
      <c r="Y44" s="327"/>
      <c r="Z44" s="327"/>
    </row>
    <row r="45" spans="1:26" ht="21">
      <c r="A45" s="326"/>
      <c r="B45" s="397">
        <v>995</v>
      </c>
      <c r="C45" s="398" t="s">
        <v>245</v>
      </c>
      <c r="D45" s="399">
        <v>598.20000000000005</v>
      </c>
      <c r="E45" s="328"/>
      <c r="F45" s="403" t="s">
        <v>1069</v>
      </c>
      <c r="G45" s="399">
        <v>25.59</v>
      </c>
      <c r="H45" s="399"/>
      <c r="I45" s="326"/>
      <c r="J45" s="327"/>
      <c r="K45" s="327"/>
      <c r="L45" s="327"/>
      <c r="M45" s="327"/>
      <c r="N45" s="327"/>
      <c r="O45" s="327"/>
      <c r="P45" s="327"/>
      <c r="Q45" s="327"/>
      <c r="R45" s="327"/>
      <c r="S45" s="327"/>
      <c r="T45" s="327"/>
      <c r="U45" s="327"/>
      <c r="V45" s="327"/>
      <c r="W45" s="327"/>
      <c r="X45" s="327"/>
      <c r="Y45" s="327"/>
      <c r="Z45" s="327"/>
    </row>
    <row r="46" spans="1:26" ht="21">
      <c r="A46" s="326"/>
      <c r="B46" s="397">
        <v>251</v>
      </c>
      <c r="C46" s="398" t="s">
        <v>246</v>
      </c>
      <c r="D46" s="399">
        <v>27067.42</v>
      </c>
      <c r="E46" s="354"/>
      <c r="F46" s="403" t="s">
        <v>538</v>
      </c>
      <c r="G46" s="399">
        <v>509.11</v>
      </c>
      <c r="H46" s="399"/>
      <c r="I46" s="326"/>
      <c r="J46" s="327"/>
      <c r="K46" s="327"/>
      <c r="L46" s="327"/>
      <c r="M46" s="327"/>
      <c r="N46" s="327"/>
      <c r="O46" s="327"/>
      <c r="P46" s="327"/>
      <c r="Q46" s="327"/>
      <c r="R46" s="327"/>
      <c r="S46" s="327"/>
      <c r="T46" s="327"/>
      <c r="U46" s="327"/>
      <c r="V46" s="327"/>
      <c r="W46" s="327"/>
      <c r="X46" s="327"/>
      <c r="Y46" s="327"/>
      <c r="Z46" s="327"/>
    </row>
    <row r="47" spans="1:26" ht="21">
      <c r="A47" s="326"/>
      <c r="B47" s="397">
        <v>988</v>
      </c>
      <c r="C47" s="398" t="s">
        <v>247</v>
      </c>
      <c r="D47" s="399">
        <v>1164.42</v>
      </c>
      <c r="E47" s="328"/>
      <c r="F47" s="314"/>
      <c r="G47" s="311"/>
      <c r="H47" s="311"/>
      <c r="I47" s="326"/>
      <c r="J47" s="327"/>
      <c r="K47" s="327"/>
      <c r="L47" s="327"/>
      <c r="M47" s="327"/>
      <c r="N47" s="327"/>
      <c r="O47" s="327"/>
      <c r="P47" s="327"/>
      <c r="Q47" s="327"/>
      <c r="R47" s="327"/>
      <c r="S47" s="327"/>
      <c r="T47" s="327"/>
      <c r="U47" s="327"/>
      <c r="V47" s="327"/>
      <c r="W47" s="327"/>
      <c r="X47" s="327"/>
      <c r="Y47" s="327"/>
      <c r="Z47" s="327"/>
    </row>
    <row r="48" spans="1:26" ht="21">
      <c r="A48" s="326"/>
      <c r="B48" s="397">
        <v>40</v>
      </c>
      <c r="C48" s="398" t="s">
        <v>1066</v>
      </c>
      <c r="D48" s="399">
        <v>625.69000000000005</v>
      </c>
      <c r="E48" s="328"/>
      <c r="F48" s="314"/>
      <c r="G48" s="311"/>
      <c r="H48" s="311"/>
      <c r="I48" s="326"/>
      <c r="J48" s="327"/>
      <c r="K48" s="327"/>
      <c r="L48" s="327"/>
      <c r="M48" s="327"/>
      <c r="N48" s="327"/>
      <c r="O48" s="327"/>
      <c r="P48" s="327"/>
      <c r="Q48" s="327"/>
      <c r="R48" s="327"/>
      <c r="S48" s="327"/>
      <c r="T48" s="327"/>
      <c r="U48" s="327"/>
      <c r="V48" s="327"/>
      <c r="W48" s="327"/>
      <c r="X48" s="327"/>
      <c r="Y48" s="327"/>
      <c r="Z48" s="327"/>
    </row>
    <row r="49" spans="1:26" ht="21">
      <c r="A49" s="326"/>
      <c r="B49" s="397">
        <v>42</v>
      </c>
      <c r="C49" s="398" t="s">
        <v>1067</v>
      </c>
      <c r="D49" s="399">
        <v>104.28</v>
      </c>
      <c r="E49" s="328"/>
      <c r="F49" s="314"/>
      <c r="G49" s="311"/>
      <c r="H49" s="311"/>
      <c r="I49" s="326"/>
      <c r="J49" s="327"/>
      <c r="K49" s="327"/>
      <c r="L49" s="327"/>
      <c r="M49" s="327"/>
      <c r="N49" s="327"/>
      <c r="O49" s="327"/>
      <c r="P49" s="327"/>
      <c r="Q49" s="327"/>
      <c r="R49" s="327"/>
      <c r="S49" s="327"/>
      <c r="T49" s="327"/>
      <c r="U49" s="327"/>
      <c r="V49" s="327"/>
      <c r="W49" s="327"/>
      <c r="X49" s="327"/>
      <c r="Y49" s="327"/>
      <c r="Z49" s="327"/>
    </row>
    <row r="50" spans="1:26" ht="21">
      <c r="A50" s="326"/>
      <c r="B50" s="309"/>
      <c r="C50" s="310"/>
      <c r="D50" s="311">
        <v>0</v>
      </c>
      <c r="E50" s="328"/>
      <c r="F50" s="314"/>
      <c r="G50" s="311"/>
      <c r="H50" s="311"/>
      <c r="I50" s="326"/>
      <c r="J50" s="327"/>
      <c r="K50" s="327"/>
      <c r="L50" s="327"/>
      <c r="M50" s="327"/>
      <c r="N50" s="327"/>
      <c r="O50" s="327"/>
      <c r="P50" s="327"/>
      <c r="Q50" s="327"/>
      <c r="R50" s="327"/>
      <c r="S50" s="327"/>
      <c r="T50" s="327"/>
      <c r="U50" s="327"/>
      <c r="V50" s="327"/>
      <c r="W50" s="327"/>
      <c r="X50" s="327"/>
      <c r="Y50" s="327"/>
      <c r="Z50" s="327"/>
    </row>
    <row r="51" spans="1:26" ht="21">
      <c r="A51" s="326"/>
      <c r="B51" s="309"/>
      <c r="C51" s="310"/>
      <c r="D51" s="311">
        <v>0</v>
      </c>
      <c r="E51" s="328"/>
      <c r="F51" s="315"/>
      <c r="G51" s="316"/>
      <c r="H51" s="316"/>
      <c r="I51" s="326"/>
      <c r="J51" s="327"/>
      <c r="K51" s="327"/>
      <c r="L51" s="327"/>
      <c r="M51" s="327"/>
      <c r="N51" s="327"/>
      <c r="O51" s="327"/>
      <c r="P51" s="327"/>
      <c r="Q51" s="327"/>
      <c r="R51" s="327"/>
      <c r="S51" s="327"/>
      <c r="T51" s="327"/>
      <c r="U51" s="327"/>
      <c r="V51" s="327"/>
      <c r="W51" s="327"/>
      <c r="X51" s="327"/>
      <c r="Y51" s="327"/>
      <c r="Z51" s="327"/>
    </row>
    <row r="52" spans="1:26" ht="21">
      <c r="A52" s="326"/>
      <c r="B52" s="317"/>
      <c r="C52" s="318"/>
      <c r="D52" s="316">
        <v>0</v>
      </c>
      <c r="E52" s="328"/>
      <c r="F52" s="315"/>
      <c r="G52" s="316"/>
      <c r="H52" s="316"/>
      <c r="I52" s="326"/>
      <c r="J52" s="327"/>
      <c r="K52" s="327"/>
      <c r="L52" s="327"/>
      <c r="M52" s="327"/>
      <c r="N52" s="327"/>
      <c r="O52" s="327"/>
      <c r="P52" s="327"/>
      <c r="Q52" s="327"/>
      <c r="R52" s="327"/>
      <c r="S52" s="327"/>
      <c r="T52" s="327"/>
      <c r="U52" s="327"/>
      <c r="V52" s="327"/>
      <c r="W52" s="327"/>
      <c r="X52" s="327"/>
      <c r="Y52" s="327"/>
      <c r="Z52" s="327"/>
    </row>
    <row r="53" spans="1:26" ht="21">
      <c r="A53" s="326"/>
      <c r="B53" s="317"/>
      <c r="C53" s="318"/>
      <c r="D53" s="316">
        <v>0</v>
      </c>
      <c r="E53" s="328"/>
      <c r="F53" s="315"/>
      <c r="G53" s="316"/>
      <c r="H53" s="316"/>
      <c r="I53" s="326"/>
      <c r="J53" s="327"/>
      <c r="K53" s="327"/>
      <c r="L53" s="327"/>
      <c r="M53" s="327"/>
      <c r="N53" s="327"/>
      <c r="O53" s="327"/>
      <c r="P53" s="327"/>
      <c r="Q53" s="327"/>
      <c r="R53" s="327"/>
      <c r="S53" s="327"/>
      <c r="T53" s="327"/>
      <c r="U53" s="327"/>
      <c r="V53" s="327"/>
      <c r="W53" s="327"/>
      <c r="X53" s="327"/>
      <c r="Y53" s="327"/>
      <c r="Z53" s="327"/>
    </row>
    <row r="54" spans="1:26" ht="21">
      <c r="A54" s="326"/>
      <c r="B54" s="317"/>
      <c r="C54" s="318"/>
      <c r="D54" s="316">
        <v>0</v>
      </c>
      <c r="E54" s="328"/>
      <c r="F54" s="315"/>
      <c r="G54" s="316"/>
      <c r="H54" s="316"/>
      <c r="I54" s="326"/>
      <c r="J54" s="327"/>
      <c r="K54" s="327"/>
      <c r="L54" s="327"/>
      <c r="M54" s="327"/>
      <c r="N54" s="327"/>
      <c r="O54" s="327"/>
      <c r="P54" s="327"/>
      <c r="Q54" s="327"/>
      <c r="R54" s="327"/>
      <c r="S54" s="327"/>
      <c r="T54" s="327"/>
      <c r="U54" s="327"/>
      <c r="V54" s="327"/>
      <c r="W54" s="327"/>
      <c r="X54" s="327"/>
      <c r="Y54" s="327"/>
      <c r="Z54" s="327"/>
    </row>
    <row r="55" spans="1:26" ht="21">
      <c r="A55" s="326"/>
      <c r="B55" s="317"/>
      <c r="C55" s="318"/>
      <c r="D55" s="316">
        <v>0</v>
      </c>
      <c r="E55" s="328"/>
      <c r="F55" s="315"/>
      <c r="G55" s="316"/>
      <c r="H55" s="316"/>
      <c r="I55" s="326"/>
      <c r="J55" s="327"/>
      <c r="K55" s="327"/>
      <c r="L55" s="327"/>
      <c r="M55" s="327"/>
      <c r="N55" s="327"/>
      <c r="O55" s="327"/>
      <c r="P55" s="327"/>
      <c r="Q55" s="327"/>
      <c r="R55" s="327"/>
      <c r="S55" s="327"/>
      <c r="T55" s="327"/>
      <c r="U55" s="327"/>
      <c r="V55" s="327"/>
      <c r="W55" s="327"/>
      <c r="X55" s="327"/>
      <c r="Y55" s="327"/>
      <c r="Z55" s="327"/>
    </row>
    <row r="56" spans="1:26" ht="21">
      <c r="A56" s="326"/>
      <c r="B56" s="317"/>
      <c r="C56" s="318"/>
      <c r="D56" s="316">
        <v>0</v>
      </c>
      <c r="E56" s="328"/>
      <c r="F56" s="315"/>
      <c r="G56" s="316"/>
      <c r="H56" s="316">
        <v>0</v>
      </c>
      <c r="I56" s="326"/>
      <c r="J56" s="327"/>
      <c r="K56" s="327"/>
      <c r="L56" s="327"/>
      <c r="M56" s="327"/>
      <c r="N56" s="327"/>
      <c r="O56" s="327"/>
      <c r="P56" s="327"/>
      <c r="Q56" s="327"/>
      <c r="R56" s="327"/>
      <c r="S56" s="327"/>
      <c r="T56" s="327"/>
      <c r="U56" s="327"/>
      <c r="V56" s="327"/>
      <c r="W56" s="327"/>
      <c r="X56" s="327"/>
      <c r="Y56" s="327"/>
      <c r="Z56" s="327"/>
    </row>
    <row r="57" spans="1:26" ht="21">
      <c r="A57" s="326"/>
      <c r="B57" s="317"/>
      <c r="C57" s="318"/>
      <c r="D57" s="316">
        <v>0</v>
      </c>
      <c r="E57" s="328"/>
      <c r="F57" s="315"/>
      <c r="G57" s="316"/>
      <c r="H57" s="316">
        <v>0</v>
      </c>
      <c r="I57" s="326"/>
      <c r="J57" s="327"/>
      <c r="K57" s="327"/>
      <c r="L57" s="327"/>
      <c r="M57" s="327"/>
      <c r="N57" s="327"/>
      <c r="O57" s="327"/>
      <c r="P57" s="327"/>
      <c r="Q57" s="327"/>
      <c r="R57" s="327"/>
      <c r="S57" s="327"/>
      <c r="T57" s="327"/>
      <c r="U57" s="327"/>
      <c r="V57" s="327"/>
      <c r="W57" s="327"/>
      <c r="X57" s="327"/>
      <c r="Y57" s="327"/>
      <c r="Z57" s="327"/>
    </row>
    <row r="58" spans="1:26" ht="21">
      <c r="A58" s="326"/>
      <c r="B58" s="317"/>
      <c r="C58" s="318"/>
      <c r="D58" s="316">
        <v>0</v>
      </c>
      <c r="E58" s="328"/>
      <c r="F58" s="315"/>
      <c r="G58" s="316"/>
      <c r="H58" s="316">
        <v>0</v>
      </c>
      <c r="I58" s="326"/>
      <c r="J58" s="327"/>
      <c r="K58" s="327"/>
      <c r="L58" s="327"/>
      <c r="M58" s="327"/>
      <c r="N58" s="327"/>
      <c r="O58" s="327"/>
      <c r="P58" s="327"/>
      <c r="Q58" s="327"/>
      <c r="R58" s="327"/>
      <c r="S58" s="327"/>
      <c r="T58" s="327"/>
      <c r="U58" s="327"/>
      <c r="V58" s="327"/>
      <c r="W58" s="327"/>
      <c r="X58" s="327"/>
      <c r="Y58" s="327"/>
      <c r="Z58" s="327"/>
    </row>
    <row r="59" spans="1:26" ht="21">
      <c r="A59" s="326"/>
      <c r="B59" s="317"/>
      <c r="C59" s="318"/>
      <c r="D59" s="316">
        <v>0</v>
      </c>
      <c r="E59" s="328"/>
      <c r="F59" s="315"/>
      <c r="G59" s="316"/>
      <c r="H59" s="316">
        <v>0</v>
      </c>
      <c r="I59" s="326"/>
      <c r="J59" s="327"/>
      <c r="K59" s="327"/>
      <c r="L59" s="327"/>
      <c r="M59" s="327"/>
      <c r="N59" s="327"/>
      <c r="O59" s="327"/>
      <c r="P59" s="327"/>
      <c r="Q59" s="327"/>
      <c r="R59" s="327"/>
      <c r="S59" s="327"/>
      <c r="T59" s="327"/>
      <c r="U59" s="327"/>
      <c r="V59" s="327"/>
      <c r="W59" s="327"/>
      <c r="X59" s="327"/>
      <c r="Y59" s="327"/>
      <c r="Z59" s="327"/>
    </row>
    <row r="60" spans="1:26" ht="21">
      <c r="A60" s="326"/>
      <c r="B60" s="317"/>
      <c r="C60" s="318"/>
      <c r="D60" s="316">
        <v>0</v>
      </c>
      <c r="E60" s="328"/>
      <c r="F60" s="315"/>
      <c r="G60" s="316"/>
      <c r="H60" s="316">
        <v>0</v>
      </c>
      <c r="I60" s="326"/>
      <c r="J60" s="327"/>
      <c r="K60" s="327"/>
      <c r="L60" s="327"/>
      <c r="M60" s="327"/>
      <c r="N60" s="327"/>
      <c r="O60" s="327"/>
      <c r="P60" s="327"/>
      <c r="Q60" s="327"/>
      <c r="R60" s="327"/>
      <c r="S60" s="327"/>
      <c r="T60" s="327"/>
      <c r="U60" s="327"/>
      <c r="V60" s="327"/>
      <c r="W60" s="327"/>
      <c r="X60" s="327"/>
      <c r="Y60" s="327"/>
      <c r="Z60" s="327"/>
    </row>
    <row r="61" spans="1:26" ht="21">
      <c r="A61" s="326"/>
      <c r="B61" s="319"/>
      <c r="C61" s="319"/>
      <c r="D61" s="320"/>
      <c r="E61" s="328"/>
      <c r="F61" s="341"/>
      <c r="G61" s="316"/>
      <c r="H61" s="316"/>
      <c r="I61" s="326"/>
      <c r="J61" s="327"/>
      <c r="K61" s="327"/>
      <c r="L61" s="327"/>
      <c r="M61" s="327"/>
      <c r="N61" s="327"/>
      <c r="O61" s="327"/>
      <c r="P61" s="327"/>
      <c r="Q61" s="327"/>
      <c r="R61" s="327"/>
      <c r="S61" s="327"/>
      <c r="T61" s="327"/>
      <c r="U61" s="327"/>
      <c r="V61" s="327"/>
      <c r="W61" s="327"/>
      <c r="X61" s="327"/>
      <c r="Y61" s="327"/>
      <c r="Z61" s="327"/>
    </row>
    <row r="62" spans="1:26" ht="21">
      <c r="A62" s="326"/>
      <c r="B62" s="319"/>
      <c r="C62" s="319"/>
      <c r="D62" s="320"/>
      <c r="E62" s="328"/>
      <c r="F62" s="341"/>
      <c r="G62" s="316"/>
      <c r="H62" s="316"/>
      <c r="I62" s="326"/>
      <c r="J62" s="327"/>
      <c r="K62" s="327"/>
      <c r="L62" s="327"/>
      <c r="M62" s="327"/>
      <c r="N62" s="327"/>
      <c r="O62" s="327"/>
      <c r="P62" s="327"/>
      <c r="Q62" s="327"/>
      <c r="R62" s="327"/>
      <c r="S62" s="327"/>
      <c r="T62" s="327"/>
      <c r="U62" s="327"/>
      <c r="V62" s="327"/>
      <c r="W62" s="327"/>
      <c r="X62" s="327"/>
      <c r="Y62" s="327"/>
      <c r="Z62" s="327"/>
    </row>
    <row r="63" spans="1:26" ht="21">
      <c r="A63" s="326"/>
      <c r="B63" s="319"/>
      <c r="C63" s="319"/>
      <c r="D63" s="320"/>
      <c r="E63" s="328"/>
      <c r="F63" s="341"/>
      <c r="G63" s="316"/>
      <c r="H63" s="316"/>
      <c r="I63" s="326"/>
      <c r="J63" s="327"/>
      <c r="K63" s="327"/>
      <c r="L63" s="327"/>
      <c r="M63" s="327"/>
      <c r="N63" s="327"/>
      <c r="O63" s="327"/>
      <c r="P63" s="327"/>
      <c r="Q63" s="327"/>
      <c r="R63" s="327"/>
      <c r="S63" s="327"/>
      <c r="T63" s="327"/>
      <c r="U63" s="327"/>
      <c r="V63" s="327"/>
      <c r="W63" s="327"/>
      <c r="X63" s="327"/>
      <c r="Y63" s="327"/>
      <c r="Z63" s="327"/>
    </row>
    <row r="64" spans="1:26" ht="21">
      <c r="A64" s="326"/>
      <c r="B64" s="319"/>
      <c r="C64" s="319"/>
      <c r="D64" s="320"/>
      <c r="E64" s="328"/>
      <c r="F64" s="341"/>
      <c r="G64" s="316"/>
      <c r="H64" s="316"/>
      <c r="I64" s="326"/>
      <c r="J64" s="327"/>
      <c r="K64" s="327"/>
      <c r="L64" s="327"/>
      <c r="M64" s="327"/>
      <c r="N64" s="327"/>
      <c r="O64" s="327"/>
      <c r="P64" s="327"/>
      <c r="Q64" s="327"/>
      <c r="R64" s="327"/>
      <c r="S64" s="327"/>
      <c r="T64" s="327"/>
      <c r="U64" s="327"/>
      <c r="V64" s="327"/>
      <c r="W64" s="327"/>
      <c r="X64" s="327"/>
      <c r="Y64" s="327"/>
      <c r="Z64" s="327"/>
    </row>
    <row r="65" spans="1:26" ht="21">
      <c r="A65" s="326"/>
      <c r="B65" s="319"/>
      <c r="C65" s="319"/>
      <c r="D65" s="320"/>
      <c r="E65" s="328"/>
      <c r="F65" s="341"/>
      <c r="G65" s="316"/>
      <c r="H65" s="316"/>
      <c r="I65" s="326"/>
      <c r="J65" s="327"/>
      <c r="K65" s="327"/>
      <c r="L65" s="327"/>
      <c r="M65" s="327"/>
      <c r="N65" s="327"/>
      <c r="O65" s="327"/>
      <c r="P65" s="327"/>
      <c r="Q65" s="327"/>
      <c r="R65" s="327"/>
      <c r="S65" s="327"/>
      <c r="T65" s="327"/>
      <c r="U65" s="327"/>
      <c r="V65" s="327"/>
      <c r="W65" s="327"/>
      <c r="X65" s="327"/>
      <c r="Y65" s="327"/>
      <c r="Z65" s="327"/>
    </row>
    <row r="66" spans="1:26" ht="21">
      <c r="A66" s="326"/>
      <c r="B66" s="328"/>
      <c r="C66" s="328"/>
      <c r="D66" s="328"/>
      <c r="E66" s="328"/>
      <c r="F66" s="321" t="s">
        <v>181</v>
      </c>
      <c r="G66" s="322">
        <f t="shared" ref="G66:H66" si="0">SUM(G44:G65)</f>
        <v>1505.2</v>
      </c>
      <c r="H66" s="322">
        <f t="shared" si="0"/>
        <v>0</v>
      </c>
      <c r="I66" s="326"/>
      <c r="J66" s="327"/>
      <c r="K66" s="327"/>
      <c r="L66" s="327"/>
      <c r="M66" s="327"/>
      <c r="N66" s="327"/>
      <c r="O66" s="327"/>
      <c r="P66" s="327"/>
      <c r="Q66" s="327"/>
      <c r="R66" s="327"/>
      <c r="S66" s="327"/>
      <c r="T66" s="327"/>
      <c r="U66" s="327"/>
      <c r="V66" s="327"/>
      <c r="W66" s="327"/>
      <c r="X66" s="327"/>
      <c r="Y66" s="327"/>
      <c r="Z66" s="327"/>
    </row>
    <row r="67" spans="1:26" ht="21">
      <c r="A67" s="326"/>
      <c r="B67" s="326"/>
      <c r="C67" s="326"/>
      <c r="D67" s="328"/>
      <c r="E67" s="328"/>
      <c r="F67" s="326"/>
      <c r="G67" s="326"/>
      <c r="H67" s="326"/>
      <c r="I67" s="326"/>
      <c r="J67" s="327"/>
      <c r="K67" s="327"/>
      <c r="L67" s="327"/>
      <c r="M67" s="327"/>
      <c r="N67" s="327"/>
      <c r="O67" s="327"/>
      <c r="P67" s="327"/>
      <c r="Q67" s="327"/>
      <c r="R67" s="327"/>
      <c r="S67" s="327"/>
      <c r="T67" s="327"/>
      <c r="U67" s="327"/>
      <c r="V67" s="327"/>
      <c r="W67" s="327"/>
      <c r="X67" s="327"/>
      <c r="Y67" s="327"/>
      <c r="Z67" s="327"/>
    </row>
    <row r="68" spans="1:26" ht="21">
      <c r="A68" s="326"/>
      <c r="B68" s="308" t="s">
        <v>238</v>
      </c>
      <c r="C68" s="308" t="s">
        <v>248</v>
      </c>
      <c r="D68" s="304">
        <f>SUM(D69:D84)</f>
        <v>3001.11</v>
      </c>
      <c r="E68" s="326"/>
      <c r="F68" s="676" t="s">
        <v>249</v>
      </c>
      <c r="G68" s="669"/>
      <c r="H68" s="681"/>
      <c r="I68" s="355"/>
      <c r="J68" s="327"/>
      <c r="K68" s="327"/>
      <c r="L68" s="327"/>
      <c r="M68" s="327"/>
      <c r="N68" s="327"/>
      <c r="O68" s="327"/>
      <c r="P68" s="327"/>
      <c r="Q68" s="327"/>
      <c r="R68" s="327"/>
      <c r="S68" s="327"/>
      <c r="T68" s="327"/>
      <c r="U68" s="327"/>
      <c r="V68" s="327"/>
      <c r="W68" s="327"/>
      <c r="X68" s="327"/>
      <c r="Y68" s="327"/>
      <c r="Z68" s="327"/>
    </row>
    <row r="69" spans="1:26" ht="21">
      <c r="A69" s="326"/>
      <c r="B69" s="397">
        <v>9597</v>
      </c>
      <c r="C69" s="398" t="s">
        <v>1019</v>
      </c>
      <c r="D69" s="399">
        <v>265.85000000000002</v>
      </c>
      <c r="E69" s="326"/>
      <c r="F69" s="313" t="s">
        <v>250</v>
      </c>
      <c r="G69" s="356">
        <f>G23+G24</f>
        <v>49601.591200000003</v>
      </c>
      <c r="H69" s="357" t="s">
        <v>251</v>
      </c>
      <c r="I69" s="358"/>
      <c r="J69" s="327"/>
      <c r="K69" s="327"/>
      <c r="L69" s="327"/>
      <c r="M69" s="327"/>
      <c r="N69" s="327"/>
      <c r="O69" s="327"/>
      <c r="P69" s="327"/>
      <c r="Q69" s="327"/>
      <c r="R69" s="327"/>
      <c r="S69" s="327"/>
      <c r="T69" s="327"/>
      <c r="U69" s="327"/>
      <c r="V69" s="327"/>
      <c r="W69" s="327"/>
      <c r="X69" s="327"/>
      <c r="Y69" s="327"/>
      <c r="Z69" s="327"/>
    </row>
    <row r="70" spans="1:26" ht="21">
      <c r="A70" s="326"/>
      <c r="B70" s="397">
        <v>9598</v>
      </c>
      <c r="C70" s="398" t="s">
        <v>1020</v>
      </c>
      <c r="D70" s="399">
        <v>264</v>
      </c>
      <c r="E70" s="326"/>
      <c r="F70" s="313" t="s">
        <v>252</v>
      </c>
      <c r="G70" s="356">
        <f>C23+C24</f>
        <v>0</v>
      </c>
      <c r="H70" s="357" t="s">
        <v>253</v>
      </c>
      <c r="I70" s="358"/>
      <c r="J70" s="327"/>
      <c r="K70" s="327"/>
      <c r="L70" s="327"/>
      <c r="M70" s="327"/>
      <c r="N70" s="327"/>
      <c r="O70" s="327"/>
      <c r="P70" s="327"/>
      <c r="Q70" s="327"/>
      <c r="R70" s="327"/>
      <c r="S70" s="327"/>
      <c r="T70" s="327"/>
      <c r="U70" s="327"/>
      <c r="V70" s="327"/>
      <c r="W70" s="327"/>
      <c r="X70" s="327"/>
      <c r="Y70" s="327"/>
      <c r="Z70" s="327"/>
    </row>
    <row r="71" spans="1:26" ht="21">
      <c r="A71" s="326"/>
      <c r="B71" s="397">
        <v>263</v>
      </c>
      <c r="C71" s="400" t="s">
        <v>1064</v>
      </c>
      <c r="D71" s="399">
        <v>77</v>
      </c>
      <c r="E71" s="326"/>
      <c r="F71" s="302"/>
      <c r="G71" s="331"/>
      <c r="H71" s="359"/>
      <c r="I71" s="302"/>
      <c r="J71" s="327"/>
      <c r="K71" s="327"/>
      <c r="L71" s="327"/>
      <c r="M71" s="327"/>
      <c r="N71" s="327"/>
      <c r="O71" s="327"/>
      <c r="P71" s="327"/>
      <c r="Q71" s="327"/>
      <c r="R71" s="327"/>
      <c r="S71" s="327"/>
      <c r="T71" s="327"/>
      <c r="U71" s="327"/>
      <c r="V71" s="327"/>
      <c r="W71" s="327"/>
      <c r="X71" s="327"/>
      <c r="Y71" s="327"/>
      <c r="Z71" s="327"/>
    </row>
    <row r="72" spans="1:26" ht="21">
      <c r="A72" s="326"/>
      <c r="B72" s="397">
        <v>9591</v>
      </c>
      <c r="C72" s="398" t="s">
        <v>1065</v>
      </c>
      <c r="D72" s="399">
        <v>2394.2600000000002</v>
      </c>
      <c r="E72" s="326"/>
      <c r="F72" s="672" t="s">
        <v>254</v>
      </c>
      <c r="G72" s="670"/>
      <c r="H72" s="323"/>
      <c r="I72" s="302"/>
      <c r="J72" s="327"/>
      <c r="K72" s="327"/>
      <c r="L72" s="327"/>
      <c r="M72" s="327"/>
      <c r="N72" s="327"/>
      <c r="O72" s="327"/>
      <c r="P72" s="327"/>
      <c r="Q72" s="327"/>
      <c r="R72" s="327"/>
      <c r="S72" s="327"/>
      <c r="T72" s="327"/>
      <c r="U72" s="327"/>
      <c r="V72" s="327"/>
      <c r="W72" s="327"/>
      <c r="X72" s="327"/>
      <c r="Y72" s="327"/>
      <c r="Z72" s="327"/>
    </row>
    <row r="73" spans="1:26" ht="21">
      <c r="A73" s="326"/>
      <c r="B73" s="397"/>
      <c r="C73" s="398"/>
      <c r="D73" s="399">
        <v>0</v>
      </c>
      <c r="E73" s="326"/>
      <c r="F73" s="324" t="s">
        <v>255</v>
      </c>
      <c r="G73" s="330">
        <f>G74-G80</f>
        <v>38365.599999999991</v>
      </c>
      <c r="H73" s="328"/>
      <c r="I73" s="302"/>
      <c r="J73" s="327"/>
      <c r="K73" s="327"/>
      <c r="L73" s="327"/>
      <c r="M73" s="327"/>
      <c r="N73" s="327"/>
      <c r="O73" s="327"/>
      <c r="P73" s="327"/>
      <c r="Q73" s="327"/>
      <c r="R73" s="327"/>
      <c r="S73" s="327"/>
      <c r="T73" s="327"/>
      <c r="U73" s="327"/>
      <c r="V73" s="327"/>
      <c r="W73" s="327"/>
      <c r="X73" s="327"/>
      <c r="Y73" s="327"/>
      <c r="Z73" s="327"/>
    </row>
    <row r="74" spans="1:26" ht="21">
      <c r="A74" s="326"/>
      <c r="B74" s="317"/>
      <c r="C74" s="318"/>
      <c r="D74" s="316"/>
      <c r="E74" s="326"/>
      <c r="F74" s="360" t="s">
        <v>256</v>
      </c>
      <c r="G74" s="361">
        <f>SUM(G75:G79)</f>
        <v>47126.259999999995</v>
      </c>
      <c r="H74" s="328"/>
      <c r="I74" s="302"/>
      <c r="J74" s="327"/>
      <c r="K74" s="327"/>
      <c r="L74" s="327"/>
      <c r="M74" s="327"/>
      <c r="N74" s="327"/>
      <c r="O74" s="327"/>
      <c r="P74" s="327"/>
      <c r="Q74" s="327"/>
      <c r="R74" s="327"/>
      <c r="S74" s="327"/>
      <c r="T74" s="327"/>
      <c r="U74" s="327"/>
      <c r="V74" s="327"/>
      <c r="W74" s="327"/>
      <c r="X74" s="327"/>
      <c r="Y74" s="327"/>
      <c r="Z74" s="327"/>
    </row>
    <row r="75" spans="1:26" ht="21">
      <c r="A75" s="326"/>
      <c r="B75" s="317"/>
      <c r="C75" s="318"/>
      <c r="D75" s="316">
        <v>0</v>
      </c>
      <c r="E75" s="326"/>
      <c r="F75" s="341" t="s">
        <v>257</v>
      </c>
      <c r="G75" s="325">
        <f>13650.38+439.67+1073</f>
        <v>15163.05</v>
      </c>
      <c r="H75" s="326"/>
      <c r="I75" s="362"/>
      <c r="J75" s="327"/>
      <c r="K75" s="327"/>
      <c r="L75" s="327"/>
      <c r="M75" s="327"/>
      <c r="N75" s="327"/>
      <c r="O75" s="327"/>
      <c r="P75" s="327"/>
      <c r="Q75" s="327"/>
      <c r="R75" s="327"/>
      <c r="S75" s="327"/>
      <c r="T75" s="327"/>
      <c r="U75" s="327"/>
      <c r="V75" s="327"/>
      <c r="W75" s="327"/>
      <c r="X75" s="327"/>
      <c r="Y75" s="327"/>
      <c r="Z75" s="327"/>
    </row>
    <row r="76" spans="1:26" ht="21">
      <c r="A76" s="326"/>
      <c r="B76" s="317"/>
      <c r="C76" s="318"/>
      <c r="D76" s="316">
        <v>0</v>
      </c>
      <c r="E76" s="326"/>
      <c r="F76" s="341" t="s">
        <v>258</v>
      </c>
      <c r="G76" s="325">
        <v>0</v>
      </c>
      <c r="H76" s="326"/>
      <c r="I76" s="362"/>
      <c r="J76" s="327"/>
      <c r="K76" s="327"/>
      <c r="L76" s="327"/>
      <c r="M76" s="327"/>
      <c r="N76" s="327"/>
      <c r="O76" s="327"/>
      <c r="P76" s="327"/>
      <c r="Q76" s="327"/>
      <c r="R76" s="327"/>
      <c r="S76" s="327"/>
      <c r="T76" s="327"/>
      <c r="U76" s="327"/>
      <c r="V76" s="327"/>
      <c r="W76" s="327"/>
      <c r="X76" s="327"/>
      <c r="Y76" s="327"/>
      <c r="Z76" s="327"/>
    </row>
    <row r="77" spans="1:26" ht="21">
      <c r="A77" s="326"/>
      <c r="B77" s="317"/>
      <c r="C77" s="318"/>
      <c r="D77" s="316">
        <v>0</v>
      </c>
      <c r="E77" s="326"/>
      <c r="F77" s="341" t="s">
        <v>259</v>
      </c>
      <c r="G77" s="325">
        <f>D43+D44+D45</f>
        <v>1587.51</v>
      </c>
      <c r="H77" s="326"/>
      <c r="I77" s="362"/>
      <c r="J77" s="327"/>
      <c r="K77" s="327"/>
      <c r="L77" s="327"/>
      <c r="M77" s="327"/>
      <c r="N77" s="327"/>
      <c r="O77" s="327"/>
      <c r="P77" s="327"/>
      <c r="Q77" s="327"/>
      <c r="R77" s="327"/>
      <c r="S77" s="327"/>
      <c r="T77" s="327"/>
      <c r="U77" s="327"/>
      <c r="V77" s="327"/>
      <c r="W77" s="327"/>
      <c r="X77" s="327"/>
      <c r="Y77" s="327"/>
      <c r="Z77" s="327"/>
    </row>
    <row r="78" spans="1:26" ht="21">
      <c r="A78" s="326"/>
      <c r="B78" s="317"/>
      <c r="C78" s="318"/>
      <c r="D78" s="316">
        <v>0</v>
      </c>
      <c r="E78" s="326"/>
      <c r="F78" s="341" t="s">
        <v>260</v>
      </c>
      <c r="G78" s="325">
        <v>0</v>
      </c>
      <c r="H78" s="326"/>
      <c r="I78" s="362"/>
      <c r="J78" s="327"/>
      <c r="K78" s="327"/>
      <c r="L78" s="327"/>
      <c r="M78" s="327"/>
      <c r="N78" s="327"/>
      <c r="O78" s="327"/>
      <c r="P78" s="327"/>
      <c r="Q78" s="327"/>
      <c r="R78" s="327"/>
      <c r="S78" s="327"/>
      <c r="T78" s="327"/>
      <c r="U78" s="327"/>
      <c r="V78" s="327"/>
      <c r="W78" s="327"/>
      <c r="X78" s="327"/>
      <c r="Y78" s="327"/>
      <c r="Z78" s="327"/>
    </row>
    <row r="79" spans="1:26" ht="21">
      <c r="A79" s="326"/>
      <c r="B79" s="317"/>
      <c r="C79" s="318"/>
      <c r="D79" s="316">
        <v>0</v>
      </c>
      <c r="E79" s="326"/>
      <c r="F79" s="341" t="s">
        <v>261</v>
      </c>
      <c r="G79" s="325">
        <v>30375.7</v>
      </c>
      <c r="H79" s="326"/>
      <c r="I79" s="362"/>
      <c r="J79" s="327"/>
      <c r="K79" s="327"/>
      <c r="L79" s="327"/>
      <c r="M79" s="327"/>
      <c r="N79" s="327"/>
      <c r="O79" s="327"/>
      <c r="P79" s="327"/>
      <c r="Q79" s="327"/>
      <c r="R79" s="327"/>
      <c r="S79" s="327"/>
      <c r="T79" s="327"/>
      <c r="U79" s="327"/>
      <c r="V79" s="327"/>
      <c r="W79" s="327"/>
      <c r="X79" s="327"/>
      <c r="Y79" s="327"/>
      <c r="Z79" s="327"/>
    </row>
    <row r="80" spans="1:26" ht="21">
      <c r="A80" s="326"/>
      <c r="B80" s="317"/>
      <c r="C80" s="318"/>
      <c r="D80" s="316">
        <v>0</v>
      </c>
      <c r="E80" s="326"/>
      <c r="F80" s="360" t="s">
        <v>262</v>
      </c>
      <c r="G80" s="361">
        <f>SUM(G81:G83)</f>
        <v>8760.66</v>
      </c>
      <c r="H80" s="328"/>
      <c r="I80" s="328"/>
      <c r="J80" s="327"/>
      <c r="K80" s="327"/>
      <c r="L80" s="327"/>
      <c r="M80" s="327"/>
      <c r="N80" s="327"/>
      <c r="O80" s="327"/>
      <c r="P80" s="327"/>
      <c r="Q80" s="327"/>
      <c r="R80" s="327"/>
      <c r="S80" s="327"/>
      <c r="T80" s="327"/>
      <c r="U80" s="327"/>
      <c r="V80" s="327"/>
      <c r="W80" s="327"/>
      <c r="X80" s="327"/>
      <c r="Y80" s="327"/>
      <c r="Z80" s="327"/>
    </row>
    <row r="81" spans="1:26" ht="21">
      <c r="A81" s="326"/>
      <c r="B81" s="317"/>
      <c r="C81" s="318"/>
      <c r="D81" s="316">
        <v>0</v>
      </c>
      <c r="E81" s="326"/>
      <c r="F81" s="341" t="s">
        <v>263</v>
      </c>
      <c r="G81" s="325">
        <f>5224.89+116.85</f>
        <v>5341.7400000000007</v>
      </c>
      <c r="H81" s="306"/>
      <c r="I81" s="306"/>
      <c r="J81" s="327"/>
      <c r="K81" s="327"/>
      <c r="L81" s="327"/>
      <c r="M81" s="327"/>
      <c r="N81" s="327"/>
      <c r="O81" s="327"/>
      <c r="P81" s="327"/>
      <c r="Q81" s="327"/>
      <c r="R81" s="327"/>
      <c r="S81" s="327"/>
      <c r="T81" s="327"/>
      <c r="U81" s="327"/>
      <c r="V81" s="327"/>
      <c r="W81" s="327"/>
      <c r="X81" s="327"/>
      <c r="Y81" s="327"/>
      <c r="Z81" s="327"/>
    </row>
    <row r="82" spans="1:26" ht="21">
      <c r="A82" s="326"/>
      <c r="B82" s="317"/>
      <c r="C82" s="318"/>
      <c r="D82" s="316">
        <v>0</v>
      </c>
      <c r="E82" s="326"/>
      <c r="F82" s="341" t="s">
        <v>264</v>
      </c>
      <c r="G82" s="325">
        <v>0</v>
      </c>
      <c r="H82" s="306" t="s">
        <v>265</v>
      </c>
      <c r="I82" s="306"/>
      <c r="J82" s="327"/>
      <c r="K82" s="327"/>
      <c r="L82" s="327"/>
      <c r="M82" s="327"/>
      <c r="N82" s="327"/>
      <c r="O82" s="327"/>
      <c r="P82" s="327"/>
      <c r="Q82" s="327"/>
      <c r="R82" s="327"/>
      <c r="S82" s="327"/>
      <c r="T82" s="327"/>
      <c r="U82" s="327"/>
      <c r="V82" s="327"/>
      <c r="W82" s="327"/>
      <c r="X82" s="327"/>
      <c r="Y82" s="327"/>
      <c r="Z82" s="327"/>
    </row>
    <row r="83" spans="1:26" ht="21">
      <c r="A83" s="326"/>
      <c r="B83" s="318"/>
      <c r="C83" s="318"/>
      <c r="D83" s="316">
        <v>0</v>
      </c>
      <c r="E83" s="326"/>
      <c r="F83" s="341" t="s">
        <v>266</v>
      </c>
      <c r="G83" s="325">
        <f>2870.68+114.14+62.93+185.01+186.16</f>
        <v>3418.9199999999992</v>
      </c>
      <c r="H83" s="677"/>
      <c r="I83" s="666"/>
      <c r="J83" s="327"/>
      <c r="K83" s="327"/>
      <c r="L83" s="327"/>
      <c r="M83" s="327"/>
      <c r="N83" s="327"/>
      <c r="O83" s="327"/>
      <c r="P83" s="327"/>
      <c r="Q83" s="327"/>
      <c r="R83" s="327"/>
      <c r="S83" s="327"/>
      <c r="T83" s="327"/>
      <c r="U83" s="327"/>
      <c r="V83" s="327"/>
      <c r="W83" s="327"/>
      <c r="X83" s="327"/>
      <c r="Y83" s="327"/>
      <c r="Z83" s="327"/>
    </row>
    <row r="84" spans="1:26" ht="21">
      <c r="A84" s="326"/>
      <c r="B84" s="317"/>
      <c r="C84" s="318"/>
      <c r="D84" s="316">
        <v>0</v>
      </c>
      <c r="E84" s="326"/>
      <c r="F84" s="326"/>
      <c r="G84" s="326"/>
      <c r="H84" s="326"/>
      <c r="I84" s="326"/>
      <c r="J84" s="327"/>
      <c r="K84" s="327"/>
      <c r="L84" s="327"/>
      <c r="M84" s="327"/>
      <c r="N84" s="327"/>
      <c r="O84" s="327"/>
      <c r="P84" s="327"/>
      <c r="Q84" s="327"/>
      <c r="R84" s="327"/>
      <c r="S84" s="327"/>
      <c r="T84" s="327"/>
      <c r="U84" s="327"/>
      <c r="V84" s="327"/>
      <c r="W84" s="327"/>
      <c r="X84" s="327"/>
      <c r="Y84" s="327"/>
      <c r="Z84" s="327"/>
    </row>
    <row r="85" spans="1:26" ht="21">
      <c r="A85" s="326"/>
      <c r="B85" s="326"/>
      <c r="C85" s="326"/>
      <c r="D85" s="326"/>
      <c r="E85" s="326"/>
      <c r="F85" s="326"/>
      <c r="G85" s="326"/>
      <c r="H85" s="326"/>
      <c r="I85" s="326"/>
      <c r="J85" s="327"/>
      <c r="K85" s="327"/>
      <c r="L85" s="327"/>
      <c r="M85" s="327"/>
      <c r="N85" s="327"/>
      <c r="O85" s="327"/>
      <c r="P85" s="327"/>
      <c r="Q85" s="327"/>
      <c r="R85" s="327"/>
      <c r="S85" s="327"/>
      <c r="T85" s="327"/>
      <c r="U85" s="327"/>
      <c r="V85" s="327"/>
      <c r="W85" s="327"/>
      <c r="X85" s="327"/>
      <c r="Y85" s="327"/>
      <c r="Z85" s="327"/>
    </row>
    <row r="86" spans="1:26" ht="15.75">
      <c r="A86" s="327"/>
      <c r="B86" s="327"/>
      <c r="C86" s="327"/>
      <c r="D86" s="327"/>
      <c r="E86" s="327"/>
      <c r="F86" s="327"/>
      <c r="G86" s="327"/>
      <c r="H86" s="327"/>
      <c r="I86" s="327"/>
      <c r="J86" s="327"/>
      <c r="K86" s="327"/>
      <c r="L86" s="327"/>
      <c r="M86" s="327"/>
      <c r="N86" s="327"/>
      <c r="O86" s="327"/>
      <c r="P86" s="327"/>
      <c r="Q86" s="327"/>
      <c r="R86" s="327"/>
      <c r="S86" s="327"/>
      <c r="T86" s="327"/>
      <c r="U86" s="327"/>
      <c r="V86" s="327"/>
      <c r="W86" s="327"/>
      <c r="X86" s="327"/>
      <c r="Y86" s="327"/>
      <c r="Z86" s="327"/>
    </row>
    <row r="87" spans="1:26" ht="15.75">
      <c r="A87" s="327"/>
      <c r="B87" s="327"/>
      <c r="C87" s="327"/>
      <c r="D87" s="327"/>
      <c r="E87" s="327"/>
      <c r="F87" s="327"/>
      <c r="G87" s="327"/>
      <c r="H87" s="327"/>
      <c r="I87" s="327"/>
      <c r="J87" s="327"/>
      <c r="K87" s="327"/>
      <c r="L87" s="327"/>
      <c r="M87" s="327"/>
      <c r="N87" s="327"/>
      <c r="O87" s="327"/>
      <c r="P87" s="327"/>
      <c r="Q87" s="327"/>
      <c r="R87" s="327"/>
      <c r="S87" s="327"/>
      <c r="T87" s="327"/>
      <c r="U87" s="327"/>
      <c r="V87" s="327"/>
      <c r="W87" s="327"/>
      <c r="X87" s="327"/>
      <c r="Y87" s="327"/>
      <c r="Z87" s="327"/>
    </row>
    <row r="88" spans="1:26" ht="15.75">
      <c r="A88" s="327"/>
      <c r="B88" s="327"/>
      <c r="C88" s="327"/>
      <c r="D88" s="327"/>
      <c r="E88" s="327"/>
      <c r="F88" s="327"/>
      <c r="G88" s="327"/>
      <c r="H88" s="327"/>
      <c r="I88" s="327"/>
      <c r="J88" s="327"/>
      <c r="K88" s="327"/>
      <c r="L88" s="327"/>
      <c r="M88" s="327"/>
      <c r="N88" s="327"/>
      <c r="O88" s="327"/>
      <c r="P88" s="327"/>
      <c r="Q88" s="327"/>
      <c r="R88" s="327"/>
      <c r="S88" s="327"/>
      <c r="T88" s="327"/>
      <c r="U88" s="327"/>
      <c r="V88" s="327"/>
      <c r="W88" s="327"/>
      <c r="X88" s="327"/>
      <c r="Y88" s="327"/>
      <c r="Z88" s="327"/>
    </row>
    <row r="89" spans="1:26" ht="15.75">
      <c r="A89" s="327"/>
      <c r="B89" s="327"/>
      <c r="C89" s="327"/>
      <c r="D89" s="327"/>
      <c r="E89" s="327"/>
      <c r="F89" s="327"/>
      <c r="G89" s="327"/>
      <c r="H89" s="327"/>
      <c r="I89" s="327"/>
      <c r="J89" s="327"/>
      <c r="K89" s="327"/>
      <c r="L89" s="327"/>
      <c r="M89" s="327"/>
      <c r="N89" s="327"/>
      <c r="O89" s="327"/>
      <c r="P89" s="327"/>
      <c r="Q89" s="327"/>
      <c r="R89" s="327"/>
      <c r="S89" s="327"/>
      <c r="T89" s="327"/>
      <c r="U89" s="327"/>
      <c r="V89" s="327"/>
      <c r="W89" s="327"/>
      <c r="X89" s="327"/>
      <c r="Y89" s="327"/>
      <c r="Z89" s="327"/>
    </row>
    <row r="90" spans="1:26" ht="15.75">
      <c r="A90" s="327"/>
      <c r="B90" s="327"/>
      <c r="C90" s="327"/>
      <c r="D90" s="327"/>
      <c r="E90" s="327"/>
      <c r="F90" s="327"/>
      <c r="G90" s="327"/>
      <c r="H90" s="327"/>
      <c r="I90" s="327"/>
      <c r="J90" s="327"/>
      <c r="K90" s="327"/>
      <c r="L90" s="327"/>
      <c r="M90" s="327"/>
      <c r="N90" s="327"/>
      <c r="O90" s="327"/>
      <c r="P90" s="327"/>
      <c r="Q90" s="327"/>
      <c r="R90" s="327"/>
      <c r="S90" s="327"/>
      <c r="T90" s="327"/>
      <c r="U90" s="327"/>
      <c r="V90" s="327"/>
      <c r="W90" s="327"/>
      <c r="X90" s="327"/>
      <c r="Y90" s="327"/>
      <c r="Z90" s="327"/>
    </row>
    <row r="91" spans="1:26" ht="15.75">
      <c r="A91" s="327"/>
      <c r="B91" s="327"/>
      <c r="C91" s="327"/>
      <c r="D91" s="327"/>
      <c r="E91" s="327"/>
      <c r="F91" s="327"/>
      <c r="G91" s="327"/>
      <c r="H91" s="327"/>
      <c r="I91" s="327"/>
      <c r="J91" s="327"/>
      <c r="K91" s="327"/>
      <c r="L91" s="327"/>
      <c r="M91" s="327"/>
      <c r="N91" s="327"/>
      <c r="O91" s="327"/>
      <c r="P91" s="327"/>
      <c r="Q91" s="327"/>
      <c r="R91" s="327"/>
      <c r="S91" s="327"/>
      <c r="T91" s="327"/>
      <c r="U91" s="327"/>
      <c r="V91" s="327"/>
      <c r="W91" s="327"/>
      <c r="X91" s="327"/>
      <c r="Y91" s="327"/>
      <c r="Z91" s="327"/>
    </row>
    <row r="92" spans="1:26" ht="15.75">
      <c r="A92" s="327"/>
      <c r="B92" s="327"/>
      <c r="C92" s="327"/>
      <c r="D92" s="327"/>
      <c r="E92" s="327"/>
      <c r="F92" s="327"/>
      <c r="G92" s="327"/>
      <c r="H92" s="327"/>
      <c r="I92" s="327"/>
      <c r="J92" s="327"/>
      <c r="K92" s="327"/>
      <c r="L92" s="327"/>
      <c r="M92" s="327"/>
      <c r="N92" s="327"/>
      <c r="O92" s="327"/>
      <c r="P92" s="327"/>
      <c r="Q92" s="327"/>
      <c r="R92" s="327"/>
      <c r="S92" s="327"/>
      <c r="T92" s="327"/>
      <c r="U92" s="327"/>
      <c r="V92" s="327"/>
      <c r="W92" s="327"/>
      <c r="X92" s="327"/>
      <c r="Y92" s="327"/>
      <c r="Z92" s="327"/>
    </row>
    <row r="93" spans="1:26" ht="15.75">
      <c r="A93" s="327"/>
      <c r="B93" s="327"/>
      <c r="C93" s="327"/>
      <c r="D93" s="327"/>
      <c r="E93" s="327"/>
      <c r="F93" s="327"/>
      <c r="G93" s="327"/>
      <c r="H93" s="327"/>
      <c r="I93" s="327"/>
      <c r="J93" s="327"/>
      <c r="K93" s="327"/>
      <c r="L93" s="327"/>
      <c r="M93" s="327"/>
      <c r="N93" s="327"/>
      <c r="O93" s="327"/>
      <c r="P93" s="327"/>
      <c r="Q93" s="327"/>
      <c r="R93" s="327"/>
      <c r="S93" s="327"/>
      <c r="T93" s="327"/>
      <c r="U93" s="327"/>
      <c r="V93" s="327"/>
      <c r="W93" s="327"/>
      <c r="X93" s="327"/>
      <c r="Y93" s="327"/>
      <c r="Z93" s="327"/>
    </row>
    <row r="94" spans="1:26" ht="15.75">
      <c r="A94" s="327"/>
      <c r="B94" s="327"/>
      <c r="C94" s="327"/>
      <c r="D94" s="327"/>
      <c r="E94" s="327"/>
      <c r="F94" s="327"/>
      <c r="G94" s="327"/>
      <c r="H94" s="327"/>
      <c r="I94" s="327"/>
      <c r="J94" s="327"/>
      <c r="K94" s="327"/>
      <c r="L94" s="327"/>
      <c r="M94" s="327"/>
      <c r="N94" s="327"/>
      <c r="O94" s="327"/>
      <c r="P94" s="327"/>
      <c r="Q94" s="327"/>
      <c r="R94" s="327"/>
      <c r="S94" s="327"/>
      <c r="T94" s="327"/>
      <c r="U94" s="327"/>
      <c r="V94" s="327"/>
      <c r="W94" s="327"/>
      <c r="X94" s="327"/>
      <c r="Y94" s="327"/>
      <c r="Z94" s="327"/>
    </row>
    <row r="95" spans="1:26" ht="15.75">
      <c r="A95" s="327"/>
      <c r="B95" s="327"/>
      <c r="C95" s="327"/>
      <c r="D95" s="327"/>
      <c r="E95" s="327"/>
      <c r="F95" s="327"/>
      <c r="G95" s="327"/>
      <c r="H95" s="327"/>
      <c r="I95" s="327"/>
      <c r="J95" s="327"/>
      <c r="K95" s="327"/>
      <c r="L95" s="327"/>
      <c r="M95" s="327"/>
      <c r="N95" s="327"/>
      <c r="O95" s="327"/>
      <c r="P95" s="327"/>
      <c r="Q95" s="327"/>
      <c r="R95" s="327"/>
      <c r="S95" s="327"/>
      <c r="T95" s="327"/>
      <c r="U95" s="327"/>
      <c r="V95" s="327"/>
      <c r="W95" s="327"/>
      <c r="X95" s="327"/>
      <c r="Y95" s="327"/>
      <c r="Z95" s="327"/>
    </row>
    <row r="96" spans="1:26" ht="15.75">
      <c r="A96" s="327"/>
      <c r="B96" s="327"/>
      <c r="C96" s="327"/>
      <c r="D96" s="327"/>
      <c r="E96" s="327"/>
      <c r="F96" s="327"/>
      <c r="G96" s="327"/>
      <c r="H96" s="327"/>
      <c r="I96" s="327"/>
      <c r="J96" s="327"/>
      <c r="K96" s="327"/>
      <c r="L96" s="327"/>
      <c r="M96" s="327"/>
      <c r="N96" s="327"/>
      <c r="O96" s="327"/>
      <c r="P96" s="327"/>
      <c r="Q96" s="327"/>
      <c r="R96" s="327"/>
      <c r="S96" s="327"/>
      <c r="T96" s="327"/>
      <c r="U96" s="327"/>
      <c r="V96" s="327"/>
      <c r="W96" s="327"/>
      <c r="X96" s="327"/>
      <c r="Y96" s="327"/>
      <c r="Z96" s="327"/>
    </row>
    <row r="97" spans="1:26" ht="15.75">
      <c r="A97" s="327"/>
      <c r="B97" s="327"/>
      <c r="C97" s="327"/>
      <c r="D97" s="327"/>
      <c r="E97" s="327"/>
      <c r="F97" s="327"/>
      <c r="G97" s="327"/>
      <c r="H97" s="327"/>
      <c r="I97" s="327"/>
      <c r="J97" s="327"/>
      <c r="K97" s="327"/>
      <c r="L97" s="327"/>
      <c r="M97" s="327"/>
      <c r="N97" s="327"/>
      <c r="O97" s="327"/>
      <c r="P97" s="327"/>
      <c r="Q97" s="327"/>
      <c r="R97" s="327"/>
      <c r="S97" s="327"/>
      <c r="T97" s="327"/>
      <c r="U97" s="327"/>
      <c r="V97" s="327"/>
      <c r="W97" s="327"/>
      <c r="X97" s="327"/>
      <c r="Y97" s="327"/>
      <c r="Z97" s="327"/>
    </row>
    <row r="98" spans="1:26" ht="15.75">
      <c r="A98" s="327"/>
      <c r="B98" s="327"/>
      <c r="C98" s="327"/>
      <c r="D98" s="327"/>
      <c r="E98" s="327"/>
      <c r="F98" s="327"/>
      <c r="G98" s="327"/>
      <c r="H98" s="327"/>
      <c r="I98" s="327"/>
      <c r="J98" s="327"/>
      <c r="K98" s="327"/>
      <c r="L98" s="327"/>
      <c r="M98" s="327"/>
      <c r="N98" s="327"/>
      <c r="O98" s="327"/>
      <c r="P98" s="327"/>
      <c r="Q98" s="327"/>
      <c r="R98" s="327"/>
      <c r="S98" s="327"/>
      <c r="T98" s="327"/>
      <c r="U98" s="327"/>
      <c r="V98" s="327"/>
      <c r="W98" s="327"/>
      <c r="X98" s="327"/>
      <c r="Y98" s="327"/>
      <c r="Z98" s="327"/>
    </row>
    <row r="99" spans="1:26" ht="15.75">
      <c r="A99" s="327"/>
      <c r="B99" s="327"/>
      <c r="C99" s="327"/>
      <c r="D99" s="327"/>
      <c r="E99" s="327"/>
      <c r="F99" s="327"/>
      <c r="G99" s="327"/>
      <c r="H99" s="327"/>
      <c r="I99" s="327"/>
      <c r="J99" s="327"/>
      <c r="K99" s="327"/>
      <c r="L99" s="327"/>
      <c r="M99" s="327"/>
      <c r="N99" s="327"/>
      <c r="O99" s="327"/>
      <c r="P99" s="327"/>
      <c r="Q99" s="327"/>
      <c r="R99" s="327"/>
      <c r="S99" s="327"/>
      <c r="T99" s="327"/>
      <c r="U99" s="327"/>
      <c r="V99" s="327"/>
      <c r="W99" s="327"/>
      <c r="X99" s="327"/>
      <c r="Y99" s="327"/>
      <c r="Z99" s="327"/>
    </row>
    <row r="100" spans="1:26" ht="15.75">
      <c r="A100" s="327"/>
      <c r="B100" s="327"/>
      <c r="C100" s="327"/>
      <c r="D100" s="327"/>
      <c r="E100" s="327"/>
      <c r="F100" s="327"/>
      <c r="G100" s="327"/>
      <c r="H100" s="327"/>
      <c r="I100" s="327"/>
      <c r="J100" s="327"/>
      <c r="K100" s="327"/>
      <c r="L100" s="327"/>
      <c r="M100" s="327"/>
      <c r="N100" s="327"/>
      <c r="O100" s="327"/>
      <c r="P100" s="327"/>
      <c r="Q100" s="327"/>
      <c r="R100" s="327"/>
      <c r="S100" s="327"/>
      <c r="T100" s="327"/>
      <c r="U100" s="327"/>
      <c r="V100" s="327"/>
      <c r="W100" s="327"/>
      <c r="X100" s="327"/>
      <c r="Y100" s="327"/>
      <c r="Z100" s="327"/>
    </row>
    <row r="101" spans="1:26" ht="15.75">
      <c r="A101" s="327"/>
      <c r="B101" s="327"/>
      <c r="C101" s="327"/>
      <c r="D101" s="327"/>
      <c r="E101" s="327"/>
      <c r="F101" s="327"/>
      <c r="G101" s="327"/>
      <c r="H101" s="327"/>
      <c r="I101" s="327"/>
      <c r="J101" s="327"/>
      <c r="K101" s="327"/>
      <c r="L101" s="327"/>
      <c r="M101" s="327"/>
      <c r="N101" s="327"/>
      <c r="O101" s="327"/>
      <c r="P101" s="327"/>
      <c r="Q101" s="327"/>
      <c r="R101" s="327"/>
      <c r="S101" s="327"/>
      <c r="T101" s="327"/>
      <c r="U101" s="327"/>
      <c r="V101" s="327"/>
      <c r="W101" s="327"/>
      <c r="X101" s="327"/>
      <c r="Y101" s="327"/>
      <c r="Z101" s="327"/>
    </row>
    <row r="102" spans="1:26" ht="15.75">
      <c r="A102" s="327"/>
      <c r="B102" s="327"/>
      <c r="C102" s="327"/>
      <c r="D102" s="327"/>
      <c r="E102" s="327"/>
      <c r="F102" s="327"/>
      <c r="G102" s="327"/>
      <c r="H102" s="327"/>
      <c r="I102" s="327"/>
      <c r="J102" s="327"/>
      <c r="K102" s="327"/>
      <c r="L102" s="327"/>
      <c r="M102" s="327"/>
      <c r="N102" s="327"/>
      <c r="O102" s="327"/>
      <c r="P102" s="327"/>
      <c r="Q102" s="327"/>
      <c r="R102" s="327"/>
      <c r="S102" s="327"/>
      <c r="T102" s="327"/>
      <c r="U102" s="327"/>
      <c r="V102" s="327"/>
      <c r="W102" s="327"/>
      <c r="X102" s="327"/>
      <c r="Y102" s="327"/>
      <c r="Z102" s="327"/>
    </row>
    <row r="103" spans="1:26" ht="15.75">
      <c r="A103" s="327"/>
      <c r="B103" s="327"/>
      <c r="C103" s="327"/>
      <c r="D103" s="327"/>
      <c r="E103" s="327"/>
      <c r="F103" s="327"/>
      <c r="G103" s="327"/>
      <c r="H103" s="327"/>
      <c r="I103" s="327"/>
      <c r="J103" s="327"/>
      <c r="K103" s="327"/>
      <c r="L103" s="327"/>
      <c r="M103" s="327"/>
      <c r="N103" s="327"/>
      <c r="O103" s="327"/>
      <c r="P103" s="327"/>
      <c r="Q103" s="327"/>
      <c r="R103" s="327"/>
      <c r="S103" s="327"/>
      <c r="T103" s="327"/>
      <c r="U103" s="327"/>
      <c r="V103" s="327"/>
      <c r="W103" s="327"/>
      <c r="X103" s="327"/>
      <c r="Y103" s="327"/>
      <c r="Z103" s="327"/>
    </row>
    <row r="104" spans="1:26" ht="15.75">
      <c r="A104" s="327"/>
      <c r="B104" s="327"/>
      <c r="C104" s="327"/>
      <c r="D104" s="327"/>
      <c r="E104" s="327"/>
      <c r="F104" s="327"/>
      <c r="G104" s="327"/>
      <c r="H104" s="327"/>
      <c r="I104" s="327"/>
      <c r="J104" s="327"/>
      <c r="K104" s="327"/>
      <c r="L104" s="327"/>
      <c r="M104" s="327"/>
      <c r="N104" s="327"/>
      <c r="O104" s="327"/>
      <c r="P104" s="327"/>
      <c r="Q104" s="327"/>
      <c r="R104" s="327"/>
      <c r="S104" s="327"/>
      <c r="T104" s="327"/>
      <c r="U104" s="327"/>
      <c r="V104" s="327"/>
      <c r="W104" s="327"/>
      <c r="X104" s="327"/>
      <c r="Y104" s="327"/>
      <c r="Z104" s="327"/>
    </row>
    <row r="105" spans="1:26" ht="15.75">
      <c r="A105" s="327"/>
      <c r="B105" s="327"/>
      <c r="C105" s="327"/>
      <c r="D105" s="327"/>
      <c r="E105" s="327"/>
      <c r="F105" s="327"/>
      <c r="G105" s="327"/>
      <c r="H105" s="327"/>
      <c r="I105" s="327"/>
      <c r="J105" s="327"/>
      <c r="K105" s="327"/>
      <c r="L105" s="327"/>
      <c r="M105" s="327"/>
      <c r="N105" s="327"/>
      <c r="O105" s="327"/>
      <c r="P105" s="327"/>
      <c r="Q105" s="327"/>
      <c r="R105" s="327"/>
      <c r="S105" s="327"/>
      <c r="T105" s="327"/>
      <c r="U105" s="327"/>
      <c r="V105" s="327"/>
      <c r="W105" s="327"/>
      <c r="X105" s="327"/>
      <c r="Y105" s="327"/>
      <c r="Z105" s="327"/>
    </row>
    <row r="106" spans="1:26" ht="15.75">
      <c r="A106" s="327"/>
      <c r="B106" s="327"/>
      <c r="C106" s="327"/>
      <c r="D106" s="327"/>
      <c r="E106" s="327"/>
      <c r="F106" s="327"/>
      <c r="G106" s="327"/>
      <c r="H106" s="327"/>
      <c r="I106" s="327"/>
      <c r="J106" s="327"/>
      <c r="K106" s="327"/>
      <c r="L106" s="327"/>
      <c r="M106" s="327"/>
      <c r="N106" s="327"/>
      <c r="O106" s="327"/>
      <c r="P106" s="327"/>
      <c r="Q106" s="327"/>
      <c r="R106" s="327"/>
      <c r="S106" s="327"/>
      <c r="T106" s="327"/>
      <c r="U106" s="327"/>
      <c r="V106" s="327"/>
      <c r="W106" s="327"/>
      <c r="X106" s="327"/>
      <c r="Y106" s="327"/>
      <c r="Z106" s="327"/>
    </row>
    <row r="107" spans="1:26" ht="15.75">
      <c r="A107" s="327"/>
      <c r="B107" s="327"/>
      <c r="C107" s="327"/>
      <c r="D107" s="327"/>
      <c r="E107" s="327"/>
      <c r="F107" s="327"/>
      <c r="G107" s="327"/>
      <c r="H107" s="327"/>
      <c r="I107" s="327"/>
      <c r="J107" s="327"/>
      <c r="K107" s="327"/>
      <c r="L107" s="327"/>
      <c r="M107" s="327"/>
      <c r="N107" s="327"/>
      <c r="O107" s="327"/>
      <c r="P107" s="327"/>
      <c r="Q107" s="327"/>
      <c r="R107" s="327"/>
      <c r="S107" s="327"/>
      <c r="T107" s="327"/>
      <c r="U107" s="327"/>
      <c r="V107" s="327"/>
      <c r="W107" s="327"/>
      <c r="X107" s="327"/>
      <c r="Y107" s="327"/>
      <c r="Z107" s="327"/>
    </row>
    <row r="108" spans="1:26" ht="15.75">
      <c r="A108" s="327"/>
      <c r="B108" s="327"/>
      <c r="C108" s="327"/>
      <c r="D108" s="327"/>
      <c r="E108" s="327"/>
      <c r="F108" s="327"/>
      <c r="G108" s="327"/>
      <c r="H108" s="327"/>
      <c r="I108" s="327"/>
      <c r="J108" s="327"/>
      <c r="K108" s="327"/>
      <c r="L108" s="327"/>
      <c r="M108" s="327"/>
      <c r="N108" s="327"/>
      <c r="O108" s="327"/>
      <c r="P108" s="327"/>
      <c r="Q108" s="327"/>
      <c r="R108" s="327"/>
      <c r="S108" s="327"/>
      <c r="T108" s="327"/>
      <c r="U108" s="327"/>
      <c r="V108" s="327"/>
      <c r="W108" s="327"/>
      <c r="X108" s="327"/>
      <c r="Y108" s="327"/>
      <c r="Z108" s="327"/>
    </row>
    <row r="109" spans="1:26" ht="15.75">
      <c r="A109" s="327"/>
      <c r="B109" s="327"/>
      <c r="C109" s="327"/>
      <c r="D109" s="327"/>
      <c r="E109" s="327"/>
      <c r="F109" s="327"/>
      <c r="G109" s="327"/>
      <c r="H109" s="327"/>
      <c r="I109" s="327"/>
      <c r="J109" s="327"/>
      <c r="K109" s="327"/>
      <c r="L109" s="327"/>
      <c r="M109" s="327"/>
      <c r="N109" s="327"/>
      <c r="O109" s="327"/>
      <c r="P109" s="327"/>
      <c r="Q109" s="327"/>
      <c r="R109" s="327"/>
      <c r="S109" s="327"/>
      <c r="T109" s="327"/>
      <c r="U109" s="327"/>
      <c r="V109" s="327"/>
      <c r="W109" s="327"/>
      <c r="X109" s="327"/>
      <c r="Y109" s="327"/>
      <c r="Z109" s="327"/>
    </row>
    <row r="110" spans="1:26" ht="15.75">
      <c r="A110" s="327"/>
      <c r="B110" s="327"/>
      <c r="C110" s="327"/>
      <c r="D110" s="327"/>
      <c r="E110" s="327"/>
      <c r="F110" s="327"/>
      <c r="G110" s="327"/>
      <c r="H110" s="327"/>
      <c r="I110" s="327"/>
      <c r="J110" s="327"/>
      <c r="K110" s="327"/>
      <c r="L110" s="327"/>
      <c r="M110" s="327"/>
      <c r="N110" s="327"/>
      <c r="O110" s="327"/>
      <c r="P110" s="327"/>
      <c r="Q110" s="327"/>
      <c r="R110" s="327"/>
      <c r="S110" s="327"/>
      <c r="T110" s="327"/>
      <c r="U110" s="327"/>
      <c r="V110" s="327"/>
      <c r="W110" s="327"/>
      <c r="X110" s="327"/>
      <c r="Y110" s="327"/>
      <c r="Z110" s="327"/>
    </row>
    <row r="111" spans="1:26" ht="15.75">
      <c r="A111" s="327"/>
      <c r="B111" s="327"/>
      <c r="C111" s="327"/>
      <c r="D111" s="327"/>
      <c r="E111" s="327"/>
      <c r="F111" s="327"/>
      <c r="G111" s="327"/>
      <c r="H111" s="327"/>
      <c r="I111" s="327"/>
      <c r="J111" s="327"/>
      <c r="K111" s="327"/>
      <c r="L111" s="327"/>
      <c r="M111" s="327"/>
      <c r="N111" s="327"/>
      <c r="O111" s="327"/>
      <c r="P111" s="327"/>
      <c r="Q111" s="327"/>
      <c r="R111" s="327"/>
      <c r="S111" s="327"/>
      <c r="T111" s="327"/>
      <c r="U111" s="327"/>
      <c r="V111" s="327"/>
      <c r="W111" s="327"/>
      <c r="X111" s="327"/>
      <c r="Y111" s="327"/>
      <c r="Z111" s="327"/>
    </row>
    <row r="112" spans="1:26" ht="15.75">
      <c r="A112" s="327"/>
      <c r="B112" s="327"/>
      <c r="C112" s="327"/>
      <c r="D112" s="327"/>
      <c r="E112" s="327"/>
      <c r="F112" s="327"/>
      <c r="G112" s="327"/>
      <c r="H112" s="327"/>
      <c r="I112" s="327"/>
      <c r="J112" s="327"/>
      <c r="K112" s="327"/>
      <c r="L112" s="327"/>
      <c r="M112" s="327"/>
      <c r="N112" s="327"/>
      <c r="O112" s="327"/>
      <c r="P112" s="327"/>
      <c r="Q112" s="327"/>
      <c r="R112" s="327"/>
      <c r="S112" s="327"/>
      <c r="T112" s="327"/>
      <c r="U112" s="327"/>
      <c r="V112" s="327"/>
      <c r="W112" s="327"/>
      <c r="X112" s="327"/>
      <c r="Y112" s="327"/>
      <c r="Z112" s="327"/>
    </row>
    <row r="113" spans="1:26" ht="15.75">
      <c r="A113" s="327"/>
      <c r="B113" s="327"/>
      <c r="C113" s="327"/>
      <c r="D113" s="327"/>
      <c r="E113" s="327"/>
      <c r="F113" s="327"/>
      <c r="G113" s="327"/>
      <c r="H113" s="327"/>
      <c r="I113" s="327"/>
      <c r="J113" s="327"/>
      <c r="K113" s="327"/>
      <c r="L113" s="327"/>
      <c r="M113" s="327"/>
      <c r="N113" s="327"/>
      <c r="O113" s="327"/>
      <c r="P113" s="327"/>
      <c r="Q113" s="327"/>
      <c r="R113" s="327"/>
      <c r="S113" s="327"/>
      <c r="T113" s="327"/>
      <c r="U113" s="327"/>
      <c r="V113" s="327"/>
      <c r="W113" s="327"/>
      <c r="X113" s="327"/>
      <c r="Y113" s="327"/>
      <c r="Z113" s="327"/>
    </row>
    <row r="114" spans="1:26" ht="15.75">
      <c r="A114" s="327"/>
      <c r="B114" s="327"/>
      <c r="C114" s="327"/>
      <c r="D114" s="327"/>
      <c r="E114" s="327"/>
      <c r="F114" s="327"/>
      <c r="G114" s="327"/>
      <c r="H114" s="327"/>
      <c r="I114" s="327"/>
      <c r="J114" s="327"/>
      <c r="K114" s="327"/>
      <c r="L114" s="327"/>
      <c r="M114" s="327"/>
      <c r="N114" s="327"/>
      <c r="O114" s="327"/>
      <c r="P114" s="327"/>
      <c r="Q114" s="327"/>
      <c r="R114" s="327"/>
      <c r="S114" s="327"/>
      <c r="T114" s="327"/>
      <c r="U114" s="327"/>
      <c r="V114" s="327"/>
      <c r="W114" s="327"/>
      <c r="X114" s="327"/>
      <c r="Y114" s="327"/>
      <c r="Z114" s="327"/>
    </row>
    <row r="115" spans="1:26" ht="15.75">
      <c r="A115" s="327"/>
      <c r="B115" s="327"/>
      <c r="C115" s="327"/>
      <c r="D115" s="327"/>
      <c r="E115" s="327"/>
      <c r="F115" s="327"/>
      <c r="G115" s="327"/>
      <c r="H115" s="327"/>
      <c r="I115" s="327"/>
      <c r="J115" s="327"/>
      <c r="K115" s="327"/>
      <c r="L115" s="327"/>
      <c r="M115" s="327"/>
      <c r="N115" s="327"/>
      <c r="O115" s="327"/>
      <c r="P115" s="327"/>
      <c r="Q115" s="327"/>
      <c r="R115" s="327"/>
      <c r="S115" s="327"/>
      <c r="T115" s="327"/>
      <c r="U115" s="327"/>
      <c r="V115" s="327"/>
      <c r="W115" s="327"/>
      <c r="X115" s="327"/>
      <c r="Y115" s="327"/>
      <c r="Z115" s="327"/>
    </row>
    <row r="116" spans="1:26" ht="15.75">
      <c r="A116" s="327"/>
      <c r="B116" s="327"/>
      <c r="C116" s="327"/>
      <c r="D116" s="327"/>
      <c r="E116" s="327"/>
      <c r="F116" s="327"/>
      <c r="G116" s="327"/>
      <c r="H116" s="327"/>
      <c r="I116" s="327"/>
      <c r="J116" s="327"/>
      <c r="K116" s="327"/>
      <c r="L116" s="327"/>
      <c r="M116" s="327"/>
      <c r="N116" s="327"/>
      <c r="O116" s="327"/>
      <c r="P116" s="327"/>
      <c r="Q116" s="327"/>
      <c r="R116" s="327"/>
      <c r="S116" s="327"/>
      <c r="T116" s="327"/>
      <c r="U116" s="327"/>
      <c r="V116" s="327"/>
      <c r="W116" s="327"/>
      <c r="X116" s="327"/>
      <c r="Y116" s="327"/>
      <c r="Z116" s="327"/>
    </row>
    <row r="117" spans="1:26" ht="15.75">
      <c r="A117" s="327"/>
      <c r="B117" s="327"/>
      <c r="C117" s="327"/>
      <c r="D117" s="327"/>
      <c r="E117" s="327"/>
      <c r="F117" s="327"/>
      <c r="G117" s="327"/>
      <c r="H117" s="327"/>
      <c r="I117" s="327"/>
      <c r="J117" s="327"/>
      <c r="K117" s="327"/>
      <c r="L117" s="327"/>
      <c r="M117" s="327"/>
      <c r="N117" s="327"/>
      <c r="O117" s="327"/>
      <c r="P117" s="327"/>
      <c r="Q117" s="327"/>
      <c r="R117" s="327"/>
      <c r="S117" s="327"/>
      <c r="T117" s="327"/>
      <c r="U117" s="327"/>
      <c r="V117" s="327"/>
      <c r="W117" s="327"/>
      <c r="X117" s="327"/>
      <c r="Y117" s="327"/>
      <c r="Z117" s="327"/>
    </row>
    <row r="118" spans="1:26" ht="15.75">
      <c r="A118" s="327"/>
      <c r="B118" s="327"/>
      <c r="C118" s="327"/>
      <c r="D118" s="327"/>
      <c r="E118" s="327"/>
      <c r="F118" s="327"/>
      <c r="G118" s="327"/>
      <c r="H118" s="327"/>
      <c r="I118" s="327"/>
      <c r="J118" s="327"/>
      <c r="K118" s="327"/>
      <c r="L118" s="327"/>
      <c r="M118" s="327"/>
      <c r="N118" s="327"/>
      <c r="O118" s="327"/>
      <c r="P118" s="327"/>
      <c r="Q118" s="327"/>
      <c r="R118" s="327"/>
      <c r="S118" s="327"/>
      <c r="T118" s="327"/>
      <c r="U118" s="327"/>
      <c r="V118" s="327"/>
      <c r="W118" s="327"/>
      <c r="X118" s="327"/>
      <c r="Y118" s="327"/>
      <c r="Z118" s="327"/>
    </row>
    <row r="119" spans="1:26" ht="15.75">
      <c r="A119" s="327"/>
      <c r="B119" s="327"/>
      <c r="C119" s="327"/>
      <c r="D119" s="327"/>
      <c r="E119" s="327"/>
      <c r="F119" s="327"/>
      <c r="G119" s="327"/>
      <c r="H119" s="327"/>
      <c r="I119" s="327"/>
      <c r="J119" s="327"/>
      <c r="K119" s="327"/>
      <c r="L119" s="327"/>
      <c r="M119" s="327"/>
      <c r="N119" s="327"/>
      <c r="O119" s="327"/>
      <c r="P119" s="327"/>
      <c r="Q119" s="327"/>
      <c r="R119" s="327"/>
      <c r="S119" s="327"/>
      <c r="T119" s="327"/>
      <c r="U119" s="327"/>
      <c r="V119" s="327"/>
      <c r="W119" s="327"/>
      <c r="X119" s="327"/>
      <c r="Y119" s="327"/>
      <c r="Z119" s="327"/>
    </row>
    <row r="120" spans="1:26" ht="15.75">
      <c r="A120" s="327"/>
      <c r="B120" s="327"/>
      <c r="C120" s="327"/>
      <c r="D120" s="327"/>
      <c r="E120" s="327"/>
      <c r="F120" s="327"/>
      <c r="G120" s="327"/>
      <c r="H120" s="327"/>
      <c r="I120" s="327"/>
      <c r="J120" s="327"/>
      <c r="K120" s="327"/>
      <c r="L120" s="327"/>
      <c r="M120" s="327"/>
      <c r="N120" s="327"/>
      <c r="O120" s="327"/>
      <c r="P120" s="327"/>
      <c r="Q120" s="327"/>
      <c r="R120" s="327"/>
      <c r="S120" s="327"/>
      <c r="T120" s="327"/>
      <c r="U120" s="327"/>
      <c r="V120" s="327"/>
      <c r="W120" s="327"/>
      <c r="X120" s="327"/>
      <c r="Y120" s="327"/>
      <c r="Z120" s="327"/>
    </row>
    <row r="121" spans="1:26" ht="15.75">
      <c r="A121" s="327"/>
      <c r="B121" s="327"/>
      <c r="C121" s="327"/>
      <c r="D121" s="327"/>
      <c r="E121" s="327"/>
      <c r="F121" s="327"/>
      <c r="G121" s="327"/>
      <c r="H121" s="327"/>
      <c r="I121" s="327"/>
      <c r="J121" s="327"/>
      <c r="K121" s="327"/>
      <c r="L121" s="327"/>
      <c r="M121" s="327"/>
      <c r="N121" s="327"/>
      <c r="O121" s="327"/>
      <c r="P121" s="327"/>
      <c r="Q121" s="327"/>
      <c r="R121" s="327"/>
      <c r="S121" s="327"/>
      <c r="T121" s="327"/>
      <c r="U121" s="327"/>
      <c r="V121" s="327"/>
      <c r="W121" s="327"/>
      <c r="X121" s="327"/>
      <c r="Y121" s="327"/>
      <c r="Z121" s="327"/>
    </row>
    <row r="122" spans="1:26" ht="15.75">
      <c r="A122" s="327"/>
      <c r="B122" s="327"/>
      <c r="C122" s="327"/>
      <c r="D122" s="327"/>
      <c r="E122" s="327"/>
      <c r="F122" s="327"/>
      <c r="G122" s="327"/>
      <c r="H122" s="327"/>
      <c r="I122" s="327"/>
      <c r="J122" s="327"/>
      <c r="K122" s="327"/>
      <c r="L122" s="327"/>
      <c r="M122" s="327"/>
      <c r="N122" s="327"/>
      <c r="O122" s="327"/>
      <c r="P122" s="327"/>
      <c r="Q122" s="327"/>
      <c r="R122" s="327"/>
      <c r="S122" s="327"/>
      <c r="T122" s="327"/>
      <c r="U122" s="327"/>
      <c r="V122" s="327"/>
      <c r="W122" s="327"/>
      <c r="X122" s="327"/>
      <c r="Y122" s="327"/>
      <c r="Z122" s="327"/>
    </row>
    <row r="123" spans="1:26" ht="15.75">
      <c r="A123" s="327"/>
      <c r="B123" s="327"/>
      <c r="C123" s="327"/>
      <c r="D123" s="327"/>
      <c r="E123" s="327"/>
      <c r="F123" s="327"/>
      <c r="G123" s="327"/>
      <c r="H123" s="327"/>
      <c r="I123" s="327"/>
      <c r="J123" s="327"/>
      <c r="K123" s="327"/>
      <c r="L123" s="327"/>
      <c r="M123" s="327"/>
      <c r="N123" s="327"/>
      <c r="O123" s="327"/>
      <c r="P123" s="327"/>
      <c r="Q123" s="327"/>
      <c r="R123" s="327"/>
      <c r="S123" s="327"/>
      <c r="T123" s="327"/>
      <c r="U123" s="327"/>
      <c r="V123" s="327"/>
      <c r="W123" s="327"/>
      <c r="X123" s="327"/>
      <c r="Y123" s="327"/>
      <c r="Z123" s="327"/>
    </row>
    <row r="124" spans="1:26" ht="15.75">
      <c r="A124" s="327"/>
      <c r="B124" s="327"/>
      <c r="C124" s="327"/>
      <c r="D124" s="327"/>
      <c r="E124" s="327"/>
      <c r="F124" s="327"/>
      <c r="G124" s="327"/>
      <c r="H124" s="327"/>
      <c r="I124" s="327"/>
      <c r="J124" s="327"/>
      <c r="K124" s="327"/>
      <c r="L124" s="327"/>
      <c r="M124" s="327"/>
      <c r="N124" s="327"/>
      <c r="O124" s="327"/>
      <c r="P124" s="327"/>
      <c r="Q124" s="327"/>
      <c r="R124" s="327"/>
      <c r="S124" s="327"/>
      <c r="T124" s="327"/>
      <c r="U124" s="327"/>
      <c r="V124" s="327"/>
      <c r="W124" s="327"/>
      <c r="X124" s="327"/>
      <c r="Y124" s="327"/>
      <c r="Z124" s="327"/>
    </row>
    <row r="125" spans="1:26" ht="15.75">
      <c r="A125" s="327"/>
      <c r="B125" s="327"/>
      <c r="C125" s="327"/>
      <c r="D125" s="327"/>
      <c r="E125" s="327"/>
      <c r="F125" s="327"/>
      <c r="G125" s="327"/>
      <c r="H125" s="327"/>
      <c r="I125" s="327"/>
      <c r="J125" s="327"/>
      <c r="K125" s="327"/>
      <c r="L125" s="327"/>
      <c r="M125" s="327"/>
      <c r="N125" s="327"/>
      <c r="O125" s="327"/>
      <c r="P125" s="327"/>
      <c r="Q125" s="327"/>
      <c r="R125" s="327"/>
      <c r="S125" s="327"/>
      <c r="T125" s="327"/>
      <c r="U125" s="327"/>
      <c r="V125" s="327"/>
      <c r="W125" s="327"/>
      <c r="X125" s="327"/>
      <c r="Y125" s="327"/>
      <c r="Z125" s="327"/>
    </row>
    <row r="126" spans="1:26" ht="15.75">
      <c r="A126" s="327"/>
      <c r="B126" s="327"/>
      <c r="C126" s="327"/>
      <c r="D126" s="327"/>
      <c r="E126" s="327"/>
      <c r="F126" s="327"/>
      <c r="G126" s="327"/>
      <c r="H126" s="327"/>
      <c r="I126" s="327"/>
      <c r="J126" s="327"/>
      <c r="K126" s="327"/>
      <c r="L126" s="327"/>
      <c r="M126" s="327"/>
      <c r="N126" s="327"/>
      <c r="O126" s="327"/>
      <c r="P126" s="327"/>
      <c r="Q126" s="327"/>
      <c r="R126" s="327"/>
      <c r="S126" s="327"/>
      <c r="T126" s="327"/>
      <c r="U126" s="327"/>
      <c r="V126" s="327"/>
      <c r="W126" s="327"/>
      <c r="X126" s="327"/>
      <c r="Y126" s="327"/>
      <c r="Z126" s="327"/>
    </row>
    <row r="127" spans="1:26" ht="15.75">
      <c r="A127" s="327"/>
      <c r="B127" s="327"/>
      <c r="C127" s="327"/>
      <c r="D127" s="327"/>
      <c r="E127" s="327"/>
      <c r="F127" s="327"/>
      <c r="G127" s="327"/>
      <c r="H127" s="327"/>
      <c r="I127" s="327"/>
      <c r="J127" s="327"/>
      <c r="K127" s="327"/>
      <c r="L127" s="327"/>
      <c r="M127" s="327"/>
      <c r="N127" s="327"/>
      <c r="O127" s="327"/>
      <c r="P127" s="327"/>
      <c r="Q127" s="327"/>
      <c r="R127" s="327"/>
      <c r="S127" s="327"/>
      <c r="T127" s="327"/>
      <c r="U127" s="327"/>
      <c r="V127" s="327"/>
      <c r="W127" s="327"/>
      <c r="X127" s="327"/>
      <c r="Y127" s="327"/>
      <c r="Z127" s="327"/>
    </row>
    <row r="128" spans="1:26" ht="15.75">
      <c r="A128" s="327"/>
      <c r="B128" s="327"/>
      <c r="C128" s="327"/>
      <c r="D128" s="327"/>
      <c r="E128" s="327"/>
      <c r="F128" s="327"/>
      <c r="G128" s="327"/>
      <c r="H128" s="327"/>
      <c r="I128" s="327"/>
      <c r="J128" s="327"/>
      <c r="K128" s="327"/>
      <c r="L128" s="327"/>
      <c r="M128" s="327"/>
      <c r="N128" s="327"/>
      <c r="O128" s="327"/>
      <c r="P128" s="327"/>
      <c r="Q128" s="327"/>
      <c r="R128" s="327"/>
      <c r="S128" s="327"/>
      <c r="T128" s="327"/>
      <c r="U128" s="327"/>
      <c r="V128" s="327"/>
      <c r="W128" s="327"/>
      <c r="X128" s="327"/>
      <c r="Y128" s="327"/>
      <c r="Z128" s="327"/>
    </row>
    <row r="129" spans="1:26" ht="15.75">
      <c r="A129" s="327"/>
      <c r="B129" s="327"/>
      <c r="C129" s="327"/>
      <c r="D129" s="327"/>
      <c r="E129" s="327"/>
      <c r="F129" s="327"/>
      <c r="G129" s="327"/>
      <c r="H129" s="327"/>
      <c r="I129" s="327"/>
      <c r="J129" s="327"/>
      <c r="K129" s="327"/>
      <c r="L129" s="327"/>
      <c r="M129" s="327"/>
      <c r="N129" s="327"/>
      <c r="O129" s="327"/>
      <c r="P129" s="327"/>
      <c r="Q129" s="327"/>
      <c r="R129" s="327"/>
      <c r="S129" s="327"/>
      <c r="T129" s="327"/>
      <c r="U129" s="327"/>
      <c r="V129" s="327"/>
      <c r="W129" s="327"/>
      <c r="X129" s="327"/>
      <c r="Y129" s="327"/>
      <c r="Z129" s="327"/>
    </row>
    <row r="130" spans="1:26" ht="15.75">
      <c r="A130" s="327"/>
      <c r="B130" s="327"/>
      <c r="C130" s="327"/>
      <c r="D130" s="327"/>
      <c r="E130" s="327"/>
      <c r="F130" s="327"/>
      <c r="G130" s="327"/>
      <c r="H130" s="327"/>
      <c r="I130" s="327"/>
      <c r="J130" s="327"/>
      <c r="K130" s="327"/>
      <c r="L130" s="327"/>
      <c r="M130" s="327"/>
      <c r="N130" s="327"/>
      <c r="O130" s="327"/>
      <c r="P130" s="327"/>
      <c r="Q130" s="327"/>
      <c r="R130" s="327"/>
      <c r="S130" s="327"/>
      <c r="T130" s="327"/>
      <c r="U130" s="327"/>
      <c r="V130" s="327"/>
      <c r="W130" s="327"/>
      <c r="X130" s="327"/>
      <c r="Y130" s="327"/>
      <c r="Z130" s="327"/>
    </row>
    <row r="131" spans="1:26" ht="15.75">
      <c r="A131" s="327"/>
      <c r="B131" s="327"/>
      <c r="C131" s="327"/>
      <c r="D131" s="327"/>
      <c r="E131" s="327"/>
      <c r="F131" s="327"/>
      <c r="G131" s="327"/>
      <c r="H131" s="327"/>
      <c r="I131" s="327"/>
      <c r="J131" s="327"/>
      <c r="K131" s="327"/>
      <c r="L131" s="327"/>
      <c r="M131" s="327"/>
      <c r="N131" s="327"/>
      <c r="O131" s="327"/>
      <c r="P131" s="327"/>
      <c r="Q131" s="327"/>
      <c r="R131" s="327"/>
      <c r="S131" s="327"/>
      <c r="T131" s="327"/>
      <c r="U131" s="327"/>
      <c r="V131" s="327"/>
      <c r="W131" s="327"/>
      <c r="X131" s="327"/>
      <c r="Y131" s="327"/>
      <c r="Z131" s="327"/>
    </row>
    <row r="132" spans="1:26" ht="15.75">
      <c r="A132" s="327"/>
      <c r="B132" s="327"/>
      <c r="C132" s="327"/>
      <c r="D132" s="327"/>
      <c r="E132" s="327"/>
      <c r="F132" s="327"/>
      <c r="G132" s="327"/>
      <c r="H132" s="327"/>
      <c r="I132" s="327"/>
      <c r="J132" s="327"/>
      <c r="K132" s="327"/>
      <c r="L132" s="327"/>
      <c r="M132" s="327"/>
      <c r="N132" s="327"/>
      <c r="O132" s="327"/>
      <c r="P132" s="327"/>
      <c r="Q132" s="327"/>
      <c r="R132" s="327"/>
      <c r="S132" s="327"/>
      <c r="T132" s="327"/>
      <c r="U132" s="327"/>
      <c r="V132" s="327"/>
      <c r="W132" s="327"/>
      <c r="X132" s="327"/>
      <c r="Y132" s="327"/>
      <c r="Z132" s="327"/>
    </row>
    <row r="133" spans="1:26" ht="15.75">
      <c r="A133" s="327"/>
      <c r="B133" s="327"/>
      <c r="C133" s="327"/>
      <c r="D133" s="327"/>
      <c r="E133" s="327"/>
      <c r="F133" s="327"/>
      <c r="G133" s="327"/>
      <c r="H133" s="327"/>
      <c r="I133" s="327"/>
      <c r="J133" s="327"/>
      <c r="K133" s="327"/>
      <c r="L133" s="327"/>
      <c r="M133" s="327"/>
      <c r="N133" s="327"/>
      <c r="O133" s="327"/>
      <c r="P133" s="327"/>
      <c r="Q133" s="327"/>
      <c r="R133" s="327"/>
      <c r="S133" s="327"/>
      <c r="T133" s="327"/>
      <c r="U133" s="327"/>
      <c r="V133" s="327"/>
      <c r="W133" s="327"/>
      <c r="X133" s="327"/>
      <c r="Y133" s="327"/>
      <c r="Z133" s="327"/>
    </row>
    <row r="134" spans="1:26" ht="15.75">
      <c r="A134" s="327"/>
      <c r="B134" s="327"/>
      <c r="C134" s="327"/>
      <c r="D134" s="327"/>
      <c r="E134" s="327"/>
      <c r="F134" s="327"/>
      <c r="G134" s="327"/>
      <c r="H134" s="327"/>
      <c r="I134" s="327"/>
      <c r="J134" s="327"/>
      <c r="K134" s="327"/>
      <c r="L134" s="327"/>
      <c r="M134" s="327"/>
      <c r="N134" s="327"/>
      <c r="O134" s="327"/>
      <c r="P134" s="327"/>
      <c r="Q134" s="327"/>
      <c r="R134" s="327"/>
      <c r="S134" s="327"/>
      <c r="T134" s="327"/>
      <c r="U134" s="327"/>
      <c r="V134" s="327"/>
      <c r="W134" s="327"/>
      <c r="X134" s="327"/>
      <c r="Y134" s="327"/>
      <c r="Z134" s="327"/>
    </row>
    <row r="135" spans="1:26" ht="15.75">
      <c r="A135" s="327"/>
      <c r="B135" s="327"/>
      <c r="C135" s="327"/>
      <c r="D135" s="327"/>
      <c r="E135" s="327"/>
      <c r="F135" s="327"/>
      <c r="G135" s="327"/>
      <c r="H135" s="327"/>
      <c r="I135" s="327"/>
      <c r="J135" s="327"/>
      <c r="K135" s="327"/>
      <c r="L135" s="327"/>
      <c r="M135" s="327"/>
      <c r="N135" s="327"/>
      <c r="O135" s="327"/>
      <c r="P135" s="327"/>
      <c r="Q135" s="327"/>
      <c r="R135" s="327"/>
      <c r="S135" s="327"/>
      <c r="T135" s="327"/>
      <c r="U135" s="327"/>
      <c r="V135" s="327"/>
      <c r="W135" s="327"/>
      <c r="X135" s="327"/>
      <c r="Y135" s="327"/>
      <c r="Z135" s="327"/>
    </row>
    <row r="136" spans="1:26" ht="15.75">
      <c r="A136" s="327"/>
      <c r="B136" s="327"/>
      <c r="C136" s="327"/>
      <c r="D136" s="327"/>
      <c r="E136" s="327"/>
      <c r="F136" s="327"/>
      <c r="G136" s="327"/>
      <c r="H136" s="327"/>
      <c r="I136" s="327"/>
      <c r="J136" s="327"/>
      <c r="K136" s="327"/>
      <c r="L136" s="327"/>
      <c r="M136" s="327"/>
      <c r="N136" s="327"/>
      <c r="O136" s="327"/>
      <c r="P136" s="327"/>
      <c r="Q136" s="327"/>
      <c r="R136" s="327"/>
      <c r="S136" s="327"/>
      <c r="T136" s="327"/>
      <c r="U136" s="327"/>
      <c r="V136" s="327"/>
      <c r="W136" s="327"/>
      <c r="X136" s="327"/>
      <c r="Y136" s="327"/>
      <c r="Z136" s="327"/>
    </row>
    <row r="137" spans="1:26" ht="15.75">
      <c r="A137" s="327"/>
      <c r="B137" s="327"/>
      <c r="C137" s="327"/>
      <c r="D137" s="327"/>
      <c r="E137" s="327"/>
      <c r="F137" s="327"/>
      <c r="G137" s="327"/>
      <c r="H137" s="327"/>
      <c r="I137" s="327"/>
      <c r="J137" s="327"/>
      <c r="K137" s="327"/>
      <c r="L137" s="327"/>
      <c r="M137" s="327"/>
      <c r="N137" s="327"/>
      <c r="O137" s="327"/>
      <c r="P137" s="327"/>
      <c r="Q137" s="327"/>
      <c r="R137" s="327"/>
      <c r="S137" s="327"/>
      <c r="T137" s="327"/>
      <c r="U137" s="327"/>
      <c r="V137" s="327"/>
      <c r="W137" s="327"/>
      <c r="X137" s="327"/>
      <c r="Y137" s="327"/>
      <c r="Z137" s="327"/>
    </row>
    <row r="138" spans="1:26" ht="15.75">
      <c r="A138" s="327"/>
      <c r="B138" s="327"/>
      <c r="C138" s="327"/>
      <c r="D138" s="327"/>
      <c r="E138" s="327"/>
      <c r="F138" s="327"/>
      <c r="G138" s="327"/>
      <c r="H138" s="327"/>
      <c r="I138" s="327"/>
      <c r="J138" s="327"/>
      <c r="K138" s="327"/>
      <c r="L138" s="327"/>
      <c r="M138" s="327"/>
      <c r="N138" s="327"/>
      <c r="O138" s="327"/>
      <c r="P138" s="327"/>
      <c r="Q138" s="327"/>
      <c r="R138" s="327"/>
      <c r="S138" s="327"/>
      <c r="T138" s="327"/>
      <c r="U138" s="327"/>
      <c r="V138" s="327"/>
      <c r="W138" s="327"/>
      <c r="X138" s="327"/>
      <c r="Y138" s="327"/>
      <c r="Z138" s="327"/>
    </row>
    <row r="139" spans="1:26" ht="15.75">
      <c r="A139" s="327"/>
      <c r="B139" s="327"/>
      <c r="C139" s="327"/>
      <c r="D139" s="327"/>
      <c r="E139" s="327"/>
      <c r="F139" s="327"/>
      <c r="G139" s="327"/>
      <c r="H139" s="327"/>
      <c r="I139" s="327"/>
      <c r="J139" s="327"/>
      <c r="K139" s="327"/>
      <c r="L139" s="327"/>
      <c r="M139" s="327"/>
      <c r="N139" s="327"/>
      <c r="O139" s="327"/>
      <c r="P139" s="327"/>
      <c r="Q139" s="327"/>
      <c r="R139" s="327"/>
      <c r="S139" s="327"/>
      <c r="T139" s="327"/>
      <c r="U139" s="327"/>
      <c r="V139" s="327"/>
      <c r="W139" s="327"/>
      <c r="X139" s="327"/>
      <c r="Y139" s="327"/>
      <c r="Z139" s="327"/>
    </row>
    <row r="140" spans="1:26" ht="15.75">
      <c r="A140" s="327"/>
      <c r="B140" s="327"/>
      <c r="C140" s="327"/>
      <c r="D140" s="327"/>
      <c r="E140" s="327"/>
      <c r="F140" s="327"/>
      <c r="G140" s="327"/>
      <c r="H140" s="327"/>
      <c r="I140" s="327"/>
      <c r="J140" s="327"/>
      <c r="K140" s="327"/>
      <c r="L140" s="327"/>
      <c r="M140" s="327"/>
      <c r="N140" s="327"/>
      <c r="O140" s="327"/>
      <c r="P140" s="327"/>
      <c r="Q140" s="327"/>
      <c r="R140" s="327"/>
      <c r="S140" s="327"/>
      <c r="T140" s="327"/>
      <c r="U140" s="327"/>
      <c r="V140" s="327"/>
      <c r="W140" s="327"/>
      <c r="X140" s="327"/>
      <c r="Y140" s="327"/>
      <c r="Z140" s="327"/>
    </row>
    <row r="141" spans="1:26" ht="15.75">
      <c r="A141" s="327"/>
      <c r="B141" s="327"/>
      <c r="C141" s="327"/>
      <c r="D141" s="327"/>
      <c r="E141" s="327"/>
      <c r="F141" s="327"/>
      <c r="G141" s="327"/>
      <c r="H141" s="327"/>
      <c r="I141" s="327"/>
      <c r="J141" s="327"/>
      <c r="K141" s="327"/>
      <c r="L141" s="327"/>
      <c r="M141" s="327"/>
      <c r="N141" s="327"/>
      <c r="O141" s="327"/>
      <c r="P141" s="327"/>
      <c r="Q141" s="327"/>
      <c r="R141" s="327"/>
      <c r="S141" s="327"/>
      <c r="T141" s="327"/>
      <c r="U141" s="327"/>
      <c r="V141" s="327"/>
      <c r="W141" s="327"/>
      <c r="X141" s="327"/>
      <c r="Y141" s="327"/>
      <c r="Z141" s="327"/>
    </row>
    <row r="142" spans="1:26" ht="15.75">
      <c r="A142" s="327"/>
      <c r="B142" s="327"/>
      <c r="C142" s="327"/>
      <c r="D142" s="327"/>
      <c r="E142" s="327"/>
      <c r="F142" s="327"/>
      <c r="G142" s="327"/>
      <c r="H142" s="327"/>
      <c r="I142" s="327"/>
      <c r="J142" s="327"/>
      <c r="K142" s="327"/>
      <c r="L142" s="327"/>
      <c r="M142" s="327"/>
      <c r="N142" s="327"/>
      <c r="O142" s="327"/>
      <c r="P142" s="327"/>
      <c r="Q142" s="327"/>
      <c r="R142" s="327"/>
      <c r="S142" s="327"/>
      <c r="T142" s="327"/>
      <c r="U142" s="327"/>
      <c r="V142" s="327"/>
      <c r="W142" s="327"/>
      <c r="X142" s="327"/>
      <c r="Y142" s="327"/>
      <c r="Z142" s="327"/>
    </row>
    <row r="143" spans="1:26" ht="15.75">
      <c r="A143" s="327"/>
      <c r="B143" s="327"/>
      <c r="C143" s="327"/>
      <c r="D143" s="327"/>
      <c r="E143" s="327"/>
      <c r="F143" s="327"/>
      <c r="G143" s="327"/>
      <c r="H143" s="327"/>
      <c r="I143" s="327"/>
      <c r="J143" s="327"/>
      <c r="K143" s="327"/>
      <c r="L143" s="327"/>
      <c r="M143" s="327"/>
      <c r="N143" s="327"/>
      <c r="O143" s="327"/>
      <c r="P143" s="327"/>
      <c r="Q143" s="327"/>
      <c r="R143" s="327"/>
      <c r="S143" s="327"/>
      <c r="T143" s="327"/>
      <c r="U143" s="327"/>
      <c r="V143" s="327"/>
      <c r="W143" s="327"/>
      <c r="X143" s="327"/>
      <c r="Y143" s="327"/>
      <c r="Z143" s="327"/>
    </row>
    <row r="144" spans="1:26" ht="15.75">
      <c r="A144" s="327"/>
      <c r="B144" s="327"/>
      <c r="C144" s="327"/>
      <c r="D144" s="327"/>
      <c r="E144" s="327"/>
      <c r="F144" s="327"/>
      <c r="G144" s="327"/>
      <c r="H144" s="327"/>
      <c r="I144" s="327"/>
      <c r="J144" s="327"/>
      <c r="K144" s="327"/>
      <c r="L144" s="327"/>
      <c r="M144" s="327"/>
      <c r="N144" s="327"/>
      <c r="O144" s="327"/>
      <c r="P144" s="327"/>
      <c r="Q144" s="327"/>
      <c r="R144" s="327"/>
      <c r="S144" s="327"/>
      <c r="T144" s="327"/>
      <c r="U144" s="327"/>
      <c r="V144" s="327"/>
      <c r="W144" s="327"/>
      <c r="X144" s="327"/>
      <c r="Y144" s="327"/>
      <c r="Z144" s="327"/>
    </row>
    <row r="145" spans="1:26" ht="15.75">
      <c r="A145" s="327"/>
      <c r="B145" s="327"/>
      <c r="C145" s="327"/>
      <c r="D145" s="327"/>
      <c r="E145" s="327"/>
      <c r="F145" s="327"/>
      <c r="G145" s="327"/>
      <c r="H145" s="327"/>
      <c r="I145" s="327"/>
      <c r="J145" s="327"/>
      <c r="K145" s="327"/>
      <c r="L145" s="327"/>
      <c r="M145" s="327"/>
      <c r="N145" s="327"/>
      <c r="O145" s="327"/>
      <c r="P145" s="327"/>
      <c r="Q145" s="327"/>
      <c r="R145" s="327"/>
      <c r="S145" s="327"/>
      <c r="T145" s="327"/>
      <c r="U145" s="327"/>
      <c r="V145" s="327"/>
      <c r="W145" s="327"/>
      <c r="X145" s="327"/>
      <c r="Y145" s="327"/>
      <c r="Z145" s="327"/>
    </row>
    <row r="146" spans="1:26" ht="15.75">
      <c r="A146" s="327"/>
      <c r="B146" s="327"/>
      <c r="C146" s="327"/>
      <c r="D146" s="327"/>
      <c r="E146" s="327"/>
      <c r="F146" s="327"/>
      <c r="G146" s="327"/>
      <c r="H146" s="327"/>
      <c r="I146" s="327"/>
      <c r="J146" s="327"/>
      <c r="K146" s="327"/>
      <c r="L146" s="327"/>
      <c r="M146" s="327"/>
      <c r="N146" s="327"/>
      <c r="O146" s="327"/>
      <c r="P146" s="327"/>
      <c r="Q146" s="327"/>
      <c r="R146" s="327"/>
      <c r="S146" s="327"/>
      <c r="T146" s="327"/>
      <c r="U146" s="327"/>
      <c r="V146" s="327"/>
      <c r="W146" s="327"/>
      <c r="X146" s="327"/>
      <c r="Y146" s="327"/>
      <c r="Z146" s="327"/>
    </row>
    <row r="147" spans="1:26" ht="15.75">
      <c r="A147" s="327"/>
      <c r="B147" s="327"/>
      <c r="C147" s="327"/>
      <c r="D147" s="327"/>
      <c r="E147" s="327"/>
      <c r="F147" s="327"/>
      <c r="G147" s="327"/>
      <c r="H147" s="327"/>
      <c r="I147" s="327"/>
      <c r="J147" s="327"/>
      <c r="K147" s="327"/>
      <c r="L147" s="327"/>
      <c r="M147" s="327"/>
      <c r="N147" s="327"/>
      <c r="O147" s="327"/>
      <c r="P147" s="327"/>
      <c r="Q147" s="327"/>
      <c r="R147" s="327"/>
      <c r="S147" s="327"/>
      <c r="T147" s="327"/>
      <c r="U147" s="327"/>
      <c r="V147" s="327"/>
      <c r="W147" s="327"/>
      <c r="X147" s="327"/>
      <c r="Y147" s="327"/>
      <c r="Z147" s="327"/>
    </row>
    <row r="148" spans="1:26" ht="15.75">
      <c r="A148" s="327"/>
      <c r="B148" s="327"/>
      <c r="C148" s="327"/>
      <c r="D148" s="327"/>
      <c r="E148" s="327"/>
      <c r="F148" s="327"/>
      <c r="G148" s="327"/>
      <c r="H148" s="327"/>
      <c r="I148" s="327"/>
      <c r="J148" s="327"/>
      <c r="K148" s="327"/>
      <c r="L148" s="327"/>
      <c r="M148" s="327"/>
      <c r="N148" s="327"/>
      <c r="O148" s="327"/>
      <c r="P148" s="327"/>
      <c r="Q148" s="327"/>
      <c r="R148" s="327"/>
      <c r="S148" s="327"/>
      <c r="T148" s="327"/>
      <c r="U148" s="327"/>
      <c r="V148" s="327"/>
      <c r="W148" s="327"/>
      <c r="X148" s="327"/>
      <c r="Y148" s="327"/>
      <c r="Z148" s="327"/>
    </row>
    <row r="149" spans="1:26" ht="15.75">
      <c r="A149" s="327"/>
      <c r="B149" s="327"/>
      <c r="C149" s="327"/>
      <c r="D149" s="327"/>
      <c r="E149" s="327"/>
      <c r="F149" s="327"/>
      <c r="G149" s="327"/>
      <c r="H149" s="327"/>
      <c r="I149" s="327"/>
      <c r="J149" s="327"/>
      <c r="K149" s="327"/>
      <c r="L149" s="327"/>
      <c r="M149" s="327"/>
      <c r="N149" s="327"/>
      <c r="O149" s="327"/>
      <c r="P149" s="327"/>
      <c r="Q149" s="327"/>
      <c r="R149" s="327"/>
      <c r="S149" s="327"/>
      <c r="T149" s="327"/>
      <c r="U149" s="327"/>
      <c r="V149" s="327"/>
      <c r="W149" s="327"/>
      <c r="X149" s="327"/>
      <c r="Y149" s="327"/>
      <c r="Z149" s="327"/>
    </row>
    <row r="150" spans="1:26" ht="15.75">
      <c r="A150" s="327"/>
      <c r="B150" s="327"/>
      <c r="C150" s="327"/>
      <c r="D150" s="327"/>
      <c r="E150" s="327"/>
      <c r="F150" s="327"/>
      <c r="G150" s="327"/>
      <c r="H150" s="327"/>
      <c r="I150" s="327"/>
      <c r="J150" s="327"/>
      <c r="K150" s="327"/>
      <c r="L150" s="327"/>
      <c r="M150" s="327"/>
      <c r="N150" s="327"/>
      <c r="O150" s="327"/>
      <c r="P150" s="327"/>
      <c r="Q150" s="327"/>
      <c r="R150" s="327"/>
      <c r="S150" s="327"/>
      <c r="T150" s="327"/>
      <c r="U150" s="327"/>
      <c r="V150" s="327"/>
      <c r="W150" s="327"/>
      <c r="X150" s="327"/>
      <c r="Y150" s="327"/>
      <c r="Z150" s="327"/>
    </row>
    <row r="151" spans="1:26" ht="15.75">
      <c r="A151" s="327"/>
      <c r="B151" s="327"/>
      <c r="C151" s="327"/>
      <c r="D151" s="327"/>
      <c r="E151" s="327"/>
      <c r="F151" s="327"/>
      <c r="G151" s="327"/>
      <c r="H151" s="327"/>
      <c r="I151" s="327"/>
      <c r="J151" s="327"/>
      <c r="K151" s="327"/>
      <c r="L151" s="327"/>
      <c r="M151" s="327"/>
      <c r="N151" s="327"/>
      <c r="O151" s="327"/>
      <c r="P151" s="327"/>
      <c r="Q151" s="327"/>
      <c r="R151" s="327"/>
      <c r="S151" s="327"/>
      <c r="T151" s="327"/>
      <c r="U151" s="327"/>
      <c r="V151" s="327"/>
      <c r="W151" s="327"/>
      <c r="X151" s="327"/>
      <c r="Y151" s="327"/>
      <c r="Z151" s="327"/>
    </row>
    <row r="152" spans="1:26" ht="15.75">
      <c r="A152" s="327"/>
      <c r="B152" s="327"/>
      <c r="C152" s="327"/>
      <c r="D152" s="327"/>
      <c r="E152" s="327"/>
      <c r="F152" s="327"/>
      <c r="G152" s="327"/>
      <c r="H152" s="327"/>
      <c r="I152" s="327"/>
      <c r="J152" s="327"/>
      <c r="K152" s="327"/>
      <c r="L152" s="327"/>
      <c r="M152" s="327"/>
      <c r="N152" s="327"/>
      <c r="O152" s="327"/>
      <c r="P152" s="327"/>
      <c r="Q152" s="327"/>
      <c r="R152" s="327"/>
      <c r="S152" s="327"/>
      <c r="T152" s="327"/>
      <c r="U152" s="327"/>
      <c r="V152" s="327"/>
      <c r="W152" s="327"/>
      <c r="X152" s="327"/>
      <c r="Y152" s="327"/>
      <c r="Z152" s="327"/>
    </row>
    <row r="153" spans="1:26" ht="15.75">
      <c r="A153" s="327"/>
      <c r="B153" s="327"/>
      <c r="C153" s="327"/>
      <c r="D153" s="327"/>
      <c r="E153" s="327"/>
      <c r="F153" s="327"/>
      <c r="G153" s="327"/>
      <c r="H153" s="327"/>
      <c r="I153" s="327"/>
      <c r="J153" s="327"/>
      <c r="K153" s="327"/>
      <c r="L153" s="327"/>
      <c r="M153" s="327"/>
      <c r="N153" s="327"/>
      <c r="O153" s="327"/>
      <c r="P153" s="327"/>
      <c r="Q153" s="327"/>
      <c r="R153" s="327"/>
      <c r="S153" s="327"/>
      <c r="T153" s="327"/>
      <c r="U153" s="327"/>
      <c r="V153" s="327"/>
      <c r="W153" s="327"/>
      <c r="X153" s="327"/>
      <c r="Y153" s="327"/>
      <c r="Z153" s="327"/>
    </row>
    <row r="154" spans="1:26" ht="15.75">
      <c r="A154" s="327"/>
      <c r="B154" s="327"/>
      <c r="C154" s="327"/>
      <c r="D154" s="327"/>
      <c r="E154" s="327"/>
      <c r="F154" s="327"/>
      <c r="G154" s="327"/>
      <c r="H154" s="327"/>
      <c r="I154" s="327"/>
      <c r="J154" s="327"/>
      <c r="K154" s="327"/>
      <c r="L154" s="327"/>
      <c r="M154" s="327"/>
      <c r="N154" s="327"/>
      <c r="O154" s="327"/>
      <c r="P154" s="327"/>
      <c r="Q154" s="327"/>
      <c r="R154" s="327"/>
      <c r="S154" s="327"/>
      <c r="T154" s="327"/>
      <c r="U154" s="327"/>
      <c r="V154" s="327"/>
      <c r="W154" s="327"/>
      <c r="X154" s="327"/>
      <c r="Y154" s="327"/>
      <c r="Z154" s="327"/>
    </row>
    <row r="155" spans="1:26" ht="15.75">
      <c r="A155" s="327"/>
      <c r="B155" s="327"/>
      <c r="C155" s="327"/>
      <c r="D155" s="327"/>
      <c r="E155" s="327"/>
      <c r="F155" s="327"/>
      <c r="G155" s="327"/>
      <c r="H155" s="327"/>
      <c r="I155" s="327"/>
      <c r="J155" s="327"/>
      <c r="K155" s="327"/>
      <c r="L155" s="327"/>
      <c r="M155" s="327"/>
      <c r="N155" s="327"/>
      <c r="O155" s="327"/>
      <c r="P155" s="327"/>
      <c r="Q155" s="327"/>
      <c r="R155" s="327"/>
      <c r="S155" s="327"/>
      <c r="T155" s="327"/>
      <c r="U155" s="327"/>
      <c r="V155" s="327"/>
      <c r="W155" s="327"/>
      <c r="X155" s="327"/>
      <c r="Y155" s="327"/>
      <c r="Z155" s="327"/>
    </row>
    <row r="156" spans="1:26" ht="15.75">
      <c r="A156" s="327"/>
      <c r="B156" s="327"/>
      <c r="C156" s="327"/>
      <c r="D156" s="327"/>
      <c r="E156" s="327"/>
      <c r="F156" s="327"/>
      <c r="G156" s="327"/>
      <c r="H156" s="327"/>
      <c r="I156" s="327"/>
      <c r="J156" s="327"/>
      <c r="K156" s="327"/>
      <c r="L156" s="327"/>
      <c r="M156" s="327"/>
      <c r="N156" s="327"/>
      <c r="O156" s="327"/>
      <c r="P156" s="327"/>
      <c r="Q156" s="327"/>
      <c r="R156" s="327"/>
      <c r="S156" s="327"/>
      <c r="T156" s="327"/>
      <c r="U156" s="327"/>
      <c r="V156" s="327"/>
      <c r="W156" s="327"/>
      <c r="X156" s="327"/>
      <c r="Y156" s="327"/>
      <c r="Z156" s="327"/>
    </row>
    <row r="157" spans="1:26" ht="15.75">
      <c r="A157" s="327"/>
      <c r="B157" s="327"/>
      <c r="C157" s="327"/>
      <c r="D157" s="327"/>
      <c r="E157" s="327"/>
      <c r="F157" s="327"/>
      <c r="G157" s="327"/>
      <c r="H157" s="327"/>
      <c r="I157" s="327"/>
      <c r="J157" s="327"/>
      <c r="K157" s="327"/>
      <c r="L157" s="327"/>
      <c r="M157" s="327"/>
      <c r="N157" s="327"/>
      <c r="O157" s="327"/>
      <c r="P157" s="327"/>
      <c r="Q157" s="327"/>
      <c r="R157" s="327"/>
      <c r="S157" s="327"/>
      <c r="T157" s="327"/>
      <c r="U157" s="327"/>
      <c r="V157" s="327"/>
      <c r="W157" s="327"/>
      <c r="X157" s="327"/>
      <c r="Y157" s="327"/>
      <c r="Z157" s="327"/>
    </row>
    <row r="158" spans="1:26" ht="15.75">
      <c r="A158" s="327"/>
      <c r="B158" s="327"/>
      <c r="C158" s="327"/>
      <c r="D158" s="327"/>
      <c r="E158" s="327"/>
      <c r="F158" s="327"/>
      <c r="G158" s="327"/>
      <c r="H158" s="327"/>
      <c r="I158" s="327"/>
      <c r="J158" s="327"/>
      <c r="K158" s="327"/>
      <c r="L158" s="327"/>
      <c r="M158" s="327"/>
      <c r="N158" s="327"/>
      <c r="O158" s="327"/>
      <c r="P158" s="327"/>
      <c r="Q158" s="327"/>
      <c r="R158" s="327"/>
      <c r="S158" s="327"/>
      <c r="T158" s="327"/>
      <c r="U158" s="327"/>
      <c r="V158" s="327"/>
      <c r="W158" s="327"/>
      <c r="X158" s="327"/>
      <c r="Y158" s="327"/>
      <c r="Z158" s="327"/>
    </row>
    <row r="159" spans="1:26" ht="15.75">
      <c r="A159" s="327"/>
      <c r="B159" s="327"/>
      <c r="C159" s="327"/>
      <c r="D159" s="327"/>
      <c r="E159" s="327"/>
      <c r="F159" s="327"/>
      <c r="G159" s="327"/>
      <c r="H159" s="327"/>
      <c r="I159" s="327"/>
      <c r="J159" s="327"/>
      <c r="K159" s="327"/>
      <c r="L159" s="327"/>
      <c r="M159" s="327"/>
      <c r="N159" s="327"/>
      <c r="O159" s="327"/>
      <c r="P159" s="327"/>
      <c r="Q159" s="327"/>
      <c r="R159" s="327"/>
      <c r="S159" s="327"/>
      <c r="T159" s="327"/>
      <c r="U159" s="327"/>
      <c r="V159" s="327"/>
      <c r="W159" s="327"/>
      <c r="X159" s="327"/>
      <c r="Y159" s="327"/>
      <c r="Z159" s="327"/>
    </row>
    <row r="160" spans="1:26" ht="15.75">
      <c r="A160" s="327"/>
      <c r="B160" s="327"/>
      <c r="C160" s="327"/>
      <c r="D160" s="327"/>
      <c r="E160" s="327"/>
      <c r="F160" s="327"/>
      <c r="G160" s="327"/>
      <c r="H160" s="327"/>
      <c r="I160" s="327"/>
      <c r="J160" s="327"/>
      <c r="K160" s="327"/>
      <c r="L160" s="327"/>
      <c r="M160" s="327"/>
      <c r="N160" s="327"/>
      <c r="O160" s="327"/>
      <c r="P160" s="327"/>
      <c r="Q160" s="327"/>
      <c r="R160" s="327"/>
      <c r="S160" s="327"/>
      <c r="T160" s="327"/>
      <c r="U160" s="327"/>
      <c r="V160" s="327"/>
      <c r="W160" s="327"/>
      <c r="X160" s="327"/>
      <c r="Y160" s="327"/>
      <c r="Z160" s="327"/>
    </row>
    <row r="161" spans="1:26" ht="15.75">
      <c r="A161" s="327"/>
      <c r="B161" s="327"/>
      <c r="C161" s="327"/>
      <c r="D161" s="327"/>
      <c r="E161" s="327"/>
      <c r="F161" s="327"/>
      <c r="G161" s="327"/>
      <c r="H161" s="327"/>
      <c r="I161" s="327"/>
      <c r="J161" s="327"/>
      <c r="K161" s="327"/>
      <c r="L161" s="327"/>
      <c r="M161" s="327"/>
      <c r="N161" s="327"/>
      <c r="O161" s="327"/>
      <c r="P161" s="327"/>
      <c r="Q161" s="327"/>
      <c r="R161" s="327"/>
      <c r="S161" s="327"/>
      <c r="T161" s="327"/>
      <c r="U161" s="327"/>
      <c r="V161" s="327"/>
      <c r="W161" s="327"/>
      <c r="X161" s="327"/>
      <c r="Y161" s="327"/>
      <c r="Z161" s="327"/>
    </row>
    <row r="162" spans="1:26" ht="15.75">
      <c r="A162" s="327"/>
      <c r="B162" s="327"/>
      <c r="C162" s="327"/>
      <c r="D162" s="327"/>
      <c r="E162" s="327"/>
      <c r="F162" s="327"/>
      <c r="G162" s="327"/>
      <c r="H162" s="327"/>
      <c r="I162" s="327"/>
      <c r="J162" s="327"/>
      <c r="K162" s="327"/>
      <c r="L162" s="327"/>
      <c r="M162" s="327"/>
      <c r="N162" s="327"/>
      <c r="O162" s="327"/>
      <c r="P162" s="327"/>
      <c r="Q162" s="327"/>
      <c r="R162" s="327"/>
      <c r="S162" s="327"/>
      <c r="T162" s="327"/>
      <c r="U162" s="327"/>
      <c r="V162" s="327"/>
      <c r="W162" s="327"/>
      <c r="X162" s="327"/>
      <c r="Y162" s="327"/>
      <c r="Z162" s="327"/>
    </row>
    <row r="163" spans="1:26" ht="15.75">
      <c r="A163" s="327"/>
      <c r="B163" s="327"/>
      <c r="C163" s="327"/>
      <c r="D163" s="327"/>
      <c r="E163" s="327"/>
      <c r="F163" s="327"/>
      <c r="G163" s="327"/>
      <c r="H163" s="327"/>
      <c r="I163" s="327"/>
      <c r="J163" s="327"/>
      <c r="K163" s="327"/>
      <c r="L163" s="327"/>
      <c r="M163" s="327"/>
      <c r="N163" s="327"/>
      <c r="O163" s="327"/>
      <c r="P163" s="327"/>
      <c r="Q163" s="327"/>
      <c r="R163" s="327"/>
      <c r="S163" s="327"/>
      <c r="T163" s="327"/>
      <c r="U163" s="327"/>
      <c r="V163" s="327"/>
      <c r="W163" s="327"/>
      <c r="X163" s="327"/>
      <c r="Y163" s="327"/>
      <c r="Z163" s="327"/>
    </row>
    <row r="164" spans="1:26" ht="15.75">
      <c r="A164" s="327"/>
      <c r="B164" s="327"/>
      <c r="C164" s="327"/>
      <c r="D164" s="327"/>
      <c r="E164" s="327"/>
      <c r="F164" s="327"/>
      <c r="G164" s="327"/>
      <c r="H164" s="327"/>
      <c r="I164" s="327"/>
      <c r="J164" s="327"/>
      <c r="K164" s="327"/>
      <c r="L164" s="327"/>
      <c r="M164" s="327"/>
      <c r="N164" s="327"/>
      <c r="O164" s="327"/>
      <c r="P164" s="327"/>
      <c r="Q164" s="327"/>
      <c r="R164" s="327"/>
      <c r="S164" s="327"/>
      <c r="T164" s="327"/>
      <c r="U164" s="327"/>
      <c r="V164" s="327"/>
      <c r="W164" s="327"/>
      <c r="X164" s="327"/>
      <c r="Y164" s="327"/>
      <c r="Z164" s="327"/>
    </row>
    <row r="165" spans="1:26" ht="15.75">
      <c r="A165" s="327"/>
      <c r="B165" s="327"/>
      <c r="C165" s="327"/>
      <c r="D165" s="327"/>
      <c r="E165" s="327"/>
      <c r="F165" s="327"/>
      <c r="G165" s="327"/>
      <c r="H165" s="327"/>
      <c r="I165" s="327"/>
      <c r="J165" s="327"/>
      <c r="K165" s="327"/>
      <c r="L165" s="327"/>
      <c r="M165" s="327"/>
      <c r="N165" s="327"/>
      <c r="O165" s="327"/>
      <c r="P165" s="327"/>
      <c r="Q165" s="327"/>
      <c r="R165" s="327"/>
      <c r="S165" s="327"/>
      <c r="T165" s="327"/>
      <c r="U165" s="327"/>
      <c r="V165" s="327"/>
      <c r="W165" s="327"/>
      <c r="X165" s="327"/>
      <c r="Y165" s="327"/>
      <c r="Z165" s="327"/>
    </row>
    <row r="166" spans="1:26" ht="15.75">
      <c r="A166" s="327"/>
      <c r="B166" s="327"/>
      <c r="C166" s="327"/>
      <c r="D166" s="327"/>
      <c r="E166" s="327"/>
      <c r="F166" s="327"/>
      <c r="G166" s="327"/>
      <c r="H166" s="327"/>
      <c r="I166" s="327"/>
      <c r="J166" s="327"/>
      <c r="K166" s="327"/>
      <c r="L166" s="327"/>
      <c r="M166" s="327"/>
      <c r="N166" s="327"/>
      <c r="O166" s="327"/>
      <c r="P166" s="327"/>
      <c r="Q166" s="327"/>
      <c r="R166" s="327"/>
      <c r="S166" s="327"/>
      <c r="T166" s="327"/>
      <c r="U166" s="327"/>
      <c r="V166" s="327"/>
      <c r="W166" s="327"/>
      <c r="X166" s="327"/>
      <c r="Y166" s="327"/>
      <c r="Z166" s="327"/>
    </row>
    <row r="167" spans="1:26" ht="15.75">
      <c r="A167" s="327"/>
      <c r="B167" s="327"/>
      <c r="C167" s="327"/>
      <c r="D167" s="327"/>
      <c r="E167" s="327"/>
      <c r="F167" s="327"/>
      <c r="G167" s="327"/>
      <c r="H167" s="327"/>
      <c r="I167" s="327"/>
      <c r="J167" s="327"/>
      <c r="K167" s="327"/>
      <c r="L167" s="327"/>
      <c r="M167" s="327"/>
      <c r="N167" s="327"/>
      <c r="O167" s="327"/>
      <c r="P167" s="327"/>
      <c r="Q167" s="327"/>
      <c r="R167" s="327"/>
      <c r="S167" s="327"/>
      <c r="T167" s="327"/>
      <c r="U167" s="327"/>
      <c r="V167" s="327"/>
      <c r="W167" s="327"/>
      <c r="X167" s="327"/>
      <c r="Y167" s="327"/>
      <c r="Z167" s="327"/>
    </row>
    <row r="168" spans="1:26" ht="15.75">
      <c r="A168" s="327"/>
      <c r="B168" s="327"/>
      <c r="C168" s="327"/>
      <c r="D168" s="327"/>
      <c r="E168" s="327"/>
      <c r="F168" s="327"/>
      <c r="G168" s="327"/>
      <c r="H168" s="327"/>
      <c r="I168" s="327"/>
      <c r="J168" s="327"/>
      <c r="K168" s="327"/>
      <c r="L168" s="327"/>
      <c r="M168" s="327"/>
      <c r="N168" s="327"/>
      <c r="O168" s="327"/>
      <c r="P168" s="327"/>
      <c r="Q168" s="327"/>
      <c r="R168" s="327"/>
      <c r="S168" s="327"/>
      <c r="T168" s="327"/>
      <c r="U168" s="327"/>
      <c r="V168" s="327"/>
      <c r="W168" s="327"/>
      <c r="X168" s="327"/>
      <c r="Y168" s="327"/>
      <c r="Z168" s="327"/>
    </row>
    <row r="169" spans="1:26" ht="15.75">
      <c r="A169" s="327"/>
      <c r="B169" s="327"/>
      <c r="C169" s="327"/>
      <c r="D169" s="327"/>
      <c r="E169" s="327"/>
      <c r="F169" s="327"/>
      <c r="G169" s="327"/>
      <c r="H169" s="327"/>
      <c r="I169" s="327"/>
      <c r="J169" s="327"/>
      <c r="K169" s="327"/>
      <c r="L169" s="327"/>
      <c r="M169" s="327"/>
      <c r="N169" s="327"/>
      <c r="O169" s="327"/>
      <c r="P169" s="327"/>
      <c r="Q169" s="327"/>
      <c r="R169" s="327"/>
      <c r="S169" s="327"/>
      <c r="T169" s="327"/>
      <c r="U169" s="327"/>
      <c r="V169" s="327"/>
      <c r="W169" s="327"/>
      <c r="X169" s="327"/>
      <c r="Y169" s="327"/>
      <c r="Z169" s="327"/>
    </row>
    <row r="170" spans="1:26" ht="15.75">
      <c r="A170" s="327"/>
      <c r="B170" s="327"/>
      <c r="C170" s="327"/>
      <c r="D170" s="327"/>
      <c r="E170" s="327"/>
      <c r="F170" s="327"/>
      <c r="G170" s="327"/>
      <c r="H170" s="327"/>
      <c r="I170" s="327"/>
      <c r="J170" s="327"/>
      <c r="K170" s="327"/>
      <c r="L170" s="327"/>
      <c r="M170" s="327"/>
      <c r="N170" s="327"/>
      <c r="O170" s="327"/>
      <c r="P170" s="327"/>
      <c r="Q170" s="327"/>
      <c r="R170" s="327"/>
      <c r="S170" s="327"/>
      <c r="T170" s="327"/>
      <c r="U170" s="327"/>
      <c r="V170" s="327"/>
      <c r="W170" s="327"/>
      <c r="X170" s="327"/>
      <c r="Y170" s="327"/>
      <c r="Z170" s="327"/>
    </row>
    <row r="171" spans="1:26" ht="15.75">
      <c r="A171" s="327"/>
      <c r="B171" s="327"/>
      <c r="C171" s="327"/>
      <c r="D171" s="327"/>
      <c r="E171" s="327"/>
      <c r="F171" s="327"/>
      <c r="G171" s="327"/>
      <c r="H171" s="327"/>
      <c r="I171" s="327"/>
      <c r="J171" s="327"/>
      <c r="K171" s="327"/>
      <c r="L171" s="327"/>
      <c r="M171" s="327"/>
      <c r="N171" s="327"/>
      <c r="O171" s="327"/>
      <c r="P171" s="327"/>
      <c r="Q171" s="327"/>
      <c r="R171" s="327"/>
      <c r="S171" s="327"/>
      <c r="T171" s="327"/>
      <c r="U171" s="327"/>
      <c r="V171" s="327"/>
      <c r="W171" s="327"/>
      <c r="X171" s="327"/>
      <c r="Y171" s="327"/>
      <c r="Z171" s="327"/>
    </row>
    <row r="172" spans="1:26" ht="15.75">
      <c r="A172" s="327"/>
      <c r="B172" s="327"/>
      <c r="C172" s="327"/>
      <c r="D172" s="327"/>
      <c r="E172" s="327"/>
      <c r="F172" s="327"/>
      <c r="G172" s="327"/>
      <c r="H172" s="327"/>
      <c r="I172" s="327"/>
      <c r="J172" s="327"/>
      <c r="K172" s="327"/>
      <c r="L172" s="327"/>
      <c r="M172" s="327"/>
      <c r="N172" s="327"/>
      <c r="O172" s="327"/>
      <c r="P172" s="327"/>
      <c r="Q172" s="327"/>
      <c r="R172" s="327"/>
      <c r="S172" s="327"/>
      <c r="T172" s="327"/>
      <c r="U172" s="327"/>
      <c r="V172" s="327"/>
      <c r="W172" s="327"/>
      <c r="X172" s="327"/>
      <c r="Y172" s="327"/>
      <c r="Z172" s="327"/>
    </row>
    <row r="173" spans="1:26" ht="15.75">
      <c r="A173" s="327"/>
      <c r="B173" s="327"/>
      <c r="C173" s="327"/>
      <c r="D173" s="327"/>
      <c r="E173" s="327"/>
      <c r="F173" s="327"/>
      <c r="G173" s="327"/>
      <c r="H173" s="327"/>
      <c r="I173" s="327"/>
      <c r="J173" s="327"/>
      <c r="K173" s="327"/>
      <c r="L173" s="327"/>
      <c r="M173" s="327"/>
      <c r="N173" s="327"/>
      <c r="O173" s="327"/>
      <c r="P173" s="327"/>
      <c r="Q173" s="327"/>
      <c r="R173" s="327"/>
      <c r="S173" s="327"/>
      <c r="T173" s="327"/>
      <c r="U173" s="327"/>
      <c r="V173" s="327"/>
      <c r="W173" s="327"/>
      <c r="X173" s="327"/>
      <c r="Y173" s="327"/>
      <c r="Z173" s="327"/>
    </row>
    <row r="174" spans="1:26" ht="15.75">
      <c r="A174" s="327"/>
      <c r="B174" s="327"/>
      <c r="C174" s="327"/>
      <c r="D174" s="327"/>
      <c r="E174" s="327"/>
      <c r="F174" s="327"/>
      <c r="G174" s="327"/>
      <c r="H174" s="327"/>
      <c r="I174" s="327"/>
      <c r="J174" s="327"/>
      <c r="K174" s="327"/>
      <c r="L174" s="327"/>
      <c r="M174" s="327"/>
      <c r="N174" s="327"/>
      <c r="O174" s="327"/>
      <c r="P174" s="327"/>
      <c r="Q174" s="327"/>
      <c r="R174" s="327"/>
      <c r="S174" s="327"/>
      <c r="T174" s="327"/>
      <c r="U174" s="327"/>
      <c r="V174" s="327"/>
      <c r="W174" s="327"/>
      <c r="X174" s="327"/>
      <c r="Y174" s="327"/>
      <c r="Z174" s="327"/>
    </row>
    <row r="175" spans="1:26" ht="15.75">
      <c r="A175" s="327"/>
      <c r="B175" s="327"/>
      <c r="C175" s="327"/>
      <c r="D175" s="327"/>
      <c r="E175" s="327"/>
      <c r="F175" s="327"/>
      <c r="G175" s="327"/>
      <c r="H175" s="327"/>
      <c r="I175" s="327"/>
      <c r="J175" s="327"/>
      <c r="K175" s="327"/>
      <c r="L175" s="327"/>
      <c r="M175" s="327"/>
      <c r="N175" s="327"/>
      <c r="O175" s="327"/>
      <c r="P175" s="327"/>
      <c r="Q175" s="327"/>
      <c r="R175" s="327"/>
      <c r="S175" s="327"/>
      <c r="T175" s="327"/>
      <c r="U175" s="327"/>
      <c r="V175" s="327"/>
      <c r="W175" s="327"/>
      <c r="X175" s="327"/>
      <c r="Y175" s="327"/>
      <c r="Z175" s="327"/>
    </row>
    <row r="176" spans="1:26" ht="15.75">
      <c r="A176" s="327"/>
      <c r="B176" s="327"/>
      <c r="C176" s="327"/>
      <c r="D176" s="327"/>
      <c r="E176" s="327"/>
      <c r="F176" s="327"/>
      <c r="G176" s="327"/>
      <c r="H176" s="327"/>
      <c r="I176" s="327"/>
      <c r="J176" s="327"/>
      <c r="K176" s="327"/>
      <c r="L176" s="327"/>
      <c r="M176" s="327"/>
      <c r="N176" s="327"/>
      <c r="O176" s="327"/>
      <c r="P176" s="327"/>
      <c r="Q176" s="327"/>
      <c r="R176" s="327"/>
      <c r="S176" s="327"/>
      <c r="T176" s="327"/>
      <c r="U176" s="327"/>
      <c r="V176" s="327"/>
      <c r="W176" s="327"/>
      <c r="X176" s="327"/>
      <c r="Y176" s="327"/>
      <c r="Z176" s="327"/>
    </row>
    <row r="177" spans="1:26" ht="15.75">
      <c r="A177" s="327"/>
      <c r="B177" s="327"/>
      <c r="C177" s="327"/>
      <c r="D177" s="327"/>
      <c r="E177" s="327"/>
      <c r="F177" s="327"/>
      <c r="G177" s="327"/>
      <c r="H177" s="327"/>
      <c r="I177" s="327"/>
      <c r="J177" s="327"/>
      <c r="K177" s="327"/>
      <c r="L177" s="327"/>
      <c r="M177" s="327"/>
      <c r="N177" s="327"/>
      <c r="O177" s="327"/>
      <c r="P177" s="327"/>
      <c r="Q177" s="327"/>
      <c r="R177" s="327"/>
      <c r="S177" s="327"/>
      <c r="T177" s="327"/>
      <c r="U177" s="327"/>
      <c r="V177" s="327"/>
      <c r="W177" s="327"/>
      <c r="X177" s="327"/>
      <c r="Y177" s="327"/>
      <c r="Z177" s="327"/>
    </row>
    <row r="178" spans="1:26" ht="15.75">
      <c r="A178" s="327"/>
      <c r="B178" s="327"/>
      <c r="C178" s="327"/>
      <c r="D178" s="327"/>
      <c r="E178" s="327"/>
      <c r="F178" s="327"/>
      <c r="G178" s="327"/>
      <c r="H178" s="327"/>
      <c r="I178" s="327"/>
      <c r="J178" s="327"/>
      <c r="K178" s="327"/>
      <c r="L178" s="327"/>
      <c r="M178" s="327"/>
      <c r="N178" s="327"/>
      <c r="O178" s="327"/>
      <c r="P178" s="327"/>
      <c r="Q178" s="327"/>
      <c r="R178" s="327"/>
      <c r="S178" s="327"/>
      <c r="T178" s="327"/>
      <c r="U178" s="327"/>
      <c r="V178" s="327"/>
      <c r="W178" s="327"/>
      <c r="X178" s="327"/>
      <c r="Y178" s="327"/>
      <c r="Z178" s="327"/>
    </row>
    <row r="179" spans="1:26" ht="15.75">
      <c r="A179" s="327"/>
      <c r="B179" s="327"/>
      <c r="C179" s="327"/>
      <c r="D179" s="327"/>
      <c r="E179" s="327"/>
      <c r="F179" s="327"/>
      <c r="G179" s="327"/>
      <c r="H179" s="327"/>
      <c r="I179" s="327"/>
      <c r="J179" s="327"/>
      <c r="K179" s="327"/>
      <c r="L179" s="327"/>
      <c r="M179" s="327"/>
      <c r="N179" s="327"/>
      <c r="O179" s="327"/>
      <c r="P179" s="327"/>
      <c r="Q179" s="327"/>
      <c r="R179" s="327"/>
      <c r="S179" s="327"/>
      <c r="T179" s="327"/>
      <c r="U179" s="327"/>
      <c r="V179" s="327"/>
      <c r="W179" s="327"/>
      <c r="X179" s="327"/>
      <c r="Y179" s="327"/>
      <c r="Z179" s="327"/>
    </row>
    <row r="180" spans="1:26" ht="15.75">
      <c r="A180" s="327"/>
      <c r="B180" s="327"/>
      <c r="C180" s="327"/>
      <c r="D180" s="327"/>
      <c r="E180" s="327"/>
      <c r="F180" s="327"/>
      <c r="G180" s="327"/>
      <c r="H180" s="327"/>
      <c r="I180" s="327"/>
      <c r="J180" s="327"/>
      <c r="K180" s="327"/>
      <c r="L180" s="327"/>
      <c r="M180" s="327"/>
      <c r="N180" s="327"/>
      <c r="O180" s="327"/>
      <c r="P180" s="327"/>
      <c r="Q180" s="327"/>
      <c r="R180" s="327"/>
      <c r="S180" s="327"/>
      <c r="T180" s="327"/>
      <c r="U180" s="327"/>
      <c r="V180" s="327"/>
      <c r="W180" s="327"/>
      <c r="X180" s="327"/>
      <c r="Y180" s="327"/>
      <c r="Z180" s="327"/>
    </row>
    <row r="181" spans="1:26" ht="15.75">
      <c r="A181" s="327"/>
      <c r="B181" s="327"/>
      <c r="C181" s="327"/>
      <c r="D181" s="327"/>
      <c r="E181" s="327"/>
      <c r="F181" s="327"/>
      <c r="G181" s="327"/>
      <c r="H181" s="327"/>
      <c r="I181" s="327"/>
      <c r="J181" s="327"/>
      <c r="K181" s="327"/>
      <c r="L181" s="327"/>
      <c r="M181" s="327"/>
      <c r="N181" s="327"/>
      <c r="O181" s="327"/>
      <c r="P181" s="327"/>
      <c r="Q181" s="327"/>
      <c r="R181" s="327"/>
      <c r="S181" s="327"/>
      <c r="T181" s="327"/>
      <c r="U181" s="327"/>
      <c r="V181" s="327"/>
      <c r="W181" s="327"/>
      <c r="X181" s="327"/>
      <c r="Y181" s="327"/>
      <c r="Z181" s="327"/>
    </row>
    <row r="182" spans="1:26" ht="15.75">
      <c r="A182" s="327"/>
      <c r="B182" s="327"/>
      <c r="C182" s="327"/>
      <c r="D182" s="327"/>
      <c r="E182" s="327"/>
      <c r="F182" s="327"/>
      <c r="G182" s="327"/>
      <c r="H182" s="327"/>
      <c r="I182" s="327"/>
      <c r="J182" s="327"/>
      <c r="K182" s="327"/>
      <c r="L182" s="327"/>
      <c r="M182" s="327"/>
      <c r="N182" s="327"/>
      <c r="O182" s="327"/>
      <c r="P182" s="327"/>
      <c r="Q182" s="327"/>
      <c r="R182" s="327"/>
      <c r="S182" s="327"/>
      <c r="T182" s="327"/>
      <c r="U182" s="327"/>
      <c r="V182" s="327"/>
      <c r="W182" s="327"/>
      <c r="X182" s="327"/>
      <c r="Y182" s="327"/>
      <c r="Z182" s="327"/>
    </row>
    <row r="183" spans="1:26" ht="15.75">
      <c r="A183" s="327"/>
      <c r="B183" s="327"/>
      <c r="C183" s="327"/>
      <c r="D183" s="327"/>
      <c r="E183" s="327"/>
      <c r="F183" s="327"/>
      <c r="G183" s="327"/>
      <c r="H183" s="327"/>
      <c r="I183" s="327"/>
      <c r="J183" s="327"/>
      <c r="K183" s="327"/>
      <c r="L183" s="327"/>
      <c r="M183" s="327"/>
      <c r="N183" s="327"/>
      <c r="O183" s="327"/>
      <c r="P183" s="327"/>
      <c r="Q183" s="327"/>
      <c r="R183" s="327"/>
      <c r="S183" s="327"/>
      <c r="T183" s="327"/>
      <c r="U183" s="327"/>
      <c r="V183" s="327"/>
      <c r="W183" s="327"/>
      <c r="X183" s="327"/>
      <c r="Y183" s="327"/>
      <c r="Z183" s="327"/>
    </row>
    <row r="184" spans="1:26" ht="15.75">
      <c r="A184" s="327"/>
      <c r="B184" s="327"/>
      <c r="C184" s="327"/>
      <c r="D184" s="327"/>
      <c r="E184" s="327"/>
      <c r="F184" s="327"/>
      <c r="G184" s="327"/>
      <c r="H184" s="327"/>
      <c r="I184" s="327"/>
      <c r="J184" s="327"/>
      <c r="K184" s="327"/>
      <c r="L184" s="327"/>
      <c r="M184" s="327"/>
      <c r="N184" s="327"/>
      <c r="O184" s="327"/>
      <c r="P184" s="327"/>
      <c r="Q184" s="327"/>
      <c r="R184" s="327"/>
      <c r="S184" s="327"/>
      <c r="T184" s="327"/>
      <c r="U184" s="327"/>
      <c r="V184" s="327"/>
      <c r="W184" s="327"/>
      <c r="X184" s="327"/>
      <c r="Y184" s="327"/>
      <c r="Z184" s="327"/>
    </row>
    <row r="185" spans="1:26" ht="15.75">
      <c r="A185" s="327"/>
      <c r="B185" s="327"/>
      <c r="C185" s="327"/>
      <c r="D185" s="327"/>
      <c r="E185" s="327"/>
      <c r="F185" s="327"/>
      <c r="G185" s="327"/>
      <c r="H185" s="327"/>
      <c r="I185" s="327"/>
      <c r="J185" s="327"/>
      <c r="K185" s="327"/>
      <c r="L185" s="327"/>
      <c r="M185" s="327"/>
      <c r="N185" s="327"/>
      <c r="O185" s="327"/>
      <c r="P185" s="327"/>
      <c r="Q185" s="327"/>
      <c r="R185" s="327"/>
      <c r="S185" s="327"/>
      <c r="T185" s="327"/>
      <c r="U185" s="327"/>
      <c r="V185" s="327"/>
      <c r="W185" s="327"/>
      <c r="X185" s="327"/>
      <c r="Y185" s="327"/>
      <c r="Z185" s="327"/>
    </row>
    <row r="186" spans="1:26" ht="15.75">
      <c r="A186" s="327"/>
      <c r="B186" s="327"/>
      <c r="C186" s="327"/>
      <c r="D186" s="327"/>
      <c r="E186" s="327"/>
      <c r="F186" s="327"/>
      <c r="G186" s="327"/>
      <c r="H186" s="327"/>
      <c r="I186" s="327"/>
      <c r="J186" s="327"/>
      <c r="K186" s="327"/>
      <c r="L186" s="327"/>
      <c r="M186" s="327"/>
      <c r="N186" s="327"/>
      <c r="O186" s="327"/>
      <c r="P186" s="327"/>
      <c r="Q186" s="327"/>
      <c r="R186" s="327"/>
      <c r="S186" s="327"/>
      <c r="T186" s="327"/>
      <c r="U186" s="327"/>
      <c r="V186" s="327"/>
      <c r="W186" s="327"/>
      <c r="X186" s="327"/>
      <c r="Y186" s="327"/>
      <c r="Z186" s="327"/>
    </row>
    <row r="187" spans="1:26" ht="15.75">
      <c r="A187" s="327"/>
      <c r="B187" s="327"/>
      <c r="C187" s="327"/>
      <c r="D187" s="327"/>
      <c r="E187" s="327"/>
      <c r="F187" s="327"/>
      <c r="G187" s="327"/>
      <c r="H187" s="327"/>
      <c r="I187" s="327"/>
      <c r="J187" s="327"/>
      <c r="K187" s="327"/>
      <c r="L187" s="327"/>
      <c r="M187" s="327"/>
      <c r="N187" s="327"/>
      <c r="O187" s="327"/>
      <c r="P187" s="327"/>
      <c r="Q187" s="327"/>
      <c r="R187" s="327"/>
      <c r="S187" s="327"/>
      <c r="T187" s="327"/>
      <c r="U187" s="327"/>
      <c r="V187" s="327"/>
      <c r="W187" s="327"/>
      <c r="X187" s="327"/>
      <c r="Y187" s="327"/>
      <c r="Z187" s="327"/>
    </row>
    <row r="188" spans="1:26" ht="15.75">
      <c r="A188" s="327"/>
      <c r="B188" s="327"/>
      <c r="C188" s="327"/>
      <c r="D188" s="327"/>
      <c r="E188" s="327"/>
      <c r="F188" s="327"/>
      <c r="G188" s="327"/>
      <c r="H188" s="327"/>
      <c r="I188" s="327"/>
      <c r="J188" s="327"/>
      <c r="K188" s="327"/>
      <c r="L188" s="327"/>
      <c r="M188" s="327"/>
      <c r="N188" s="327"/>
      <c r="O188" s="327"/>
      <c r="P188" s="327"/>
      <c r="Q188" s="327"/>
      <c r="R188" s="327"/>
      <c r="S188" s="327"/>
      <c r="T188" s="327"/>
      <c r="U188" s="327"/>
      <c r="V188" s="327"/>
      <c r="W188" s="327"/>
      <c r="X188" s="327"/>
      <c r="Y188" s="327"/>
      <c r="Z188" s="327"/>
    </row>
    <row r="189" spans="1:26" ht="15.75">
      <c r="A189" s="327"/>
      <c r="B189" s="327"/>
      <c r="C189" s="327"/>
      <c r="D189" s="327"/>
      <c r="E189" s="327"/>
      <c r="F189" s="327"/>
      <c r="G189" s="327"/>
      <c r="H189" s="327"/>
      <c r="I189" s="327"/>
      <c r="J189" s="327"/>
      <c r="K189" s="327"/>
      <c r="L189" s="327"/>
      <c r="M189" s="327"/>
      <c r="N189" s="327"/>
      <c r="O189" s="327"/>
      <c r="P189" s="327"/>
      <c r="Q189" s="327"/>
      <c r="R189" s="327"/>
      <c r="S189" s="327"/>
      <c r="T189" s="327"/>
      <c r="U189" s="327"/>
      <c r="V189" s="327"/>
      <c r="W189" s="327"/>
      <c r="X189" s="327"/>
      <c r="Y189" s="327"/>
      <c r="Z189" s="327"/>
    </row>
    <row r="190" spans="1:26" ht="15.75">
      <c r="A190" s="327"/>
      <c r="B190" s="327"/>
      <c r="C190" s="327"/>
      <c r="D190" s="327"/>
      <c r="E190" s="327"/>
      <c r="F190" s="327"/>
      <c r="G190" s="327"/>
      <c r="H190" s="327"/>
      <c r="I190" s="327"/>
      <c r="J190" s="327"/>
      <c r="K190" s="327"/>
      <c r="L190" s="327"/>
      <c r="M190" s="327"/>
      <c r="N190" s="327"/>
      <c r="O190" s="327"/>
      <c r="P190" s="327"/>
      <c r="Q190" s="327"/>
      <c r="R190" s="327"/>
      <c r="S190" s="327"/>
      <c r="T190" s="327"/>
      <c r="U190" s="327"/>
      <c r="V190" s="327"/>
      <c r="W190" s="327"/>
      <c r="X190" s="327"/>
      <c r="Y190" s="327"/>
      <c r="Z190" s="327"/>
    </row>
    <row r="191" spans="1:26" ht="15.75">
      <c r="A191" s="327"/>
      <c r="B191" s="327"/>
      <c r="C191" s="327"/>
      <c r="D191" s="327"/>
      <c r="E191" s="327"/>
      <c r="F191" s="327"/>
      <c r="G191" s="327"/>
      <c r="H191" s="327"/>
      <c r="I191" s="327"/>
      <c r="J191" s="327"/>
      <c r="K191" s="327"/>
      <c r="L191" s="327"/>
      <c r="M191" s="327"/>
      <c r="N191" s="327"/>
      <c r="O191" s="327"/>
      <c r="P191" s="327"/>
      <c r="Q191" s="327"/>
      <c r="R191" s="327"/>
      <c r="S191" s="327"/>
      <c r="T191" s="327"/>
      <c r="U191" s="327"/>
      <c r="V191" s="327"/>
      <c r="W191" s="327"/>
      <c r="X191" s="327"/>
      <c r="Y191" s="327"/>
      <c r="Z191" s="327"/>
    </row>
    <row r="192" spans="1:26" ht="15.75">
      <c r="A192" s="327"/>
      <c r="B192" s="327"/>
      <c r="C192" s="327"/>
      <c r="D192" s="327"/>
      <c r="E192" s="327"/>
      <c r="F192" s="327"/>
      <c r="G192" s="327"/>
      <c r="H192" s="327"/>
      <c r="I192" s="327"/>
      <c r="J192" s="327"/>
      <c r="K192" s="327"/>
      <c r="L192" s="327"/>
      <c r="M192" s="327"/>
      <c r="N192" s="327"/>
      <c r="O192" s="327"/>
      <c r="P192" s="327"/>
      <c r="Q192" s="327"/>
      <c r="R192" s="327"/>
      <c r="S192" s="327"/>
      <c r="T192" s="327"/>
      <c r="U192" s="327"/>
      <c r="V192" s="327"/>
      <c r="W192" s="327"/>
      <c r="X192" s="327"/>
      <c r="Y192" s="327"/>
      <c r="Z192" s="327"/>
    </row>
    <row r="193" spans="1:26" ht="15.75">
      <c r="A193" s="327"/>
      <c r="B193" s="327"/>
      <c r="C193" s="327"/>
      <c r="D193" s="327"/>
      <c r="E193" s="327"/>
      <c r="F193" s="327"/>
      <c r="G193" s="327"/>
      <c r="H193" s="327"/>
      <c r="I193" s="327"/>
      <c r="J193" s="327"/>
      <c r="K193" s="327"/>
      <c r="L193" s="327"/>
      <c r="M193" s="327"/>
      <c r="N193" s="327"/>
      <c r="O193" s="327"/>
      <c r="P193" s="327"/>
      <c r="Q193" s="327"/>
      <c r="R193" s="327"/>
      <c r="S193" s="327"/>
      <c r="T193" s="327"/>
      <c r="U193" s="327"/>
      <c r="V193" s="327"/>
      <c r="W193" s="327"/>
      <c r="X193" s="327"/>
      <c r="Y193" s="327"/>
      <c r="Z193" s="327"/>
    </row>
    <row r="194" spans="1:26" ht="15.75">
      <c r="A194" s="327"/>
      <c r="B194" s="327"/>
      <c r="C194" s="327"/>
      <c r="D194" s="327"/>
      <c r="E194" s="327"/>
      <c r="F194" s="327"/>
      <c r="G194" s="327"/>
      <c r="H194" s="327"/>
      <c r="I194" s="327"/>
      <c r="J194" s="327"/>
      <c r="K194" s="327"/>
      <c r="L194" s="327"/>
      <c r="M194" s="327"/>
      <c r="N194" s="327"/>
      <c r="O194" s="327"/>
      <c r="P194" s="327"/>
      <c r="Q194" s="327"/>
      <c r="R194" s="327"/>
      <c r="S194" s="327"/>
      <c r="T194" s="327"/>
      <c r="U194" s="327"/>
      <c r="V194" s="327"/>
      <c r="W194" s="327"/>
      <c r="X194" s="327"/>
      <c r="Y194" s="327"/>
      <c r="Z194" s="327"/>
    </row>
    <row r="195" spans="1:26" ht="15.75">
      <c r="A195" s="327"/>
      <c r="B195" s="327"/>
      <c r="C195" s="327"/>
      <c r="D195" s="327"/>
      <c r="E195" s="327"/>
      <c r="F195" s="327"/>
      <c r="G195" s="327"/>
      <c r="H195" s="327"/>
      <c r="I195" s="327"/>
      <c r="J195" s="327"/>
      <c r="K195" s="327"/>
      <c r="L195" s="327"/>
      <c r="M195" s="327"/>
      <c r="N195" s="327"/>
      <c r="O195" s="327"/>
      <c r="P195" s="327"/>
      <c r="Q195" s="327"/>
      <c r="R195" s="327"/>
      <c r="S195" s="327"/>
      <c r="T195" s="327"/>
      <c r="U195" s="327"/>
      <c r="V195" s="327"/>
      <c r="W195" s="327"/>
      <c r="X195" s="327"/>
      <c r="Y195" s="327"/>
      <c r="Z195" s="327"/>
    </row>
    <row r="196" spans="1:26" ht="15.75">
      <c r="A196" s="327"/>
      <c r="B196" s="327"/>
      <c r="C196" s="327"/>
      <c r="D196" s="327"/>
      <c r="E196" s="327"/>
      <c r="F196" s="327"/>
      <c r="G196" s="327"/>
      <c r="H196" s="327"/>
      <c r="I196" s="327"/>
      <c r="J196" s="327"/>
      <c r="K196" s="327"/>
      <c r="L196" s="327"/>
      <c r="M196" s="327"/>
      <c r="N196" s="327"/>
      <c r="O196" s="327"/>
      <c r="P196" s="327"/>
      <c r="Q196" s="327"/>
      <c r="R196" s="327"/>
      <c r="S196" s="327"/>
      <c r="T196" s="327"/>
      <c r="U196" s="327"/>
      <c r="V196" s="327"/>
      <c r="W196" s="327"/>
      <c r="X196" s="327"/>
      <c r="Y196" s="327"/>
      <c r="Z196" s="327"/>
    </row>
    <row r="197" spans="1:26" ht="15.75">
      <c r="A197" s="327"/>
      <c r="B197" s="327"/>
      <c r="C197" s="327"/>
      <c r="D197" s="327"/>
      <c r="E197" s="327"/>
      <c r="F197" s="327"/>
      <c r="G197" s="327"/>
      <c r="H197" s="327"/>
      <c r="I197" s="327"/>
      <c r="J197" s="327"/>
      <c r="K197" s="327"/>
      <c r="L197" s="327"/>
      <c r="M197" s="327"/>
      <c r="N197" s="327"/>
      <c r="O197" s="327"/>
      <c r="P197" s="327"/>
      <c r="Q197" s="327"/>
      <c r="R197" s="327"/>
      <c r="S197" s="327"/>
      <c r="T197" s="327"/>
      <c r="U197" s="327"/>
      <c r="V197" s="327"/>
      <c r="W197" s="327"/>
      <c r="X197" s="327"/>
      <c r="Y197" s="327"/>
      <c r="Z197" s="327"/>
    </row>
    <row r="198" spans="1:26" ht="15.75">
      <c r="A198" s="327"/>
      <c r="B198" s="327"/>
      <c r="C198" s="327"/>
      <c r="D198" s="327"/>
      <c r="E198" s="327"/>
      <c r="F198" s="327"/>
      <c r="G198" s="327"/>
      <c r="H198" s="327"/>
      <c r="I198" s="327"/>
      <c r="J198" s="327"/>
      <c r="K198" s="327"/>
      <c r="L198" s="327"/>
      <c r="M198" s="327"/>
      <c r="N198" s="327"/>
      <c r="O198" s="327"/>
      <c r="P198" s="327"/>
      <c r="Q198" s="327"/>
      <c r="R198" s="327"/>
      <c r="S198" s="327"/>
      <c r="T198" s="327"/>
      <c r="U198" s="327"/>
      <c r="V198" s="327"/>
      <c r="W198" s="327"/>
      <c r="X198" s="327"/>
      <c r="Y198" s="327"/>
      <c r="Z198" s="327"/>
    </row>
    <row r="199" spans="1:26" ht="15.75">
      <c r="A199" s="327"/>
      <c r="B199" s="327"/>
      <c r="C199" s="327"/>
      <c r="D199" s="327"/>
      <c r="E199" s="327"/>
      <c r="F199" s="327"/>
      <c r="G199" s="327"/>
      <c r="H199" s="327"/>
      <c r="I199" s="327"/>
      <c r="J199" s="327"/>
      <c r="K199" s="327"/>
      <c r="L199" s="327"/>
      <c r="M199" s="327"/>
      <c r="N199" s="327"/>
      <c r="O199" s="327"/>
      <c r="P199" s="327"/>
      <c r="Q199" s="327"/>
      <c r="R199" s="327"/>
      <c r="S199" s="327"/>
      <c r="T199" s="327"/>
      <c r="U199" s="327"/>
      <c r="V199" s="327"/>
      <c r="W199" s="327"/>
      <c r="X199" s="327"/>
      <c r="Y199" s="327"/>
      <c r="Z199" s="327"/>
    </row>
    <row r="200" spans="1:26" ht="15.75">
      <c r="A200" s="327"/>
      <c r="B200" s="327"/>
      <c r="C200" s="327"/>
      <c r="D200" s="327"/>
      <c r="E200" s="327"/>
      <c r="F200" s="327"/>
      <c r="G200" s="327"/>
      <c r="H200" s="327"/>
      <c r="I200" s="327"/>
      <c r="J200" s="327"/>
      <c r="K200" s="327"/>
      <c r="L200" s="327"/>
      <c r="M200" s="327"/>
      <c r="N200" s="327"/>
      <c r="O200" s="327"/>
      <c r="P200" s="327"/>
      <c r="Q200" s="327"/>
      <c r="R200" s="327"/>
      <c r="S200" s="327"/>
      <c r="T200" s="327"/>
      <c r="U200" s="327"/>
      <c r="V200" s="327"/>
      <c r="W200" s="327"/>
      <c r="X200" s="327"/>
      <c r="Y200" s="327"/>
      <c r="Z200" s="327"/>
    </row>
    <row r="201" spans="1:26" ht="15.75">
      <c r="A201" s="327"/>
      <c r="B201" s="327"/>
      <c r="C201" s="327"/>
      <c r="D201" s="327"/>
      <c r="E201" s="327"/>
      <c r="F201" s="327"/>
      <c r="G201" s="327"/>
      <c r="H201" s="327"/>
      <c r="I201" s="327"/>
      <c r="J201" s="327"/>
      <c r="K201" s="327"/>
      <c r="L201" s="327"/>
      <c r="M201" s="327"/>
      <c r="N201" s="327"/>
      <c r="O201" s="327"/>
      <c r="P201" s="327"/>
      <c r="Q201" s="327"/>
      <c r="R201" s="327"/>
      <c r="S201" s="327"/>
      <c r="T201" s="327"/>
      <c r="U201" s="327"/>
      <c r="V201" s="327"/>
      <c r="W201" s="327"/>
      <c r="X201" s="327"/>
      <c r="Y201" s="327"/>
      <c r="Z201" s="327"/>
    </row>
    <row r="202" spans="1:26" ht="15.75">
      <c r="A202" s="327"/>
      <c r="B202" s="327"/>
      <c r="C202" s="327"/>
      <c r="D202" s="327"/>
      <c r="E202" s="327"/>
      <c r="F202" s="327"/>
      <c r="G202" s="327"/>
      <c r="H202" s="327"/>
      <c r="I202" s="327"/>
      <c r="J202" s="327"/>
      <c r="K202" s="327"/>
      <c r="L202" s="327"/>
      <c r="M202" s="327"/>
      <c r="N202" s="327"/>
      <c r="O202" s="327"/>
      <c r="P202" s="327"/>
      <c r="Q202" s="327"/>
      <c r="R202" s="327"/>
      <c r="S202" s="327"/>
      <c r="T202" s="327"/>
      <c r="U202" s="327"/>
      <c r="V202" s="327"/>
      <c r="W202" s="327"/>
      <c r="X202" s="327"/>
      <c r="Y202" s="327"/>
      <c r="Z202" s="327"/>
    </row>
    <row r="203" spans="1:26" ht="15.75">
      <c r="A203" s="327"/>
      <c r="B203" s="327"/>
      <c r="C203" s="327"/>
      <c r="D203" s="327"/>
      <c r="E203" s="327"/>
      <c r="F203" s="327"/>
      <c r="G203" s="327"/>
      <c r="H203" s="327"/>
      <c r="I203" s="327"/>
      <c r="J203" s="327"/>
      <c r="K203" s="327"/>
      <c r="L203" s="327"/>
      <c r="M203" s="327"/>
      <c r="N203" s="327"/>
      <c r="O203" s="327"/>
      <c r="P203" s="327"/>
      <c r="Q203" s="327"/>
      <c r="R203" s="327"/>
      <c r="S203" s="327"/>
      <c r="T203" s="327"/>
      <c r="U203" s="327"/>
      <c r="V203" s="327"/>
      <c r="W203" s="327"/>
      <c r="X203" s="327"/>
      <c r="Y203" s="327"/>
      <c r="Z203" s="327"/>
    </row>
    <row r="204" spans="1:26" ht="15.75">
      <c r="A204" s="327"/>
      <c r="B204" s="327"/>
      <c r="C204" s="327"/>
      <c r="D204" s="327"/>
      <c r="E204" s="327"/>
      <c r="F204" s="327"/>
      <c r="G204" s="327"/>
      <c r="H204" s="327"/>
      <c r="I204" s="327"/>
      <c r="J204" s="327"/>
      <c r="K204" s="327"/>
      <c r="L204" s="327"/>
      <c r="M204" s="327"/>
      <c r="N204" s="327"/>
      <c r="O204" s="327"/>
      <c r="P204" s="327"/>
      <c r="Q204" s="327"/>
      <c r="R204" s="327"/>
      <c r="S204" s="327"/>
      <c r="T204" s="327"/>
      <c r="U204" s="327"/>
      <c r="V204" s="327"/>
      <c r="W204" s="327"/>
      <c r="X204" s="327"/>
      <c r="Y204" s="327"/>
      <c r="Z204" s="327"/>
    </row>
    <row r="205" spans="1:26" ht="15.75">
      <c r="A205" s="327"/>
      <c r="B205" s="327"/>
      <c r="C205" s="327"/>
      <c r="D205" s="327"/>
      <c r="E205" s="327"/>
      <c r="F205" s="327"/>
      <c r="G205" s="327"/>
      <c r="H205" s="327"/>
      <c r="I205" s="327"/>
      <c r="J205" s="327"/>
      <c r="K205" s="327"/>
      <c r="L205" s="327"/>
      <c r="M205" s="327"/>
      <c r="N205" s="327"/>
      <c r="O205" s="327"/>
      <c r="P205" s="327"/>
      <c r="Q205" s="327"/>
      <c r="R205" s="327"/>
      <c r="S205" s="327"/>
      <c r="T205" s="327"/>
      <c r="U205" s="327"/>
      <c r="V205" s="327"/>
      <c r="W205" s="327"/>
      <c r="X205" s="327"/>
      <c r="Y205" s="327"/>
      <c r="Z205" s="327"/>
    </row>
    <row r="206" spans="1:26" ht="15.75">
      <c r="A206" s="327"/>
      <c r="B206" s="327"/>
      <c r="C206" s="327"/>
      <c r="D206" s="327"/>
      <c r="E206" s="327"/>
      <c r="F206" s="327"/>
      <c r="G206" s="327"/>
      <c r="H206" s="327"/>
      <c r="I206" s="327"/>
      <c r="J206" s="327"/>
      <c r="K206" s="327"/>
      <c r="L206" s="327"/>
      <c r="M206" s="327"/>
      <c r="N206" s="327"/>
      <c r="O206" s="327"/>
      <c r="P206" s="327"/>
      <c r="Q206" s="327"/>
      <c r="R206" s="327"/>
      <c r="S206" s="327"/>
      <c r="T206" s="327"/>
      <c r="U206" s="327"/>
      <c r="V206" s="327"/>
      <c r="W206" s="327"/>
      <c r="X206" s="327"/>
      <c r="Y206" s="327"/>
      <c r="Z206" s="327"/>
    </row>
    <row r="207" spans="1:26" ht="15.75">
      <c r="A207" s="327"/>
      <c r="B207" s="327"/>
      <c r="C207" s="327"/>
      <c r="D207" s="327"/>
      <c r="E207" s="327"/>
      <c r="F207" s="327"/>
      <c r="G207" s="327"/>
      <c r="H207" s="327"/>
      <c r="I207" s="327"/>
      <c r="J207" s="327"/>
      <c r="K207" s="327"/>
      <c r="L207" s="327"/>
      <c r="M207" s="327"/>
      <c r="N207" s="327"/>
      <c r="O207" s="327"/>
      <c r="P207" s="327"/>
      <c r="Q207" s="327"/>
      <c r="R207" s="327"/>
      <c r="S207" s="327"/>
      <c r="T207" s="327"/>
      <c r="U207" s="327"/>
      <c r="V207" s="327"/>
      <c r="W207" s="327"/>
      <c r="X207" s="327"/>
      <c r="Y207" s="327"/>
      <c r="Z207" s="327"/>
    </row>
    <row r="208" spans="1:26" ht="15.75">
      <c r="A208" s="327"/>
      <c r="B208" s="327"/>
      <c r="C208" s="327"/>
      <c r="D208" s="327"/>
      <c r="E208" s="327"/>
      <c r="F208" s="327"/>
      <c r="G208" s="327"/>
      <c r="H208" s="327"/>
      <c r="I208" s="327"/>
      <c r="J208" s="327"/>
      <c r="K208" s="327"/>
      <c r="L208" s="327"/>
      <c r="M208" s="327"/>
      <c r="N208" s="327"/>
      <c r="O208" s="327"/>
      <c r="P208" s="327"/>
      <c r="Q208" s="327"/>
      <c r="R208" s="327"/>
      <c r="S208" s="327"/>
      <c r="T208" s="327"/>
      <c r="U208" s="327"/>
      <c r="V208" s="327"/>
      <c r="W208" s="327"/>
      <c r="X208" s="327"/>
      <c r="Y208" s="327"/>
      <c r="Z208" s="327"/>
    </row>
    <row r="209" spans="1:26" ht="15.75">
      <c r="A209" s="327"/>
      <c r="B209" s="327"/>
      <c r="C209" s="327"/>
      <c r="D209" s="327"/>
      <c r="E209" s="327"/>
      <c r="F209" s="327"/>
      <c r="G209" s="327"/>
      <c r="H209" s="327"/>
      <c r="I209" s="327"/>
      <c r="J209" s="327"/>
      <c r="K209" s="327"/>
      <c r="L209" s="327"/>
      <c r="M209" s="327"/>
      <c r="N209" s="327"/>
      <c r="O209" s="327"/>
      <c r="P209" s="327"/>
      <c r="Q209" s="327"/>
      <c r="R209" s="327"/>
      <c r="S209" s="327"/>
      <c r="T209" s="327"/>
      <c r="U209" s="327"/>
      <c r="V209" s="327"/>
      <c r="W209" s="327"/>
      <c r="X209" s="327"/>
      <c r="Y209" s="327"/>
      <c r="Z209" s="327"/>
    </row>
    <row r="210" spans="1:26" ht="15.75">
      <c r="A210" s="327"/>
      <c r="B210" s="327"/>
      <c r="C210" s="327"/>
      <c r="D210" s="327"/>
      <c r="E210" s="327"/>
      <c r="F210" s="327"/>
      <c r="G210" s="327"/>
      <c r="H210" s="327"/>
      <c r="I210" s="327"/>
      <c r="J210" s="327"/>
      <c r="K210" s="327"/>
      <c r="L210" s="327"/>
      <c r="M210" s="327"/>
      <c r="N210" s="327"/>
      <c r="O210" s="327"/>
      <c r="P210" s="327"/>
      <c r="Q210" s="327"/>
      <c r="R210" s="327"/>
      <c r="S210" s="327"/>
      <c r="T210" s="327"/>
      <c r="U210" s="327"/>
      <c r="V210" s="327"/>
      <c r="W210" s="327"/>
      <c r="X210" s="327"/>
      <c r="Y210" s="327"/>
      <c r="Z210" s="327"/>
    </row>
    <row r="211" spans="1:26" ht="15.75">
      <c r="A211" s="327"/>
      <c r="B211" s="327"/>
      <c r="C211" s="327"/>
      <c r="D211" s="327"/>
      <c r="E211" s="327"/>
      <c r="F211" s="327"/>
      <c r="G211" s="327"/>
      <c r="H211" s="327"/>
      <c r="I211" s="327"/>
      <c r="J211" s="327"/>
      <c r="K211" s="327"/>
      <c r="L211" s="327"/>
      <c r="M211" s="327"/>
      <c r="N211" s="327"/>
      <c r="O211" s="327"/>
      <c r="P211" s="327"/>
      <c r="Q211" s="327"/>
      <c r="R211" s="327"/>
      <c r="S211" s="327"/>
      <c r="T211" s="327"/>
      <c r="U211" s="327"/>
      <c r="V211" s="327"/>
      <c r="W211" s="327"/>
      <c r="X211" s="327"/>
      <c r="Y211" s="327"/>
      <c r="Z211" s="327"/>
    </row>
    <row r="212" spans="1:26" ht="15.75">
      <c r="A212" s="327"/>
      <c r="B212" s="327"/>
      <c r="C212" s="327"/>
      <c r="D212" s="327"/>
      <c r="E212" s="327"/>
      <c r="F212" s="327"/>
      <c r="G212" s="327"/>
      <c r="H212" s="327"/>
      <c r="I212" s="327"/>
      <c r="J212" s="327"/>
      <c r="K212" s="327"/>
      <c r="L212" s="327"/>
      <c r="M212" s="327"/>
      <c r="N212" s="327"/>
      <c r="O212" s="327"/>
      <c r="P212" s="327"/>
      <c r="Q212" s="327"/>
      <c r="R212" s="327"/>
      <c r="S212" s="327"/>
      <c r="T212" s="327"/>
      <c r="U212" s="327"/>
      <c r="V212" s="327"/>
      <c r="W212" s="327"/>
      <c r="X212" s="327"/>
      <c r="Y212" s="327"/>
      <c r="Z212" s="327"/>
    </row>
    <row r="213" spans="1:26" ht="15.75">
      <c r="A213" s="327"/>
      <c r="B213" s="327"/>
      <c r="C213" s="327"/>
      <c r="D213" s="327"/>
      <c r="E213" s="327"/>
      <c r="F213" s="327"/>
      <c r="G213" s="327"/>
      <c r="H213" s="327"/>
      <c r="I213" s="327"/>
      <c r="J213" s="327"/>
      <c r="K213" s="327"/>
      <c r="L213" s="327"/>
      <c r="M213" s="327"/>
      <c r="N213" s="327"/>
      <c r="O213" s="327"/>
      <c r="P213" s="327"/>
      <c r="Q213" s="327"/>
      <c r="R213" s="327"/>
      <c r="S213" s="327"/>
      <c r="T213" s="327"/>
      <c r="U213" s="327"/>
      <c r="V213" s="327"/>
      <c r="W213" s="327"/>
      <c r="X213" s="327"/>
      <c r="Y213" s="327"/>
      <c r="Z213" s="327"/>
    </row>
    <row r="214" spans="1:26" ht="15.75">
      <c r="A214" s="327"/>
      <c r="B214" s="327"/>
      <c r="C214" s="327"/>
      <c r="D214" s="327"/>
      <c r="E214" s="327"/>
      <c r="F214" s="327"/>
      <c r="G214" s="327"/>
      <c r="H214" s="327"/>
      <c r="I214" s="327"/>
      <c r="J214" s="327"/>
      <c r="K214" s="327"/>
      <c r="L214" s="327"/>
      <c r="M214" s="327"/>
      <c r="N214" s="327"/>
      <c r="O214" s="327"/>
      <c r="P214" s="327"/>
      <c r="Q214" s="327"/>
      <c r="R214" s="327"/>
      <c r="S214" s="327"/>
      <c r="T214" s="327"/>
      <c r="U214" s="327"/>
      <c r="V214" s="327"/>
      <c r="W214" s="327"/>
      <c r="X214" s="327"/>
      <c r="Y214" s="327"/>
      <c r="Z214" s="327"/>
    </row>
    <row r="215" spans="1:26" ht="15.75">
      <c r="A215" s="327"/>
      <c r="B215" s="327"/>
      <c r="C215" s="327"/>
      <c r="D215" s="327"/>
      <c r="E215" s="327"/>
      <c r="F215" s="327"/>
      <c r="G215" s="327"/>
      <c r="H215" s="327"/>
      <c r="I215" s="327"/>
      <c r="J215" s="327"/>
      <c r="K215" s="327"/>
      <c r="L215" s="327"/>
      <c r="M215" s="327"/>
      <c r="N215" s="327"/>
      <c r="O215" s="327"/>
      <c r="P215" s="327"/>
      <c r="Q215" s="327"/>
      <c r="R215" s="327"/>
      <c r="S215" s="327"/>
      <c r="T215" s="327"/>
      <c r="U215" s="327"/>
      <c r="V215" s="327"/>
      <c r="W215" s="327"/>
      <c r="X215" s="327"/>
      <c r="Y215" s="327"/>
      <c r="Z215" s="327"/>
    </row>
    <row r="216" spans="1:26" ht="15.75">
      <c r="A216" s="327"/>
      <c r="B216" s="327"/>
      <c r="C216" s="327"/>
      <c r="D216" s="327"/>
      <c r="E216" s="327"/>
      <c r="F216" s="327"/>
      <c r="G216" s="327"/>
      <c r="H216" s="327"/>
      <c r="I216" s="327"/>
      <c r="J216" s="327"/>
      <c r="K216" s="327"/>
      <c r="L216" s="327"/>
      <c r="M216" s="327"/>
      <c r="N216" s="327"/>
      <c r="O216" s="327"/>
      <c r="P216" s="327"/>
      <c r="Q216" s="327"/>
      <c r="R216" s="327"/>
      <c r="S216" s="327"/>
      <c r="T216" s="327"/>
      <c r="U216" s="327"/>
      <c r="V216" s="327"/>
      <c r="W216" s="327"/>
      <c r="X216" s="327"/>
      <c r="Y216" s="327"/>
      <c r="Z216" s="327"/>
    </row>
    <row r="217" spans="1:26" ht="15.75">
      <c r="A217" s="327"/>
      <c r="B217" s="327"/>
      <c r="C217" s="327"/>
      <c r="D217" s="327"/>
      <c r="E217" s="327"/>
      <c r="F217" s="327"/>
      <c r="G217" s="327"/>
      <c r="H217" s="327"/>
      <c r="I217" s="327"/>
      <c r="J217" s="327"/>
      <c r="K217" s="327"/>
      <c r="L217" s="327"/>
      <c r="M217" s="327"/>
      <c r="N217" s="327"/>
      <c r="O217" s="327"/>
      <c r="P217" s="327"/>
      <c r="Q217" s="327"/>
      <c r="R217" s="327"/>
      <c r="S217" s="327"/>
      <c r="T217" s="327"/>
      <c r="U217" s="327"/>
      <c r="V217" s="327"/>
      <c r="W217" s="327"/>
      <c r="X217" s="327"/>
      <c r="Y217" s="327"/>
      <c r="Z217" s="327"/>
    </row>
    <row r="218" spans="1:26" ht="15.75">
      <c r="A218" s="327"/>
      <c r="B218" s="327"/>
      <c r="C218" s="327"/>
      <c r="D218" s="327"/>
      <c r="E218" s="327"/>
      <c r="F218" s="327"/>
      <c r="G218" s="327"/>
      <c r="H218" s="327"/>
      <c r="I218" s="327"/>
      <c r="J218" s="327"/>
      <c r="K218" s="327"/>
      <c r="L218" s="327"/>
      <c r="M218" s="327"/>
      <c r="N218" s="327"/>
      <c r="O218" s="327"/>
      <c r="P218" s="327"/>
      <c r="Q218" s="327"/>
      <c r="R218" s="327"/>
      <c r="S218" s="327"/>
      <c r="T218" s="327"/>
      <c r="U218" s="327"/>
      <c r="V218" s="327"/>
      <c r="W218" s="327"/>
      <c r="X218" s="327"/>
      <c r="Y218" s="327"/>
      <c r="Z218" s="327"/>
    </row>
    <row r="219" spans="1:26" ht="15.75">
      <c r="A219" s="327"/>
      <c r="B219" s="327"/>
      <c r="C219" s="327"/>
      <c r="D219" s="327"/>
      <c r="E219" s="327"/>
      <c r="F219" s="327"/>
      <c r="G219" s="327"/>
      <c r="H219" s="327"/>
      <c r="I219" s="327"/>
      <c r="J219" s="327"/>
      <c r="K219" s="327"/>
      <c r="L219" s="327"/>
      <c r="M219" s="327"/>
      <c r="N219" s="327"/>
      <c r="O219" s="327"/>
      <c r="P219" s="327"/>
      <c r="Q219" s="327"/>
      <c r="R219" s="327"/>
      <c r="S219" s="327"/>
      <c r="T219" s="327"/>
      <c r="U219" s="327"/>
      <c r="V219" s="327"/>
      <c r="W219" s="327"/>
      <c r="X219" s="327"/>
      <c r="Y219" s="327"/>
      <c r="Z219" s="327"/>
    </row>
    <row r="220" spans="1:26" ht="15.75">
      <c r="A220" s="327"/>
      <c r="B220" s="327"/>
      <c r="C220" s="327"/>
      <c r="D220" s="327"/>
      <c r="E220" s="327"/>
      <c r="F220" s="327"/>
      <c r="G220" s="327"/>
      <c r="H220" s="327"/>
      <c r="I220" s="327"/>
      <c r="J220" s="327"/>
      <c r="K220" s="327"/>
      <c r="L220" s="327"/>
      <c r="M220" s="327"/>
      <c r="N220" s="327"/>
      <c r="O220" s="327"/>
      <c r="P220" s="327"/>
      <c r="Q220" s="327"/>
      <c r="R220" s="327"/>
      <c r="S220" s="327"/>
      <c r="T220" s="327"/>
      <c r="U220" s="327"/>
      <c r="V220" s="327"/>
      <c r="W220" s="327"/>
      <c r="X220" s="327"/>
      <c r="Y220" s="327"/>
      <c r="Z220" s="327"/>
    </row>
    <row r="221" spans="1:26" ht="15.75">
      <c r="A221" s="327"/>
      <c r="B221" s="327"/>
      <c r="C221" s="327"/>
      <c r="D221" s="327"/>
      <c r="E221" s="327"/>
      <c r="F221" s="327"/>
      <c r="G221" s="327"/>
      <c r="H221" s="327"/>
      <c r="I221" s="327"/>
      <c r="J221" s="327"/>
      <c r="K221" s="327"/>
      <c r="L221" s="327"/>
      <c r="M221" s="327"/>
      <c r="N221" s="327"/>
      <c r="O221" s="327"/>
      <c r="P221" s="327"/>
      <c r="Q221" s="327"/>
      <c r="R221" s="327"/>
      <c r="S221" s="327"/>
      <c r="T221" s="327"/>
      <c r="U221" s="327"/>
      <c r="V221" s="327"/>
      <c r="W221" s="327"/>
      <c r="X221" s="327"/>
      <c r="Y221" s="327"/>
      <c r="Z221" s="327"/>
    </row>
    <row r="222" spans="1:26" ht="15.75">
      <c r="A222" s="327"/>
      <c r="B222" s="327"/>
      <c r="C222" s="327"/>
      <c r="D222" s="327"/>
      <c r="E222" s="327"/>
      <c r="F222" s="327"/>
      <c r="G222" s="327"/>
      <c r="H222" s="327"/>
      <c r="I222" s="327"/>
      <c r="J222" s="327"/>
      <c r="K222" s="327"/>
      <c r="L222" s="327"/>
      <c r="M222" s="327"/>
      <c r="N222" s="327"/>
      <c r="O222" s="327"/>
      <c r="P222" s="327"/>
      <c r="Q222" s="327"/>
      <c r="R222" s="327"/>
      <c r="S222" s="327"/>
      <c r="T222" s="327"/>
      <c r="U222" s="327"/>
      <c r="V222" s="327"/>
      <c r="W222" s="327"/>
      <c r="X222" s="327"/>
      <c r="Y222" s="327"/>
      <c r="Z222" s="327"/>
    </row>
    <row r="223" spans="1:26" ht="15.75">
      <c r="A223" s="327"/>
      <c r="B223" s="327"/>
      <c r="C223" s="327"/>
      <c r="D223" s="327"/>
      <c r="E223" s="327"/>
      <c r="F223" s="327"/>
      <c r="G223" s="327"/>
      <c r="H223" s="327"/>
      <c r="I223" s="327"/>
      <c r="J223" s="327"/>
      <c r="K223" s="327"/>
      <c r="L223" s="327"/>
      <c r="M223" s="327"/>
      <c r="N223" s="327"/>
      <c r="O223" s="327"/>
      <c r="P223" s="327"/>
      <c r="Q223" s="327"/>
      <c r="R223" s="327"/>
      <c r="S223" s="327"/>
      <c r="T223" s="327"/>
      <c r="U223" s="327"/>
      <c r="V223" s="327"/>
      <c r="W223" s="327"/>
      <c r="X223" s="327"/>
      <c r="Y223" s="327"/>
      <c r="Z223" s="327"/>
    </row>
    <row r="224" spans="1:26" ht="15.75">
      <c r="A224" s="327"/>
      <c r="B224" s="327"/>
      <c r="C224" s="327"/>
      <c r="D224" s="327"/>
      <c r="E224" s="327"/>
      <c r="F224" s="327"/>
      <c r="G224" s="327"/>
      <c r="H224" s="327"/>
      <c r="I224" s="327"/>
      <c r="J224" s="327"/>
      <c r="K224" s="327"/>
      <c r="L224" s="327"/>
      <c r="M224" s="327"/>
      <c r="N224" s="327"/>
      <c r="O224" s="327"/>
      <c r="P224" s="327"/>
      <c r="Q224" s="327"/>
      <c r="R224" s="327"/>
      <c r="S224" s="327"/>
      <c r="T224" s="327"/>
      <c r="U224" s="327"/>
      <c r="V224" s="327"/>
      <c r="W224" s="327"/>
      <c r="X224" s="327"/>
      <c r="Y224" s="327"/>
      <c r="Z224" s="327"/>
    </row>
    <row r="225" spans="1:26" ht="15.75">
      <c r="A225" s="327"/>
      <c r="B225" s="327"/>
      <c r="C225" s="327"/>
      <c r="D225" s="327"/>
      <c r="E225" s="327"/>
      <c r="F225" s="327"/>
      <c r="G225" s="327"/>
      <c r="H225" s="327"/>
      <c r="I225" s="327"/>
      <c r="J225" s="327"/>
      <c r="K225" s="327"/>
      <c r="L225" s="327"/>
      <c r="M225" s="327"/>
      <c r="N225" s="327"/>
      <c r="O225" s="327"/>
      <c r="P225" s="327"/>
      <c r="Q225" s="327"/>
      <c r="R225" s="327"/>
      <c r="S225" s="327"/>
      <c r="T225" s="327"/>
      <c r="U225" s="327"/>
      <c r="V225" s="327"/>
      <c r="W225" s="327"/>
      <c r="X225" s="327"/>
      <c r="Y225" s="327"/>
      <c r="Z225" s="327"/>
    </row>
    <row r="226" spans="1:26" ht="15.75">
      <c r="A226" s="327"/>
      <c r="B226" s="327"/>
      <c r="C226" s="327"/>
      <c r="D226" s="327"/>
      <c r="E226" s="327"/>
      <c r="F226" s="327"/>
      <c r="G226" s="327"/>
      <c r="H226" s="327"/>
      <c r="I226" s="327"/>
      <c r="J226" s="327"/>
      <c r="K226" s="327"/>
      <c r="L226" s="327"/>
      <c r="M226" s="327"/>
      <c r="N226" s="327"/>
      <c r="O226" s="327"/>
      <c r="P226" s="327"/>
      <c r="Q226" s="327"/>
      <c r="R226" s="327"/>
      <c r="S226" s="327"/>
      <c r="T226" s="327"/>
      <c r="U226" s="327"/>
      <c r="V226" s="327"/>
      <c r="W226" s="327"/>
      <c r="X226" s="327"/>
      <c r="Y226" s="327"/>
      <c r="Z226" s="327"/>
    </row>
    <row r="227" spans="1:26" ht="15.75">
      <c r="A227" s="327"/>
      <c r="B227" s="327"/>
      <c r="C227" s="327"/>
      <c r="D227" s="327"/>
      <c r="E227" s="327"/>
      <c r="F227" s="327"/>
      <c r="G227" s="327"/>
      <c r="H227" s="327"/>
      <c r="I227" s="327"/>
      <c r="J227" s="327"/>
      <c r="K227" s="327"/>
      <c r="L227" s="327"/>
      <c r="M227" s="327"/>
      <c r="N227" s="327"/>
      <c r="O227" s="327"/>
      <c r="P227" s="327"/>
      <c r="Q227" s="327"/>
      <c r="R227" s="327"/>
      <c r="S227" s="327"/>
      <c r="T227" s="327"/>
      <c r="U227" s="327"/>
      <c r="V227" s="327"/>
      <c r="W227" s="327"/>
      <c r="X227" s="327"/>
      <c r="Y227" s="327"/>
      <c r="Z227" s="327"/>
    </row>
    <row r="228" spans="1:26" ht="15.75">
      <c r="A228" s="327"/>
      <c r="B228" s="327"/>
      <c r="C228" s="327"/>
      <c r="D228" s="327"/>
      <c r="E228" s="327"/>
      <c r="F228" s="327"/>
      <c r="G228" s="327"/>
      <c r="H228" s="327"/>
      <c r="I228" s="327"/>
      <c r="J228" s="327"/>
      <c r="K228" s="327"/>
      <c r="L228" s="327"/>
      <c r="M228" s="327"/>
      <c r="N228" s="327"/>
      <c r="O228" s="327"/>
      <c r="P228" s="327"/>
      <c r="Q228" s="327"/>
      <c r="R228" s="327"/>
      <c r="S228" s="327"/>
      <c r="T228" s="327"/>
      <c r="U228" s="327"/>
      <c r="V228" s="327"/>
      <c r="W228" s="327"/>
      <c r="X228" s="327"/>
      <c r="Y228" s="327"/>
      <c r="Z228" s="327"/>
    </row>
    <row r="229" spans="1:26" ht="15.75">
      <c r="A229" s="327"/>
      <c r="B229" s="327"/>
      <c r="C229" s="327"/>
      <c r="D229" s="327"/>
      <c r="E229" s="327"/>
      <c r="F229" s="327"/>
      <c r="G229" s="327"/>
      <c r="H229" s="327"/>
      <c r="I229" s="327"/>
      <c r="J229" s="327"/>
      <c r="K229" s="327"/>
      <c r="L229" s="327"/>
      <c r="M229" s="327"/>
      <c r="N229" s="327"/>
      <c r="O229" s="327"/>
      <c r="P229" s="327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</row>
    <row r="230" spans="1:26" ht="15.75">
      <c r="A230" s="327"/>
      <c r="B230" s="327"/>
      <c r="C230" s="327"/>
      <c r="D230" s="327"/>
      <c r="E230" s="327"/>
      <c r="F230" s="327"/>
      <c r="G230" s="327"/>
      <c r="H230" s="327"/>
      <c r="I230" s="327"/>
      <c r="J230" s="327"/>
      <c r="K230" s="327"/>
      <c r="L230" s="327"/>
      <c r="M230" s="327"/>
      <c r="N230" s="327"/>
      <c r="O230" s="327"/>
      <c r="P230" s="327"/>
      <c r="Q230" s="327"/>
      <c r="R230" s="327"/>
      <c r="S230" s="327"/>
      <c r="T230" s="327"/>
      <c r="U230" s="327"/>
      <c r="V230" s="327"/>
      <c r="W230" s="327"/>
      <c r="X230" s="327"/>
      <c r="Y230" s="327"/>
      <c r="Z230" s="327"/>
    </row>
    <row r="231" spans="1:26" ht="15.75">
      <c r="A231" s="327"/>
      <c r="B231" s="327"/>
      <c r="C231" s="327"/>
      <c r="D231" s="327"/>
      <c r="E231" s="327"/>
      <c r="F231" s="327"/>
      <c r="G231" s="327"/>
      <c r="H231" s="327"/>
      <c r="I231" s="327"/>
      <c r="J231" s="327"/>
      <c r="K231" s="327"/>
      <c r="L231" s="327"/>
      <c r="M231" s="327"/>
      <c r="N231" s="327"/>
      <c r="O231" s="327"/>
      <c r="P231" s="327"/>
      <c r="Q231" s="327"/>
      <c r="R231" s="327"/>
      <c r="S231" s="327"/>
      <c r="T231" s="327"/>
      <c r="U231" s="327"/>
      <c r="V231" s="327"/>
      <c r="W231" s="327"/>
      <c r="X231" s="327"/>
      <c r="Y231" s="327"/>
      <c r="Z231" s="327"/>
    </row>
    <row r="232" spans="1:26" ht="15.75">
      <c r="A232" s="327"/>
      <c r="B232" s="327"/>
      <c r="C232" s="327"/>
      <c r="D232" s="327"/>
      <c r="E232" s="327"/>
      <c r="F232" s="327"/>
      <c r="G232" s="327"/>
      <c r="H232" s="327"/>
      <c r="I232" s="327"/>
      <c r="J232" s="327"/>
      <c r="K232" s="327"/>
      <c r="L232" s="327"/>
      <c r="M232" s="327"/>
      <c r="N232" s="327"/>
      <c r="O232" s="327"/>
      <c r="P232" s="327"/>
      <c r="Q232" s="327"/>
      <c r="R232" s="327"/>
      <c r="S232" s="327"/>
      <c r="T232" s="327"/>
      <c r="U232" s="327"/>
      <c r="V232" s="327"/>
      <c r="W232" s="327"/>
      <c r="X232" s="327"/>
      <c r="Y232" s="327"/>
      <c r="Z232" s="327"/>
    </row>
    <row r="233" spans="1:26" ht="15.75">
      <c r="A233" s="327"/>
      <c r="B233" s="327"/>
      <c r="C233" s="327"/>
      <c r="D233" s="327"/>
      <c r="E233" s="327"/>
      <c r="F233" s="327"/>
      <c r="G233" s="327"/>
      <c r="H233" s="327"/>
      <c r="I233" s="327"/>
      <c r="J233" s="327"/>
      <c r="K233" s="327"/>
      <c r="L233" s="327"/>
      <c r="M233" s="327"/>
      <c r="N233" s="327"/>
      <c r="O233" s="327"/>
      <c r="P233" s="327"/>
      <c r="Q233" s="327"/>
      <c r="R233" s="327"/>
      <c r="S233" s="327"/>
      <c r="T233" s="327"/>
      <c r="U233" s="327"/>
      <c r="V233" s="327"/>
      <c r="W233" s="327"/>
      <c r="X233" s="327"/>
      <c r="Y233" s="327"/>
      <c r="Z233" s="327"/>
    </row>
    <row r="234" spans="1:26" ht="15.75">
      <c r="A234" s="327"/>
      <c r="B234" s="327"/>
      <c r="C234" s="327"/>
      <c r="D234" s="327"/>
      <c r="E234" s="327"/>
      <c r="F234" s="327"/>
      <c r="G234" s="327"/>
      <c r="H234" s="327"/>
      <c r="I234" s="327"/>
      <c r="J234" s="327"/>
      <c r="K234" s="327"/>
      <c r="L234" s="327"/>
      <c r="M234" s="327"/>
      <c r="N234" s="327"/>
      <c r="O234" s="327"/>
      <c r="P234" s="327"/>
      <c r="Q234" s="327"/>
      <c r="R234" s="327"/>
      <c r="S234" s="327"/>
      <c r="T234" s="327"/>
      <c r="U234" s="327"/>
      <c r="V234" s="327"/>
      <c r="W234" s="327"/>
      <c r="X234" s="327"/>
      <c r="Y234" s="327"/>
      <c r="Z234" s="327"/>
    </row>
    <row r="235" spans="1:26" ht="15.75">
      <c r="A235" s="327"/>
      <c r="B235" s="327"/>
      <c r="C235" s="327"/>
      <c r="D235" s="327"/>
      <c r="E235" s="327"/>
      <c r="F235" s="327"/>
      <c r="G235" s="327"/>
      <c r="H235" s="327"/>
      <c r="I235" s="327"/>
      <c r="J235" s="327"/>
      <c r="K235" s="327"/>
      <c r="L235" s="327"/>
      <c r="M235" s="327"/>
      <c r="N235" s="327"/>
      <c r="O235" s="327"/>
      <c r="P235" s="327"/>
      <c r="Q235" s="327"/>
      <c r="R235" s="327"/>
      <c r="S235" s="327"/>
      <c r="T235" s="327"/>
      <c r="U235" s="327"/>
      <c r="V235" s="327"/>
      <c r="W235" s="327"/>
      <c r="X235" s="327"/>
      <c r="Y235" s="327"/>
      <c r="Z235" s="327"/>
    </row>
    <row r="236" spans="1:26" ht="15.75">
      <c r="A236" s="327"/>
      <c r="B236" s="327"/>
      <c r="C236" s="327"/>
      <c r="D236" s="327"/>
      <c r="E236" s="327"/>
      <c r="F236" s="327"/>
      <c r="G236" s="327"/>
      <c r="H236" s="327"/>
      <c r="I236" s="327"/>
      <c r="J236" s="327"/>
      <c r="K236" s="327"/>
      <c r="L236" s="327"/>
      <c r="M236" s="327"/>
      <c r="N236" s="327"/>
      <c r="O236" s="327"/>
      <c r="P236" s="327"/>
      <c r="Q236" s="327"/>
      <c r="R236" s="327"/>
      <c r="S236" s="327"/>
      <c r="T236" s="327"/>
      <c r="U236" s="327"/>
      <c r="V236" s="327"/>
      <c r="W236" s="327"/>
      <c r="X236" s="327"/>
      <c r="Y236" s="327"/>
      <c r="Z236" s="327"/>
    </row>
    <row r="237" spans="1:26" ht="15.75">
      <c r="A237" s="327"/>
      <c r="B237" s="327"/>
      <c r="C237" s="327"/>
      <c r="D237" s="327"/>
      <c r="E237" s="327"/>
      <c r="F237" s="327"/>
      <c r="G237" s="327"/>
      <c r="H237" s="327"/>
      <c r="I237" s="327"/>
      <c r="J237" s="327"/>
      <c r="K237" s="327"/>
      <c r="L237" s="327"/>
      <c r="M237" s="327"/>
      <c r="N237" s="327"/>
      <c r="O237" s="327"/>
      <c r="P237" s="327"/>
      <c r="Q237" s="327"/>
      <c r="R237" s="327"/>
      <c r="S237" s="327"/>
      <c r="T237" s="327"/>
      <c r="U237" s="327"/>
      <c r="V237" s="327"/>
      <c r="W237" s="327"/>
      <c r="X237" s="327"/>
      <c r="Y237" s="327"/>
      <c r="Z237" s="327"/>
    </row>
    <row r="238" spans="1:26" ht="15.75">
      <c r="A238" s="327"/>
      <c r="B238" s="327"/>
      <c r="C238" s="327"/>
      <c r="D238" s="327"/>
      <c r="E238" s="327"/>
      <c r="F238" s="327"/>
      <c r="G238" s="327"/>
      <c r="H238" s="327"/>
      <c r="I238" s="327"/>
      <c r="J238" s="327"/>
      <c r="K238" s="327"/>
      <c r="L238" s="327"/>
      <c r="M238" s="327"/>
      <c r="N238" s="327"/>
      <c r="O238" s="327"/>
      <c r="P238" s="327"/>
      <c r="Q238" s="327"/>
      <c r="R238" s="327"/>
      <c r="S238" s="327"/>
      <c r="T238" s="327"/>
      <c r="U238" s="327"/>
      <c r="V238" s="327"/>
      <c r="W238" s="327"/>
      <c r="X238" s="327"/>
      <c r="Y238" s="327"/>
      <c r="Z238" s="327"/>
    </row>
    <row r="239" spans="1:26" ht="15.75">
      <c r="A239" s="327"/>
      <c r="B239" s="327"/>
      <c r="C239" s="327"/>
      <c r="D239" s="327"/>
      <c r="E239" s="327"/>
      <c r="F239" s="327"/>
      <c r="G239" s="327"/>
      <c r="H239" s="327"/>
      <c r="I239" s="327"/>
      <c r="J239" s="327"/>
      <c r="K239" s="327"/>
      <c r="L239" s="327"/>
      <c r="M239" s="327"/>
      <c r="N239" s="327"/>
      <c r="O239" s="327"/>
      <c r="P239" s="327"/>
      <c r="Q239" s="327"/>
      <c r="R239" s="327"/>
      <c r="S239" s="327"/>
      <c r="T239" s="327"/>
      <c r="U239" s="327"/>
      <c r="V239" s="327"/>
      <c r="W239" s="327"/>
      <c r="X239" s="327"/>
      <c r="Y239" s="327"/>
      <c r="Z239" s="327"/>
    </row>
    <row r="240" spans="1:26" ht="15.75">
      <c r="A240" s="327"/>
      <c r="B240" s="327"/>
      <c r="C240" s="327"/>
      <c r="D240" s="327"/>
      <c r="E240" s="327"/>
      <c r="F240" s="327"/>
      <c r="G240" s="327"/>
      <c r="H240" s="327"/>
      <c r="I240" s="327"/>
      <c r="J240" s="327"/>
      <c r="K240" s="327"/>
      <c r="L240" s="327"/>
      <c r="M240" s="327"/>
      <c r="N240" s="327"/>
      <c r="O240" s="327"/>
      <c r="P240" s="327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5.75">
      <c r="A241" s="327"/>
      <c r="B241" s="327"/>
      <c r="C241" s="327"/>
      <c r="D241" s="327"/>
      <c r="E241" s="327"/>
      <c r="F241" s="327"/>
      <c r="G241" s="327"/>
      <c r="H241" s="327"/>
      <c r="I241" s="327"/>
      <c r="J241" s="327"/>
      <c r="K241" s="327"/>
      <c r="L241" s="327"/>
      <c r="M241" s="327"/>
      <c r="N241" s="327"/>
      <c r="O241" s="327"/>
      <c r="P241" s="327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5.75">
      <c r="A242" s="327"/>
      <c r="B242" s="327"/>
      <c r="C242" s="327"/>
      <c r="D242" s="327"/>
      <c r="E242" s="327"/>
      <c r="F242" s="327"/>
      <c r="G242" s="327"/>
      <c r="H242" s="327"/>
      <c r="I242" s="327"/>
      <c r="J242" s="327"/>
      <c r="K242" s="327"/>
      <c r="L242" s="327"/>
      <c r="M242" s="327"/>
      <c r="N242" s="327"/>
      <c r="O242" s="327"/>
      <c r="P242" s="327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5.75">
      <c r="A243" s="327"/>
      <c r="B243" s="327"/>
      <c r="C243" s="327"/>
      <c r="D243" s="327"/>
      <c r="E243" s="327"/>
      <c r="F243" s="327"/>
      <c r="G243" s="327"/>
      <c r="H243" s="327"/>
      <c r="I243" s="327"/>
      <c r="J243" s="327"/>
      <c r="K243" s="327"/>
      <c r="L243" s="327"/>
      <c r="M243" s="327"/>
      <c r="N243" s="327"/>
      <c r="O243" s="327"/>
      <c r="P243" s="327"/>
      <c r="Q243" s="327"/>
      <c r="R243" s="327"/>
      <c r="S243" s="327"/>
      <c r="T243" s="327"/>
      <c r="U243" s="327"/>
      <c r="V243" s="327"/>
      <c r="W243" s="327"/>
      <c r="X243" s="327"/>
      <c r="Y243" s="327"/>
      <c r="Z243" s="327"/>
    </row>
    <row r="244" spans="1:26" ht="15.75">
      <c r="A244" s="327"/>
      <c r="B244" s="327"/>
      <c r="C244" s="327"/>
      <c r="D244" s="327"/>
      <c r="E244" s="327"/>
      <c r="F244" s="327"/>
      <c r="G244" s="327"/>
      <c r="H244" s="327"/>
      <c r="I244" s="327"/>
      <c r="J244" s="327"/>
      <c r="K244" s="327"/>
      <c r="L244" s="327"/>
      <c r="M244" s="327"/>
      <c r="N244" s="327"/>
      <c r="O244" s="327"/>
      <c r="P244" s="327"/>
      <c r="Q244" s="327"/>
      <c r="R244" s="327"/>
      <c r="S244" s="327"/>
      <c r="T244" s="327"/>
      <c r="U244" s="327"/>
      <c r="V244" s="327"/>
      <c r="W244" s="327"/>
      <c r="X244" s="327"/>
      <c r="Y244" s="327"/>
      <c r="Z244" s="327"/>
    </row>
    <row r="245" spans="1:26" ht="15.75">
      <c r="A245" s="327"/>
      <c r="B245" s="327"/>
      <c r="C245" s="327"/>
      <c r="D245" s="327"/>
      <c r="E245" s="327"/>
      <c r="F245" s="327"/>
      <c r="G245" s="327"/>
      <c r="H245" s="327"/>
      <c r="I245" s="327"/>
      <c r="J245" s="327"/>
      <c r="K245" s="327"/>
      <c r="L245" s="327"/>
      <c r="M245" s="327"/>
      <c r="N245" s="327"/>
      <c r="O245" s="327"/>
      <c r="P245" s="327"/>
      <c r="Q245" s="327"/>
      <c r="R245" s="327"/>
      <c r="S245" s="327"/>
      <c r="T245" s="327"/>
      <c r="U245" s="327"/>
      <c r="V245" s="327"/>
      <c r="W245" s="327"/>
      <c r="X245" s="327"/>
      <c r="Y245" s="327"/>
      <c r="Z245" s="327"/>
    </row>
    <row r="246" spans="1:26" ht="15.75">
      <c r="A246" s="327"/>
      <c r="B246" s="327"/>
      <c r="C246" s="327"/>
      <c r="D246" s="327"/>
      <c r="E246" s="327"/>
      <c r="F246" s="327"/>
      <c r="G246" s="327"/>
      <c r="H246" s="327"/>
      <c r="I246" s="327"/>
      <c r="J246" s="327"/>
      <c r="K246" s="327"/>
      <c r="L246" s="327"/>
      <c r="M246" s="327"/>
      <c r="N246" s="327"/>
      <c r="O246" s="327"/>
      <c r="P246" s="327"/>
      <c r="Q246" s="327"/>
      <c r="R246" s="327"/>
      <c r="S246" s="327"/>
      <c r="T246" s="327"/>
      <c r="U246" s="327"/>
      <c r="V246" s="327"/>
      <c r="W246" s="327"/>
      <c r="X246" s="327"/>
      <c r="Y246" s="327"/>
      <c r="Z246" s="327"/>
    </row>
    <row r="247" spans="1:26" ht="15.75">
      <c r="A247" s="327"/>
      <c r="B247" s="327"/>
      <c r="C247" s="327"/>
      <c r="D247" s="327"/>
      <c r="E247" s="327"/>
      <c r="F247" s="327"/>
      <c r="G247" s="327"/>
      <c r="H247" s="327"/>
      <c r="I247" s="327"/>
      <c r="J247" s="327"/>
      <c r="K247" s="327"/>
      <c r="L247" s="327"/>
      <c r="M247" s="327"/>
      <c r="N247" s="327"/>
      <c r="O247" s="327"/>
      <c r="P247" s="327"/>
      <c r="Q247" s="327"/>
      <c r="R247" s="327"/>
      <c r="S247" s="327"/>
      <c r="T247" s="327"/>
      <c r="U247" s="327"/>
      <c r="V247" s="327"/>
      <c r="W247" s="327"/>
      <c r="X247" s="327"/>
      <c r="Y247" s="327"/>
      <c r="Z247" s="327"/>
    </row>
    <row r="248" spans="1:26" ht="15.75">
      <c r="A248" s="327"/>
      <c r="B248" s="327"/>
      <c r="C248" s="327"/>
      <c r="D248" s="327"/>
      <c r="E248" s="327"/>
      <c r="F248" s="327"/>
      <c r="G248" s="327"/>
      <c r="H248" s="327"/>
      <c r="I248" s="327"/>
      <c r="J248" s="327"/>
      <c r="K248" s="327"/>
      <c r="L248" s="327"/>
      <c r="M248" s="327"/>
      <c r="N248" s="327"/>
      <c r="O248" s="327"/>
      <c r="P248" s="327"/>
      <c r="Q248" s="327"/>
      <c r="R248" s="327"/>
      <c r="S248" s="327"/>
      <c r="T248" s="327"/>
      <c r="U248" s="327"/>
      <c r="V248" s="327"/>
      <c r="W248" s="327"/>
      <c r="X248" s="327"/>
      <c r="Y248" s="327"/>
      <c r="Z248" s="327"/>
    </row>
    <row r="249" spans="1:26" ht="15.75">
      <c r="A249" s="327"/>
      <c r="B249" s="327"/>
      <c r="C249" s="327"/>
      <c r="D249" s="327"/>
      <c r="E249" s="327"/>
      <c r="F249" s="327"/>
      <c r="G249" s="327"/>
      <c r="H249" s="327"/>
      <c r="I249" s="327"/>
      <c r="J249" s="327"/>
      <c r="K249" s="327"/>
      <c r="L249" s="327"/>
      <c r="M249" s="327"/>
      <c r="N249" s="327"/>
      <c r="O249" s="327"/>
      <c r="P249" s="327"/>
      <c r="Q249" s="327"/>
      <c r="R249" s="327"/>
      <c r="S249" s="327"/>
      <c r="T249" s="327"/>
      <c r="U249" s="327"/>
      <c r="V249" s="327"/>
      <c r="W249" s="327"/>
      <c r="X249" s="327"/>
      <c r="Y249" s="327"/>
      <c r="Z249" s="327"/>
    </row>
    <row r="250" spans="1:26" ht="15.75">
      <c r="A250" s="327"/>
      <c r="B250" s="327"/>
      <c r="C250" s="327"/>
      <c r="D250" s="327"/>
      <c r="E250" s="327"/>
      <c r="F250" s="327"/>
      <c r="G250" s="327"/>
      <c r="H250" s="327"/>
      <c r="I250" s="327"/>
      <c r="J250" s="327"/>
      <c r="K250" s="327"/>
      <c r="L250" s="327"/>
      <c r="M250" s="327"/>
      <c r="N250" s="327"/>
      <c r="O250" s="327"/>
      <c r="P250" s="327"/>
      <c r="Q250" s="327"/>
      <c r="R250" s="327"/>
      <c r="S250" s="327"/>
      <c r="T250" s="327"/>
      <c r="U250" s="327"/>
      <c r="V250" s="327"/>
      <c r="W250" s="327"/>
      <c r="X250" s="327"/>
      <c r="Y250" s="327"/>
      <c r="Z250" s="327"/>
    </row>
    <row r="251" spans="1:26" ht="15.75">
      <c r="A251" s="327"/>
      <c r="B251" s="327"/>
      <c r="C251" s="327"/>
      <c r="D251" s="327"/>
      <c r="E251" s="327"/>
      <c r="F251" s="327"/>
      <c r="G251" s="327"/>
      <c r="H251" s="327"/>
      <c r="I251" s="327"/>
      <c r="J251" s="327"/>
      <c r="K251" s="327"/>
      <c r="L251" s="327"/>
      <c r="M251" s="327"/>
      <c r="N251" s="327"/>
      <c r="O251" s="327"/>
      <c r="P251" s="327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5.75">
      <c r="A252" s="327"/>
      <c r="B252" s="327"/>
      <c r="C252" s="327"/>
      <c r="D252" s="327"/>
      <c r="E252" s="327"/>
      <c r="F252" s="327"/>
      <c r="G252" s="327"/>
      <c r="H252" s="327"/>
      <c r="I252" s="327"/>
      <c r="J252" s="327"/>
      <c r="K252" s="327"/>
      <c r="L252" s="327"/>
      <c r="M252" s="327"/>
      <c r="N252" s="327"/>
      <c r="O252" s="327"/>
      <c r="P252" s="327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5.75">
      <c r="A253" s="327"/>
      <c r="B253" s="327"/>
      <c r="C253" s="327"/>
      <c r="D253" s="327"/>
      <c r="E253" s="327"/>
      <c r="F253" s="327"/>
      <c r="G253" s="327"/>
      <c r="H253" s="327"/>
      <c r="I253" s="327"/>
      <c r="J253" s="327"/>
      <c r="K253" s="327"/>
      <c r="L253" s="327"/>
      <c r="M253" s="327"/>
      <c r="N253" s="327"/>
      <c r="O253" s="327"/>
      <c r="P253" s="327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5.75">
      <c r="A254" s="327"/>
      <c r="B254" s="327"/>
      <c r="C254" s="327"/>
      <c r="D254" s="327"/>
      <c r="E254" s="327"/>
      <c r="F254" s="327"/>
      <c r="G254" s="327"/>
      <c r="H254" s="327"/>
      <c r="I254" s="327"/>
      <c r="J254" s="327"/>
      <c r="K254" s="327"/>
      <c r="L254" s="327"/>
      <c r="M254" s="327"/>
      <c r="N254" s="327"/>
      <c r="O254" s="327"/>
      <c r="P254" s="327"/>
      <c r="Q254" s="327"/>
      <c r="R254" s="327"/>
      <c r="S254" s="327"/>
      <c r="T254" s="327"/>
      <c r="U254" s="327"/>
      <c r="V254" s="327"/>
      <c r="W254" s="327"/>
      <c r="X254" s="327"/>
      <c r="Y254" s="327"/>
      <c r="Z254" s="327"/>
    </row>
    <row r="255" spans="1:26" ht="15.75">
      <c r="A255" s="327"/>
      <c r="B255" s="327"/>
      <c r="C255" s="327"/>
      <c r="D255" s="327"/>
      <c r="E255" s="327"/>
      <c r="F255" s="327"/>
      <c r="G255" s="327"/>
      <c r="H255" s="327"/>
      <c r="I255" s="327"/>
      <c r="J255" s="327"/>
      <c r="K255" s="327"/>
      <c r="L255" s="327"/>
      <c r="M255" s="327"/>
      <c r="N255" s="327"/>
      <c r="O255" s="327"/>
      <c r="P255" s="327"/>
      <c r="Q255" s="327"/>
      <c r="R255" s="327"/>
      <c r="S255" s="327"/>
      <c r="T255" s="327"/>
      <c r="U255" s="327"/>
      <c r="V255" s="327"/>
      <c r="W255" s="327"/>
      <c r="X255" s="327"/>
      <c r="Y255" s="327"/>
      <c r="Z255" s="327"/>
    </row>
    <row r="256" spans="1:26" ht="15.75">
      <c r="A256" s="327"/>
      <c r="B256" s="327"/>
      <c r="C256" s="327"/>
      <c r="D256" s="327"/>
      <c r="E256" s="327"/>
      <c r="F256" s="327"/>
      <c r="G256" s="327"/>
      <c r="H256" s="327"/>
      <c r="I256" s="327"/>
      <c r="J256" s="327"/>
      <c r="K256" s="327"/>
      <c r="L256" s="327"/>
      <c r="M256" s="327"/>
      <c r="N256" s="327"/>
      <c r="O256" s="327"/>
      <c r="P256" s="327"/>
      <c r="Q256" s="327"/>
      <c r="R256" s="327"/>
      <c r="S256" s="327"/>
      <c r="T256" s="327"/>
      <c r="U256" s="327"/>
      <c r="V256" s="327"/>
      <c r="W256" s="327"/>
      <c r="X256" s="327"/>
      <c r="Y256" s="327"/>
      <c r="Z256" s="327"/>
    </row>
    <row r="257" spans="1:26" ht="15.75">
      <c r="A257" s="327"/>
      <c r="B257" s="327"/>
      <c r="C257" s="327"/>
      <c r="D257" s="327"/>
      <c r="E257" s="327"/>
      <c r="F257" s="327"/>
      <c r="G257" s="327"/>
      <c r="H257" s="327"/>
      <c r="I257" s="327"/>
      <c r="J257" s="327"/>
      <c r="K257" s="327"/>
      <c r="L257" s="327"/>
      <c r="M257" s="327"/>
      <c r="N257" s="327"/>
      <c r="O257" s="327"/>
      <c r="P257" s="327"/>
      <c r="Q257" s="327"/>
      <c r="R257" s="327"/>
      <c r="S257" s="327"/>
      <c r="T257" s="327"/>
      <c r="U257" s="327"/>
      <c r="V257" s="327"/>
      <c r="W257" s="327"/>
      <c r="X257" s="327"/>
      <c r="Y257" s="327"/>
      <c r="Z257" s="327"/>
    </row>
    <row r="258" spans="1:26" ht="15.75">
      <c r="A258" s="327"/>
      <c r="B258" s="327"/>
      <c r="C258" s="327"/>
      <c r="D258" s="327"/>
      <c r="E258" s="327"/>
      <c r="F258" s="327"/>
      <c r="G258" s="327"/>
      <c r="H258" s="327"/>
      <c r="I258" s="327"/>
      <c r="J258" s="327"/>
      <c r="K258" s="327"/>
      <c r="L258" s="327"/>
      <c r="M258" s="327"/>
      <c r="N258" s="327"/>
      <c r="O258" s="327"/>
      <c r="P258" s="327"/>
      <c r="Q258" s="327"/>
      <c r="R258" s="327"/>
      <c r="S258" s="327"/>
      <c r="T258" s="327"/>
      <c r="U258" s="327"/>
      <c r="V258" s="327"/>
      <c r="W258" s="327"/>
      <c r="X258" s="327"/>
      <c r="Y258" s="327"/>
      <c r="Z258" s="327"/>
    </row>
    <row r="259" spans="1:26" ht="15.75">
      <c r="A259" s="327"/>
      <c r="B259" s="327"/>
      <c r="C259" s="327"/>
      <c r="D259" s="327"/>
      <c r="E259" s="327"/>
      <c r="F259" s="327"/>
      <c r="G259" s="327"/>
      <c r="H259" s="327"/>
      <c r="I259" s="327"/>
      <c r="J259" s="327"/>
      <c r="K259" s="327"/>
      <c r="L259" s="327"/>
      <c r="M259" s="327"/>
      <c r="N259" s="327"/>
      <c r="O259" s="327"/>
      <c r="P259" s="327"/>
      <c r="Q259" s="327"/>
      <c r="R259" s="327"/>
      <c r="S259" s="327"/>
      <c r="T259" s="327"/>
      <c r="U259" s="327"/>
      <c r="V259" s="327"/>
      <c r="W259" s="327"/>
      <c r="X259" s="327"/>
      <c r="Y259" s="327"/>
      <c r="Z259" s="327"/>
    </row>
    <row r="260" spans="1:26" ht="15.75">
      <c r="A260" s="327"/>
      <c r="B260" s="327"/>
      <c r="C260" s="327"/>
      <c r="D260" s="327"/>
      <c r="E260" s="327"/>
      <c r="F260" s="327"/>
      <c r="G260" s="327"/>
      <c r="H260" s="327"/>
      <c r="I260" s="327"/>
      <c r="J260" s="327"/>
      <c r="K260" s="327"/>
      <c r="L260" s="327"/>
      <c r="M260" s="327"/>
      <c r="N260" s="327"/>
      <c r="O260" s="327"/>
      <c r="P260" s="327"/>
      <c r="Q260" s="327"/>
      <c r="R260" s="327"/>
      <c r="S260" s="327"/>
      <c r="T260" s="327"/>
      <c r="U260" s="327"/>
      <c r="V260" s="327"/>
      <c r="W260" s="327"/>
      <c r="X260" s="327"/>
      <c r="Y260" s="327"/>
      <c r="Z260" s="327"/>
    </row>
    <row r="261" spans="1:26" ht="15.75">
      <c r="A261" s="327"/>
      <c r="B261" s="327"/>
      <c r="C261" s="327"/>
      <c r="D261" s="327"/>
      <c r="E261" s="327"/>
      <c r="F261" s="327"/>
      <c r="G261" s="327"/>
      <c r="H261" s="327"/>
      <c r="I261" s="327"/>
      <c r="J261" s="327"/>
      <c r="K261" s="327"/>
      <c r="L261" s="327"/>
      <c r="M261" s="327"/>
      <c r="N261" s="327"/>
      <c r="O261" s="327"/>
      <c r="P261" s="327"/>
      <c r="Q261" s="327"/>
      <c r="R261" s="327"/>
      <c r="S261" s="327"/>
      <c r="T261" s="327"/>
      <c r="U261" s="327"/>
      <c r="V261" s="327"/>
      <c r="W261" s="327"/>
      <c r="X261" s="327"/>
      <c r="Y261" s="327"/>
      <c r="Z261" s="327"/>
    </row>
    <row r="262" spans="1:26" ht="15.75">
      <c r="A262" s="327"/>
      <c r="B262" s="327"/>
      <c r="C262" s="327"/>
      <c r="D262" s="327"/>
      <c r="E262" s="327"/>
      <c r="F262" s="327"/>
      <c r="G262" s="327"/>
      <c r="H262" s="327"/>
      <c r="I262" s="327"/>
      <c r="J262" s="327"/>
      <c r="K262" s="327"/>
      <c r="L262" s="327"/>
      <c r="M262" s="327"/>
      <c r="N262" s="327"/>
      <c r="O262" s="327"/>
      <c r="P262" s="327"/>
      <c r="Q262" s="327"/>
      <c r="R262" s="327"/>
      <c r="S262" s="327"/>
      <c r="T262" s="327"/>
      <c r="U262" s="327"/>
      <c r="V262" s="327"/>
      <c r="W262" s="327"/>
      <c r="X262" s="327"/>
      <c r="Y262" s="327"/>
      <c r="Z262" s="327"/>
    </row>
    <row r="263" spans="1:26" ht="15.75">
      <c r="A263" s="327"/>
      <c r="B263" s="327"/>
      <c r="C263" s="327"/>
      <c r="D263" s="327"/>
      <c r="E263" s="327"/>
      <c r="F263" s="327"/>
      <c r="G263" s="327"/>
      <c r="H263" s="327"/>
      <c r="I263" s="327"/>
      <c r="J263" s="327"/>
      <c r="K263" s="327"/>
      <c r="L263" s="327"/>
      <c r="M263" s="327"/>
      <c r="N263" s="327"/>
      <c r="O263" s="327"/>
      <c r="P263" s="327"/>
      <c r="Q263" s="327"/>
      <c r="R263" s="327"/>
      <c r="S263" s="327"/>
      <c r="T263" s="327"/>
      <c r="U263" s="327"/>
      <c r="V263" s="327"/>
      <c r="W263" s="327"/>
      <c r="X263" s="327"/>
      <c r="Y263" s="327"/>
      <c r="Z263" s="327"/>
    </row>
    <row r="264" spans="1:26" ht="15.75">
      <c r="A264" s="327"/>
      <c r="B264" s="327"/>
      <c r="C264" s="327"/>
      <c r="D264" s="327"/>
      <c r="E264" s="327"/>
      <c r="F264" s="327"/>
      <c r="G264" s="327"/>
      <c r="H264" s="327"/>
      <c r="I264" s="327"/>
      <c r="J264" s="327"/>
      <c r="K264" s="327"/>
      <c r="L264" s="327"/>
      <c r="M264" s="327"/>
      <c r="N264" s="327"/>
      <c r="O264" s="327"/>
      <c r="P264" s="327"/>
      <c r="Q264" s="327"/>
      <c r="R264" s="327"/>
      <c r="S264" s="327"/>
      <c r="T264" s="327"/>
      <c r="U264" s="327"/>
      <c r="V264" s="327"/>
      <c r="W264" s="327"/>
      <c r="X264" s="327"/>
      <c r="Y264" s="327"/>
      <c r="Z264" s="327"/>
    </row>
    <row r="265" spans="1:26" ht="15.75">
      <c r="A265" s="327"/>
      <c r="B265" s="327"/>
      <c r="C265" s="327"/>
      <c r="D265" s="327"/>
      <c r="E265" s="327"/>
      <c r="F265" s="327"/>
      <c r="G265" s="327"/>
      <c r="H265" s="327"/>
      <c r="I265" s="327"/>
      <c r="J265" s="327"/>
      <c r="K265" s="327"/>
      <c r="L265" s="327"/>
      <c r="M265" s="327"/>
      <c r="N265" s="327"/>
      <c r="O265" s="327"/>
      <c r="P265" s="327"/>
      <c r="Q265" s="327"/>
      <c r="R265" s="327"/>
      <c r="S265" s="327"/>
      <c r="T265" s="327"/>
      <c r="U265" s="327"/>
      <c r="V265" s="327"/>
      <c r="W265" s="327"/>
      <c r="X265" s="327"/>
      <c r="Y265" s="327"/>
      <c r="Z265" s="327"/>
    </row>
    <row r="266" spans="1:26" ht="15.75">
      <c r="A266" s="327"/>
      <c r="B266" s="327"/>
      <c r="C266" s="327"/>
      <c r="D266" s="327"/>
      <c r="E266" s="327"/>
      <c r="F266" s="327"/>
      <c r="G266" s="327"/>
      <c r="H266" s="327"/>
      <c r="I266" s="327"/>
      <c r="J266" s="327"/>
      <c r="K266" s="327"/>
      <c r="L266" s="327"/>
      <c r="M266" s="327"/>
      <c r="N266" s="327"/>
      <c r="O266" s="327"/>
      <c r="P266" s="327"/>
      <c r="Q266" s="327"/>
      <c r="R266" s="327"/>
      <c r="S266" s="327"/>
      <c r="T266" s="327"/>
      <c r="U266" s="327"/>
      <c r="V266" s="327"/>
      <c r="W266" s="327"/>
      <c r="X266" s="327"/>
      <c r="Y266" s="327"/>
      <c r="Z266" s="327"/>
    </row>
    <row r="267" spans="1:26" ht="15.75">
      <c r="A267" s="327"/>
      <c r="B267" s="327"/>
      <c r="C267" s="327"/>
      <c r="D267" s="327"/>
      <c r="E267" s="327"/>
      <c r="F267" s="327"/>
      <c r="G267" s="327"/>
      <c r="H267" s="327"/>
      <c r="I267" s="327"/>
      <c r="J267" s="327"/>
      <c r="K267" s="327"/>
      <c r="L267" s="327"/>
      <c r="M267" s="327"/>
      <c r="N267" s="327"/>
      <c r="O267" s="327"/>
      <c r="P267" s="327"/>
      <c r="Q267" s="327"/>
      <c r="R267" s="327"/>
      <c r="S267" s="327"/>
      <c r="T267" s="327"/>
      <c r="U267" s="327"/>
      <c r="V267" s="327"/>
      <c r="W267" s="327"/>
      <c r="X267" s="327"/>
      <c r="Y267" s="327"/>
      <c r="Z267" s="327"/>
    </row>
    <row r="268" spans="1:26" ht="15.75">
      <c r="A268" s="327"/>
      <c r="B268" s="327"/>
      <c r="C268" s="327"/>
      <c r="D268" s="327"/>
      <c r="E268" s="327"/>
      <c r="F268" s="327"/>
      <c r="G268" s="327"/>
      <c r="H268" s="327"/>
      <c r="I268" s="327"/>
      <c r="J268" s="327"/>
      <c r="K268" s="327"/>
      <c r="L268" s="327"/>
      <c r="M268" s="327"/>
      <c r="N268" s="327"/>
      <c r="O268" s="327"/>
      <c r="P268" s="327"/>
      <c r="Q268" s="327"/>
      <c r="R268" s="327"/>
      <c r="S268" s="327"/>
      <c r="T268" s="327"/>
      <c r="U268" s="327"/>
      <c r="V268" s="327"/>
      <c r="W268" s="327"/>
      <c r="X268" s="327"/>
      <c r="Y268" s="327"/>
      <c r="Z268" s="327"/>
    </row>
    <row r="269" spans="1:26" ht="15.75">
      <c r="A269" s="327"/>
      <c r="B269" s="327"/>
      <c r="C269" s="327"/>
      <c r="D269" s="327"/>
      <c r="E269" s="327"/>
      <c r="F269" s="327"/>
      <c r="G269" s="327"/>
      <c r="H269" s="327"/>
      <c r="I269" s="327"/>
      <c r="J269" s="327"/>
      <c r="K269" s="327"/>
      <c r="L269" s="327"/>
      <c r="M269" s="327"/>
      <c r="N269" s="327"/>
      <c r="O269" s="327"/>
      <c r="P269" s="327"/>
      <c r="Q269" s="327"/>
      <c r="R269" s="327"/>
      <c r="S269" s="327"/>
      <c r="T269" s="327"/>
      <c r="U269" s="327"/>
      <c r="V269" s="327"/>
      <c r="W269" s="327"/>
      <c r="X269" s="327"/>
      <c r="Y269" s="327"/>
      <c r="Z269" s="327"/>
    </row>
    <row r="270" spans="1:26" ht="15.75">
      <c r="A270" s="327"/>
      <c r="B270" s="327"/>
      <c r="C270" s="327"/>
      <c r="D270" s="327"/>
      <c r="E270" s="327"/>
      <c r="F270" s="327"/>
      <c r="G270" s="327"/>
      <c r="H270" s="327"/>
      <c r="I270" s="327"/>
      <c r="J270" s="327"/>
      <c r="K270" s="327"/>
      <c r="L270" s="327"/>
      <c r="M270" s="327"/>
      <c r="N270" s="327"/>
      <c r="O270" s="327"/>
      <c r="P270" s="327"/>
      <c r="Q270" s="327"/>
      <c r="R270" s="327"/>
      <c r="S270" s="327"/>
      <c r="T270" s="327"/>
      <c r="U270" s="327"/>
      <c r="V270" s="327"/>
      <c r="W270" s="327"/>
      <c r="X270" s="327"/>
      <c r="Y270" s="327"/>
      <c r="Z270" s="327"/>
    </row>
    <row r="271" spans="1:26" ht="15.75">
      <c r="A271" s="327"/>
      <c r="B271" s="327"/>
      <c r="C271" s="327"/>
      <c r="D271" s="327"/>
      <c r="E271" s="327"/>
      <c r="F271" s="327"/>
      <c r="G271" s="327"/>
      <c r="H271" s="327"/>
      <c r="I271" s="327"/>
      <c r="J271" s="327"/>
      <c r="K271" s="327"/>
      <c r="L271" s="327"/>
      <c r="M271" s="327"/>
      <c r="N271" s="327"/>
      <c r="O271" s="327"/>
      <c r="P271" s="327"/>
      <c r="Q271" s="327"/>
      <c r="R271" s="327"/>
      <c r="S271" s="327"/>
      <c r="T271" s="327"/>
      <c r="U271" s="327"/>
      <c r="V271" s="327"/>
      <c r="W271" s="327"/>
      <c r="X271" s="327"/>
      <c r="Y271" s="327"/>
      <c r="Z271" s="327"/>
    </row>
    <row r="272" spans="1:26" ht="15.75">
      <c r="A272" s="327"/>
      <c r="B272" s="327"/>
      <c r="C272" s="327"/>
      <c r="D272" s="327"/>
      <c r="E272" s="327"/>
      <c r="F272" s="327"/>
      <c r="G272" s="327"/>
      <c r="H272" s="327"/>
      <c r="I272" s="327"/>
      <c r="J272" s="327"/>
      <c r="K272" s="327"/>
      <c r="L272" s="327"/>
      <c r="M272" s="327"/>
      <c r="N272" s="327"/>
      <c r="O272" s="327"/>
      <c r="P272" s="327"/>
      <c r="Q272" s="327"/>
      <c r="R272" s="327"/>
      <c r="S272" s="327"/>
      <c r="T272" s="327"/>
      <c r="U272" s="327"/>
      <c r="V272" s="327"/>
      <c r="W272" s="327"/>
      <c r="X272" s="327"/>
      <c r="Y272" s="327"/>
      <c r="Z272" s="327"/>
    </row>
    <row r="273" spans="1:26" ht="15.75">
      <c r="A273" s="327"/>
      <c r="B273" s="327"/>
      <c r="C273" s="327"/>
      <c r="D273" s="327"/>
      <c r="E273" s="327"/>
      <c r="F273" s="327"/>
      <c r="G273" s="327"/>
      <c r="H273" s="327"/>
      <c r="I273" s="327"/>
      <c r="J273" s="327"/>
      <c r="K273" s="327"/>
      <c r="L273" s="327"/>
      <c r="M273" s="327"/>
      <c r="N273" s="327"/>
      <c r="O273" s="327"/>
      <c r="P273" s="327"/>
      <c r="Q273" s="327"/>
      <c r="R273" s="327"/>
      <c r="S273" s="327"/>
      <c r="T273" s="327"/>
      <c r="U273" s="327"/>
      <c r="V273" s="327"/>
      <c r="W273" s="327"/>
      <c r="X273" s="327"/>
      <c r="Y273" s="327"/>
      <c r="Z273" s="327"/>
    </row>
    <row r="274" spans="1:26" ht="15.75">
      <c r="A274" s="327"/>
      <c r="B274" s="327"/>
      <c r="C274" s="327"/>
      <c r="D274" s="327"/>
      <c r="E274" s="327"/>
      <c r="F274" s="327"/>
      <c r="G274" s="327"/>
      <c r="H274" s="327"/>
      <c r="I274" s="327"/>
      <c r="J274" s="327"/>
      <c r="K274" s="327"/>
      <c r="L274" s="327"/>
      <c r="M274" s="327"/>
      <c r="N274" s="327"/>
      <c r="O274" s="327"/>
      <c r="P274" s="327"/>
      <c r="Q274" s="327"/>
      <c r="R274" s="327"/>
      <c r="S274" s="327"/>
      <c r="T274" s="327"/>
      <c r="U274" s="327"/>
      <c r="V274" s="327"/>
      <c r="W274" s="327"/>
      <c r="X274" s="327"/>
      <c r="Y274" s="327"/>
      <c r="Z274" s="327"/>
    </row>
    <row r="275" spans="1:26" ht="15.75">
      <c r="A275" s="327"/>
      <c r="B275" s="327"/>
      <c r="C275" s="327"/>
      <c r="D275" s="327"/>
      <c r="E275" s="327"/>
      <c r="F275" s="327"/>
      <c r="G275" s="327"/>
      <c r="H275" s="327"/>
      <c r="I275" s="327"/>
      <c r="J275" s="327"/>
      <c r="K275" s="327"/>
      <c r="L275" s="327"/>
      <c r="M275" s="327"/>
      <c r="N275" s="327"/>
      <c r="O275" s="327"/>
      <c r="P275" s="327"/>
      <c r="Q275" s="327"/>
      <c r="R275" s="327"/>
      <c r="S275" s="327"/>
      <c r="T275" s="327"/>
      <c r="U275" s="327"/>
      <c r="V275" s="327"/>
      <c r="W275" s="327"/>
      <c r="X275" s="327"/>
      <c r="Y275" s="327"/>
      <c r="Z275" s="327"/>
    </row>
    <row r="276" spans="1:26" ht="15.75">
      <c r="A276" s="327"/>
      <c r="B276" s="327"/>
      <c r="C276" s="327"/>
      <c r="D276" s="327"/>
      <c r="E276" s="327"/>
      <c r="F276" s="327"/>
      <c r="G276" s="327"/>
      <c r="H276" s="327"/>
      <c r="I276" s="327"/>
      <c r="J276" s="327"/>
      <c r="K276" s="327"/>
      <c r="L276" s="327"/>
      <c r="M276" s="327"/>
      <c r="N276" s="327"/>
      <c r="O276" s="327"/>
      <c r="P276" s="327"/>
      <c r="Q276" s="327"/>
      <c r="R276" s="327"/>
      <c r="S276" s="327"/>
      <c r="T276" s="327"/>
      <c r="U276" s="327"/>
      <c r="V276" s="327"/>
      <c r="W276" s="327"/>
      <c r="X276" s="327"/>
      <c r="Y276" s="327"/>
      <c r="Z276" s="327"/>
    </row>
    <row r="277" spans="1:26" ht="15.75">
      <c r="A277" s="327"/>
      <c r="B277" s="327"/>
      <c r="C277" s="327"/>
      <c r="D277" s="327"/>
      <c r="E277" s="327"/>
      <c r="F277" s="327"/>
      <c r="G277" s="327"/>
      <c r="H277" s="327"/>
      <c r="I277" s="327"/>
      <c r="J277" s="327"/>
      <c r="K277" s="327"/>
      <c r="L277" s="327"/>
      <c r="M277" s="327"/>
      <c r="N277" s="327"/>
      <c r="O277" s="327"/>
      <c r="P277" s="327"/>
      <c r="Q277" s="327"/>
      <c r="R277" s="327"/>
      <c r="S277" s="327"/>
      <c r="T277" s="327"/>
      <c r="U277" s="327"/>
      <c r="V277" s="327"/>
      <c r="W277" s="327"/>
      <c r="X277" s="327"/>
      <c r="Y277" s="327"/>
      <c r="Z277" s="327"/>
    </row>
    <row r="278" spans="1:26" ht="15.75">
      <c r="A278" s="327"/>
      <c r="B278" s="327"/>
      <c r="C278" s="327"/>
      <c r="D278" s="327"/>
      <c r="E278" s="327"/>
      <c r="F278" s="327"/>
      <c r="G278" s="327"/>
      <c r="H278" s="327"/>
      <c r="I278" s="327"/>
      <c r="J278" s="327"/>
      <c r="K278" s="327"/>
      <c r="L278" s="327"/>
      <c r="M278" s="327"/>
      <c r="N278" s="327"/>
      <c r="O278" s="327"/>
      <c r="P278" s="327"/>
      <c r="Q278" s="327"/>
      <c r="R278" s="327"/>
      <c r="S278" s="327"/>
      <c r="T278" s="327"/>
      <c r="U278" s="327"/>
      <c r="V278" s="327"/>
      <c r="W278" s="327"/>
      <c r="X278" s="327"/>
      <c r="Y278" s="327"/>
      <c r="Z278" s="327"/>
    </row>
    <row r="279" spans="1:26" ht="15.75">
      <c r="A279" s="327"/>
      <c r="B279" s="327"/>
      <c r="C279" s="327"/>
      <c r="D279" s="327"/>
      <c r="E279" s="327"/>
      <c r="F279" s="327"/>
      <c r="G279" s="327"/>
      <c r="H279" s="327"/>
      <c r="I279" s="327"/>
      <c r="J279" s="327"/>
      <c r="K279" s="327"/>
      <c r="L279" s="327"/>
      <c r="M279" s="327"/>
      <c r="N279" s="327"/>
      <c r="O279" s="327"/>
      <c r="P279" s="327"/>
      <c r="Q279" s="327"/>
      <c r="R279" s="327"/>
      <c r="S279" s="327"/>
      <c r="T279" s="327"/>
      <c r="U279" s="327"/>
      <c r="V279" s="327"/>
      <c r="W279" s="327"/>
      <c r="X279" s="327"/>
      <c r="Y279" s="327"/>
      <c r="Z279" s="327"/>
    </row>
    <row r="280" spans="1:26" ht="15.75">
      <c r="A280" s="327"/>
      <c r="B280" s="327"/>
      <c r="C280" s="327"/>
      <c r="D280" s="327"/>
      <c r="E280" s="327"/>
      <c r="F280" s="327"/>
      <c r="G280" s="327"/>
      <c r="H280" s="327"/>
      <c r="I280" s="327"/>
      <c r="J280" s="327"/>
      <c r="K280" s="327"/>
      <c r="L280" s="327"/>
      <c r="M280" s="327"/>
      <c r="N280" s="327"/>
      <c r="O280" s="327"/>
      <c r="P280" s="327"/>
      <c r="Q280" s="327"/>
      <c r="R280" s="327"/>
      <c r="S280" s="327"/>
      <c r="T280" s="327"/>
      <c r="U280" s="327"/>
      <c r="V280" s="327"/>
      <c r="W280" s="327"/>
      <c r="X280" s="327"/>
      <c r="Y280" s="327"/>
      <c r="Z280" s="327"/>
    </row>
    <row r="281" spans="1:26" ht="15.75">
      <c r="A281" s="327"/>
      <c r="B281" s="327"/>
      <c r="C281" s="327"/>
      <c r="D281" s="327"/>
      <c r="E281" s="327"/>
      <c r="F281" s="327"/>
      <c r="G281" s="327"/>
      <c r="H281" s="327"/>
      <c r="I281" s="327"/>
      <c r="J281" s="327"/>
      <c r="K281" s="327"/>
      <c r="L281" s="327"/>
      <c r="M281" s="327"/>
      <c r="N281" s="327"/>
      <c r="O281" s="327"/>
      <c r="P281" s="327"/>
      <c r="Q281" s="327"/>
      <c r="R281" s="327"/>
      <c r="S281" s="327"/>
      <c r="T281" s="327"/>
      <c r="U281" s="327"/>
      <c r="V281" s="327"/>
      <c r="W281" s="327"/>
      <c r="X281" s="327"/>
      <c r="Y281" s="327"/>
      <c r="Z281" s="327"/>
    </row>
    <row r="282" spans="1:26" ht="15.75">
      <c r="A282" s="327"/>
      <c r="B282" s="327"/>
      <c r="C282" s="327"/>
      <c r="D282" s="327"/>
      <c r="E282" s="327"/>
      <c r="F282" s="327"/>
      <c r="G282" s="327"/>
      <c r="H282" s="327"/>
      <c r="I282" s="327"/>
      <c r="J282" s="327"/>
      <c r="K282" s="327"/>
      <c r="L282" s="327"/>
      <c r="M282" s="327"/>
      <c r="N282" s="327"/>
      <c r="O282" s="327"/>
      <c r="P282" s="327"/>
      <c r="Q282" s="327"/>
      <c r="R282" s="327"/>
      <c r="S282" s="327"/>
      <c r="T282" s="327"/>
      <c r="U282" s="327"/>
      <c r="V282" s="327"/>
      <c r="W282" s="327"/>
      <c r="X282" s="327"/>
      <c r="Y282" s="327"/>
      <c r="Z282" s="327"/>
    </row>
    <row r="283" spans="1:26" ht="15.75">
      <c r="A283" s="327"/>
      <c r="B283" s="327"/>
      <c r="C283" s="327"/>
      <c r="D283" s="327"/>
      <c r="E283" s="327"/>
      <c r="F283" s="327"/>
      <c r="G283" s="327"/>
      <c r="H283" s="327"/>
      <c r="I283" s="327"/>
      <c r="J283" s="327"/>
      <c r="K283" s="327"/>
      <c r="L283" s="327"/>
      <c r="M283" s="327"/>
      <c r="N283" s="327"/>
      <c r="O283" s="327"/>
      <c r="P283" s="327"/>
      <c r="Q283" s="327"/>
      <c r="R283" s="327"/>
      <c r="S283" s="327"/>
      <c r="T283" s="327"/>
      <c r="U283" s="327"/>
      <c r="V283" s="327"/>
      <c r="W283" s="327"/>
      <c r="X283" s="327"/>
      <c r="Y283" s="327"/>
      <c r="Z283" s="327"/>
    </row>
    <row r="284" spans="1:26" ht="15.75">
      <c r="A284" s="327"/>
      <c r="B284" s="327"/>
      <c r="C284" s="327"/>
      <c r="D284" s="327"/>
      <c r="E284" s="327"/>
      <c r="F284" s="327"/>
      <c r="G284" s="327"/>
      <c r="H284" s="327"/>
      <c r="I284" s="327"/>
      <c r="J284" s="327"/>
      <c r="K284" s="327"/>
      <c r="L284" s="327"/>
      <c r="M284" s="327"/>
      <c r="N284" s="327"/>
      <c r="O284" s="327"/>
      <c r="P284" s="327"/>
      <c r="Q284" s="327"/>
      <c r="R284" s="327"/>
      <c r="S284" s="327"/>
      <c r="T284" s="327"/>
      <c r="U284" s="327"/>
      <c r="V284" s="327"/>
      <c r="W284" s="327"/>
      <c r="X284" s="327"/>
      <c r="Y284" s="327"/>
      <c r="Z284" s="327"/>
    </row>
    <row r="285" spans="1:26" ht="15.75">
      <c r="A285" s="327"/>
      <c r="B285" s="327"/>
      <c r="C285" s="327"/>
      <c r="D285" s="327"/>
      <c r="E285" s="327"/>
      <c r="F285" s="327"/>
      <c r="G285" s="327"/>
      <c r="H285" s="327"/>
      <c r="I285" s="327"/>
      <c r="J285" s="327"/>
      <c r="K285" s="327"/>
      <c r="L285" s="327"/>
      <c r="M285" s="327"/>
      <c r="N285" s="327"/>
      <c r="O285" s="327"/>
      <c r="P285" s="327"/>
      <c r="Q285" s="327"/>
      <c r="R285" s="327"/>
      <c r="S285" s="327"/>
      <c r="T285" s="327"/>
      <c r="U285" s="327"/>
      <c r="V285" s="327"/>
      <c r="W285" s="327"/>
      <c r="X285" s="327"/>
      <c r="Y285" s="327"/>
      <c r="Z285" s="327"/>
    </row>
    <row r="286" spans="1:26" ht="15.75">
      <c r="A286" s="327"/>
      <c r="B286" s="327"/>
      <c r="C286" s="327"/>
      <c r="D286" s="327"/>
      <c r="E286" s="327"/>
      <c r="F286" s="327"/>
      <c r="G286" s="327"/>
      <c r="H286" s="327"/>
      <c r="I286" s="327"/>
      <c r="J286" s="327"/>
      <c r="K286" s="327"/>
      <c r="L286" s="327"/>
      <c r="M286" s="327"/>
      <c r="N286" s="327"/>
      <c r="O286" s="327"/>
      <c r="P286" s="327"/>
      <c r="Q286" s="327"/>
      <c r="R286" s="327"/>
      <c r="S286" s="327"/>
      <c r="T286" s="327"/>
      <c r="U286" s="327"/>
      <c r="V286" s="327"/>
      <c r="W286" s="327"/>
      <c r="X286" s="327"/>
      <c r="Y286" s="327"/>
      <c r="Z286" s="327"/>
    </row>
    <row r="287" spans="1:26" ht="15.75">
      <c r="A287" s="327"/>
      <c r="B287" s="327"/>
      <c r="C287" s="327"/>
      <c r="D287" s="327"/>
      <c r="E287" s="327"/>
      <c r="F287" s="327"/>
      <c r="G287" s="327"/>
      <c r="H287" s="327"/>
      <c r="I287" s="327"/>
      <c r="J287" s="327"/>
      <c r="K287" s="327"/>
      <c r="L287" s="327"/>
      <c r="M287" s="327"/>
      <c r="N287" s="327"/>
      <c r="O287" s="327"/>
      <c r="P287" s="327"/>
      <c r="Q287" s="327"/>
      <c r="R287" s="327"/>
      <c r="S287" s="327"/>
      <c r="T287" s="327"/>
      <c r="U287" s="327"/>
      <c r="V287" s="327"/>
      <c r="W287" s="327"/>
      <c r="X287" s="327"/>
      <c r="Y287" s="327"/>
      <c r="Z287" s="327"/>
    </row>
    <row r="288" spans="1:26" ht="15.75">
      <c r="A288" s="327"/>
      <c r="B288" s="327"/>
      <c r="C288" s="327"/>
      <c r="D288" s="327"/>
      <c r="E288" s="327"/>
      <c r="F288" s="327"/>
      <c r="G288" s="327"/>
      <c r="H288" s="327"/>
      <c r="I288" s="327"/>
      <c r="J288" s="327"/>
      <c r="K288" s="327"/>
      <c r="L288" s="327"/>
      <c r="M288" s="327"/>
      <c r="N288" s="327"/>
      <c r="O288" s="327"/>
      <c r="P288" s="327"/>
      <c r="Q288" s="327"/>
      <c r="R288" s="327"/>
      <c r="S288" s="327"/>
      <c r="T288" s="327"/>
      <c r="U288" s="327"/>
      <c r="V288" s="327"/>
      <c r="W288" s="327"/>
      <c r="X288" s="327"/>
      <c r="Y288" s="327"/>
      <c r="Z288" s="327"/>
    </row>
    <row r="289" spans="1:26" ht="15.75">
      <c r="A289" s="327"/>
      <c r="B289" s="327"/>
      <c r="C289" s="327"/>
      <c r="D289" s="327"/>
      <c r="E289" s="327"/>
      <c r="F289" s="327"/>
      <c r="G289" s="327"/>
      <c r="H289" s="327"/>
      <c r="I289" s="327"/>
      <c r="J289" s="327"/>
      <c r="K289" s="327"/>
      <c r="L289" s="327"/>
      <c r="M289" s="327"/>
      <c r="N289" s="327"/>
      <c r="O289" s="327"/>
      <c r="P289" s="327"/>
      <c r="Q289" s="327"/>
      <c r="R289" s="327"/>
      <c r="S289" s="327"/>
      <c r="T289" s="327"/>
      <c r="U289" s="327"/>
      <c r="V289" s="327"/>
      <c r="W289" s="327"/>
      <c r="X289" s="327"/>
      <c r="Y289" s="327"/>
      <c r="Z289" s="327"/>
    </row>
    <row r="290" spans="1:26" ht="15.75">
      <c r="A290" s="327"/>
      <c r="B290" s="327"/>
      <c r="C290" s="327"/>
      <c r="D290" s="327"/>
      <c r="E290" s="327"/>
      <c r="F290" s="327"/>
      <c r="G290" s="327"/>
      <c r="H290" s="327"/>
      <c r="I290" s="327"/>
      <c r="J290" s="327"/>
      <c r="K290" s="327"/>
      <c r="L290" s="327"/>
      <c r="M290" s="327"/>
      <c r="N290" s="327"/>
      <c r="O290" s="327"/>
      <c r="P290" s="327"/>
      <c r="Q290" s="327"/>
      <c r="R290" s="327"/>
      <c r="S290" s="327"/>
      <c r="T290" s="327"/>
      <c r="U290" s="327"/>
      <c r="V290" s="327"/>
      <c r="W290" s="327"/>
      <c r="X290" s="327"/>
      <c r="Y290" s="327"/>
      <c r="Z290" s="327"/>
    </row>
    <row r="291" spans="1:26" ht="15.75">
      <c r="A291" s="327"/>
      <c r="B291" s="327"/>
      <c r="C291" s="327"/>
      <c r="D291" s="327"/>
      <c r="E291" s="327"/>
      <c r="F291" s="327"/>
      <c r="G291" s="327"/>
      <c r="H291" s="327"/>
      <c r="I291" s="327"/>
      <c r="J291" s="327"/>
      <c r="K291" s="327"/>
      <c r="L291" s="327"/>
      <c r="M291" s="327"/>
      <c r="N291" s="327"/>
      <c r="O291" s="327"/>
      <c r="P291" s="327"/>
      <c r="Q291" s="327"/>
      <c r="R291" s="327"/>
      <c r="S291" s="327"/>
      <c r="T291" s="327"/>
      <c r="U291" s="327"/>
      <c r="V291" s="327"/>
      <c r="W291" s="327"/>
      <c r="X291" s="327"/>
      <c r="Y291" s="327"/>
      <c r="Z291" s="327"/>
    </row>
    <row r="292" spans="1:26" ht="15.75">
      <c r="A292" s="327"/>
      <c r="B292" s="327"/>
      <c r="C292" s="327"/>
      <c r="D292" s="327"/>
      <c r="E292" s="327"/>
      <c r="F292" s="327"/>
      <c r="G292" s="327"/>
      <c r="H292" s="327"/>
      <c r="I292" s="327"/>
      <c r="J292" s="327"/>
      <c r="K292" s="327"/>
      <c r="L292" s="327"/>
      <c r="M292" s="327"/>
      <c r="N292" s="327"/>
      <c r="O292" s="327"/>
      <c r="P292" s="327"/>
      <c r="Q292" s="327"/>
      <c r="R292" s="327"/>
      <c r="S292" s="327"/>
      <c r="T292" s="327"/>
      <c r="U292" s="327"/>
      <c r="V292" s="327"/>
      <c r="W292" s="327"/>
      <c r="X292" s="327"/>
      <c r="Y292" s="327"/>
      <c r="Z292" s="327"/>
    </row>
    <row r="293" spans="1:26" ht="15.75">
      <c r="A293" s="327"/>
      <c r="B293" s="327"/>
      <c r="C293" s="327"/>
      <c r="D293" s="327"/>
      <c r="E293" s="327"/>
      <c r="F293" s="327"/>
      <c r="G293" s="327"/>
      <c r="H293" s="327"/>
      <c r="I293" s="327"/>
      <c r="J293" s="327"/>
      <c r="K293" s="327"/>
      <c r="L293" s="327"/>
      <c r="M293" s="327"/>
      <c r="N293" s="327"/>
      <c r="O293" s="327"/>
      <c r="P293" s="327"/>
      <c r="Q293" s="327"/>
      <c r="R293" s="327"/>
      <c r="S293" s="327"/>
      <c r="T293" s="327"/>
      <c r="U293" s="327"/>
      <c r="V293" s="327"/>
      <c r="W293" s="327"/>
      <c r="X293" s="327"/>
      <c r="Y293" s="327"/>
      <c r="Z293" s="327"/>
    </row>
    <row r="294" spans="1:26" ht="15.75">
      <c r="A294" s="327"/>
      <c r="B294" s="327"/>
      <c r="C294" s="327"/>
      <c r="D294" s="327"/>
      <c r="E294" s="327"/>
      <c r="F294" s="327"/>
      <c r="G294" s="327"/>
      <c r="H294" s="327"/>
      <c r="I294" s="327"/>
      <c r="J294" s="327"/>
      <c r="K294" s="327"/>
      <c r="L294" s="327"/>
      <c r="M294" s="327"/>
      <c r="N294" s="327"/>
      <c r="O294" s="327"/>
      <c r="P294" s="327"/>
      <c r="Q294" s="327"/>
      <c r="R294" s="327"/>
      <c r="S294" s="327"/>
      <c r="T294" s="327"/>
      <c r="U294" s="327"/>
      <c r="V294" s="327"/>
      <c r="W294" s="327"/>
      <c r="X294" s="327"/>
      <c r="Y294" s="327"/>
      <c r="Z294" s="327"/>
    </row>
    <row r="295" spans="1:26" ht="15.75">
      <c r="A295" s="327"/>
      <c r="B295" s="327"/>
      <c r="C295" s="327"/>
      <c r="D295" s="327"/>
      <c r="E295" s="327"/>
      <c r="F295" s="327"/>
      <c r="G295" s="327"/>
      <c r="H295" s="327"/>
      <c r="I295" s="327"/>
      <c r="J295" s="327"/>
      <c r="K295" s="327"/>
      <c r="L295" s="327"/>
      <c r="M295" s="327"/>
      <c r="N295" s="327"/>
      <c r="O295" s="327"/>
      <c r="P295" s="327"/>
      <c r="Q295" s="327"/>
      <c r="R295" s="327"/>
      <c r="S295" s="327"/>
      <c r="T295" s="327"/>
      <c r="U295" s="327"/>
      <c r="V295" s="327"/>
      <c r="W295" s="327"/>
      <c r="X295" s="327"/>
      <c r="Y295" s="327"/>
      <c r="Z295" s="327"/>
    </row>
    <row r="296" spans="1:26" ht="15.75">
      <c r="A296" s="327"/>
      <c r="B296" s="327"/>
      <c r="C296" s="327"/>
      <c r="D296" s="327"/>
      <c r="E296" s="327"/>
      <c r="F296" s="327"/>
      <c r="G296" s="327"/>
      <c r="H296" s="327"/>
      <c r="I296" s="327"/>
      <c r="J296" s="327"/>
      <c r="K296" s="327"/>
      <c r="L296" s="327"/>
      <c r="M296" s="327"/>
      <c r="N296" s="327"/>
      <c r="O296" s="327"/>
      <c r="P296" s="327"/>
      <c r="Q296" s="327"/>
      <c r="R296" s="327"/>
      <c r="S296" s="327"/>
      <c r="T296" s="327"/>
      <c r="U296" s="327"/>
      <c r="V296" s="327"/>
      <c r="W296" s="327"/>
      <c r="X296" s="327"/>
      <c r="Y296" s="327"/>
      <c r="Z296" s="327"/>
    </row>
    <row r="297" spans="1:26" ht="15.75">
      <c r="A297" s="327"/>
      <c r="B297" s="327"/>
      <c r="C297" s="327"/>
      <c r="D297" s="327"/>
      <c r="E297" s="327"/>
      <c r="F297" s="327"/>
      <c r="G297" s="327"/>
      <c r="H297" s="327"/>
      <c r="I297" s="327"/>
      <c r="J297" s="327"/>
      <c r="K297" s="327"/>
      <c r="L297" s="327"/>
      <c r="M297" s="327"/>
      <c r="N297" s="327"/>
      <c r="O297" s="327"/>
      <c r="P297" s="327"/>
      <c r="Q297" s="327"/>
      <c r="R297" s="327"/>
      <c r="S297" s="327"/>
      <c r="T297" s="327"/>
      <c r="U297" s="327"/>
      <c r="V297" s="327"/>
      <c r="W297" s="327"/>
      <c r="X297" s="327"/>
      <c r="Y297" s="327"/>
      <c r="Z297" s="327"/>
    </row>
    <row r="298" spans="1:26" ht="15.75">
      <c r="A298" s="327"/>
      <c r="B298" s="327"/>
      <c r="C298" s="327"/>
      <c r="D298" s="327"/>
      <c r="E298" s="327"/>
      <c r="F298" s="327"/>
      <c r="G298" s="327"/>
      <c r="H298" s="327"/>
      <c r="I298" s="327"/>
      <c r="J298" s="327"/>
      <c r="K298" s="327"/>
      <c r="L298" s="327"/>
      <c r="M298" s="327"/>
      <c r="N298" s="327"/>
      <c r="O298" s="327"/>
      <c r="P298" s="327"/>
      <c r="Q298" s="327"/>
      <c r="R298" s="327"/>
      <c r="S298" s="327"/>
      <c r="T298" s="327"/>
      <c r="U298" s="327"/>
      <c r="V298" s="327"/>
      <c r="W298" s="327"/>
      <c r="X298" s="327"/>
      <c r="Y298" s="327"/>
      <c r="Z298" s="327"/>
    </row>
    <row r="299" spans="1:26" ht="15.75">
      <c r="A299" s="327"/>
      <c r="B299" s="327"/>
      <c r="C299" s="327"/>
      <c r="D299" s="327"/>
      <c r="E299" s="327"/>
      <c r="F299" s="327"/>
      <c r="G299" s="327"/>
      <c r="H299" s="327"/>
      <c r="I299" s="327"/>
      <c r="J299" s="327"/>
      <c r="K299" s="327"/>
      <c r="L299" s="327"/>
      <c r="M299" s="327"/>
      <c r="N299" s="327"/>
      <c r="O299" s="327"/>
      <c r="P299" s="327"/>
      <c r="Q299" s="327"/>
      <c r="R299" s="327"/>
      <c r="S299" s="327"/>
      <c r="T299" s="327"/>
      <c r="U299" s="327"/>
      <c r="V299" s="327"/>
      <c r="W299" s="327"/>
      <c r="X299" s="327"/>
      <c r="Y299" s="327"/>
      <c r="Z299" s="327"/>
    </row>
    <row r="300" spans="1:26" ht="15.75">
      <c r="A300" s="327"/>
      <c r="B300" s="327"/>
      <c r="C300" s="327"/>
      <c r="D300" s="327"/>
      <c r="E300" s="327"/>
      <c r="F300" s="327"/>
      <c r="G300" s="327"/>
      <c r="H300" s="327"/>
      <c r="I300" s="327"/>
      <c r="J300" s="327"/>
      <c r="K300" s="327"/>
      <c r="L300" s="327"/>
      <c r="M300" s="327"/>
      <c r="N300" s="327"/>
      <c r="O300" s="327"/>
      <c r="P300" s="327"/>
      <c r="Q300" s="327"/>
      <c r="R300" s="327"/>
      <c r="S300" s="327"/>
      <c r="T300" s="327"/>
      <c r="U300" s="327"/>
      <c r="V300" s="327"/>
      <c r="W300" s="327"/>
      <c r="X300" s="327"/>
      <c r="Y300" s="327"/>
      <c r="Z300" s="327"/>
    </row>
    <row r="301" spans="1:26" ht="15.75">
      <c r="A301" s="327"/>
      <c r="B301" s="327"/>
      <c r="C301" s="327"/>
      <c r="D301" s="327"/>
      <c r="E301" s="327"/>
      <c r="F301" s="327"/>
      <c r="G301" s="327"/>
      <c r="H301" s="327"/>
      <c r="I301" s="327"/>
      <c r="J301" s="327"/>
      <c r="K301" s="327"/>
      <c r="L301" s="327"/>
      <c r="M301" s="327"/>
      <c r="N301" s="327"/>
      <c r="O301" s="327"/>
      <c r="P301" s="327"/>
      <c r="Q301" s="327"/>
      <c r="R301" s="327"/>
      <c r="S301" s="327"/>
      <c r="T301" s="327"/>
      <c r="U301" s="327"/>
      <c r="V301" s="327"/>
      <c r="W301" s="327"/>
      <c r="X301" s="327"/>
      <c r="Y301" s="327"/>
      <c r="Z301" s="327"/>
    </row>
    <row r="302" spans="1:26" ht="15.75">
      <c r="A302" s="327"/>
      <c r="B302" s="327"/>
      <c r="C302" s="327"/>
      <c r="D302" s="327"/>
      <c r="E302" s="327"/>
      <c r="F302" s="327"/>
      <c r="G302" s="327"/>
      <c r="H302" s="327"/>
      <c r="I302" s="327"/>
      <c r="J302" s="327"/>
      <c r="K302" s="327"/>
      <c r="L302" s="327"/>
      <c r="M302" s="327"/>
      <c r="N302" s="327"/>
      <c r="O302" s="327"/>
      <c r="P302" s="327"/>
      <c r="Q302" s="327"/>
      <c r="R302" s="327"/>
      <c r="S302" s="327"/>
      <c r="T302" s="327"/>
      <c r="U302" s="327"/>
      <c r="V302" s="327"/>
      <c r="W302" s="327"/>
      <c r="X302" s="327"/>
      <c r="Y302" s="327"/>
      <c r="Z302" s="327"/>
    </row>
    <row r="303" spans="1:26" ht="15.75">
      <c r="A303" s="327"/>
      <c r="B303" s="327"/>
      <c r="C303" s="327"/>
      <c r="D303" s="327"/>
      <c r="E303" s="327"/>
      <c r="F303" s="327"/>
      <c r="G303" s="327"/>
      <c r="H303" s="327"/>
      <c r="I303" s="327"/>
      <c r="J303" s="327"/>
      <c r="K303" s="327"/>
      <c r="L303" s="327"/>
      <c r="M303" s="327"/>
      <c r="N303" s="327"/>
      <c r="O303" s="327"/>
      <c r="P303" s="327"/>
      <c r="Q303" s="327"/>
      <c r="R303" s="327"/>
      <c r="S303" s="327"/>
      <c r="T303" s="327"/>
      <c r="U303" s="327"/>
      <c r="V303" s="327"/>
      <c r="W303" s="327"/>
      <c r="X303" s="327"/>
      <c r="Y303" s="327"/>
      <c r="Z303" s="327"/>
    </row>
    <row r="304" spans="1:26" ht="15.75">
      <c r="A304" s="327"/>
      <c r="B304" s="327"/>
      <c r="C304" s="327"/>
      <c r="D304" s="327"/>
      <c r="E304" s="327"/>
      <c r="F304" s="327"/>
      <c r="G304" s="327"/>
      <c r="H304" s="327"/>
      <c r="I304" s="327"/>
      <c r="J304" s="327"/>
      <c r="K304" s="327"/>
      <c r="L304" s="327"/>
      <c r="M304" s="327"/>
      <c r="N304" s="327"/>
      <c r="O304" s="327"/>
      <c r="P304" s="327"/>
      <c r="Q304" s="327"/>
      <c r="R304" s="327"/>
      <c r="S304" s="327"/>
      <c r="T304" s="327"/>
      <c r="U304" s="327"/>
      <c r="V304" s="327"/>
      <c r="W304" s="327"/>
      <c r="X304" s="327"/>
      <c r="Y304" s="327"/>
      <c r="Z304" s="327"/>
    </row>
    <row r="305" spans="1:26" ht="15.75">
      <c r="A305" s="327"/>
      <c r="B305" s="327"/>
      <c r="C305" s="327"/>
      <c r="D305" s="327"/>
      <c r="E305" s="327"/>
      <c r="F305" s="327"/>
      <c r="G305" s="327"/>
      <c r="H305" s="327"/>
      <c r="I305" s="327"/>
      <c r="J305" s="327"/>
      <c r="K305" s="327"/>
      <c r="L305" s="327"/>
      <c r="M305" s="327"/>
      <c r="N305" s="327"/>
      <c r="O305" s="327"/>
      <c r="P305" s="327"/>
      <c r="Q305" s="327"/>
      <c r="R305" s="327"/>
      <c r="S305" s="327"/>
      <c r="T305" s="327"/>
      <c r="U305" s="327"/>
      <c r="V305" s="327"/>
      <c r="W305" s="327"/>
      <c r="X305" s="327"/>
      <c r="Y305" s="327"/>
      <c r="Z305" s="327"/>
    </row>
    <row r="306" spans="1:26" ht="15.75">
      <c r="A306" s="327"/>
      <c r="B306" s="327"/>
      <c r="C306" s="327"/>
      <c r="D306" s="327"/>
      <c r="E306" s="327"/>
      <c r="F306" s="327"/>
      <c r="G306" s="327"/>
      <c r="H306" s="327"/>
      <c r="I306" s="327"/>
      <c r="J306" s="327"/>
      <c r="K306" s="327"/>
      <c r="L306" s="327"/>
      <c r="M306" s="327"/>
      <c r="N306" s="327"/>
      <c r="O306" s="327"/>
      <c r="P306" s="327"/>
      <c r="Q306" s="327"/>
      <c r="R306" s="327"/>
      <c r="S306" s="327"/>
      <c r="T306" s="327"/>
      <c r="U306" s="327"/>
      <c r="V306" s="327"/>
      <c r="W306" s="327"/>
      <c r="X306" s="327"/>
      <c r="Y306" s="327"/>
      <c r="Z306" s="327"/>
    </row>
    <row r="307" spans="1:26" ht="15.75">
      <c r="A307" s="327"/>
      <c r="B307" s="327"/>
      <c r="C307" s="327"/>
      <c r="D307" s="327"/>
      <c r="E307" s="327"/>
      <c r="F307" s="327"/>
      <c r="G307" s="327"/>
      <c r="H307" s="327"/>
      <c r="I307" s="327"/>
      <c r="J307" s="327"/>
      <c r="K307" s="327"/>
      <c r="L307" s="327"/>
      <c r="M307" s="327"/>
      <c r="N307" s="327"/>
      <c r="O307" s="327"/>
      <c r="P307" s="327"/>
      <c r="Q307" s="327"/>
      <c r="R307" s="327"/>
      <c r="S307" s="327"/>
      <c r="T307" s="327"/>
      <c r="U307" s="327"/>
      <c r="V307" s="327"/>
      <c r="W307" s="327"/>
      <c r="X307" s="327"/>
      <c r="Y307" s="327"/>
      <c r="Z307" s="327"/>
    </row>
    <row r="308" spans="1:26" ht="15.75">
      <c r="A308" s="327"/>
      <c r="B308" s="327"/>
      <c r="C308" s="327"/>
      <c r="D308" s="327"/>
      <c r="E308" s="327"/>
      <c r="F308" s="327"/>
      <c r="G308" s="327"/>
      <c r="H308" s="327"/>
      <c r="I308" s="327"/>
      <c r="J308" s="327"/>
      <c r="K308" s="327"/>
      <c r="L308" s="327"/>
      <c r="M308" s="327"/>
      <c r="N308" s="327"/>
      <c r="O308" s="327"/>
      <c r="P308" s="327"/>
      <c r="Q308" s="327"/>
      <c r="R308" s="327"/>
      <c r="S308" s="327"/>
      <c r="T308" s="327"/>
      <c r="U308" s="327"/>
      <c r="V308" s="327"/>
      <c r="W308" s="327"/>
      <c r="X308" s="327"/>
      <c r="Y308" s="327"/>
      <c r="Z308" s="327"/>
    </row>
    <row r="309" spans="1:26" ht="15.75">
      <c r="A309" s="327"/>
      <c r="B309" s="327"/>
      <c r="C309" s="327"/>
      <c r="D309" s="327"/>
      <c r="E309" s="327"/>
      <c r="F309" s="327"/>
      <c r="G309" s="327"/>
      <c r="H309" s="327"/>
      <c r="I309" s="327"/>
      <c r="J309" s="327"/>
      <c r="K309" s="327"/>
      <c r="L309" s="327"/>
      <c r="M309" s="327"/>
      <c r="N309" s="327"/>
      <c r="O309" s="327"/>
      <c r="P309" s="327"/>
      <c r="Q309" s="327"/>
      <c r="R309" s="327"/>
      <c r="S309" s="327"/>
      <c r="T309" s="327"/>
      <c r="U309" s="327"/>
      <c r="V309" s="327"/>
      <c r="W309" s="327"/>
      <c r="X309" s="327"/>
      <c r="Y309" s="327"/>
      <c r="Z309" s="327"/>
    </row>
    <row r="310" spans="1:26" ht="15.75">
      <c r="A310" s="327"/>
      <c r="B310" s="327"/>
      <c r="C310" s="327"/>
      <c r="D310" s="327"/>
      <c r="E310" s="327"/>
      <c r="F310" s="327"/>
      <c r="G310" s="327"/>
      <c r="H310" s="327"/>
      <c r="I310" s="327"/>
      <c r="J310" s="327"/>
      <c r="K310" s="327"/>
      <c r="L310" s="327"/>
      <c r="M310" s="327"/>
      <c r="N310" s="327"/>
      <c r="O310" s="327"/>
      <c r="P310" s="327"/>
      <c r="Q310" s="327"/>
      <c r="R310" s="327"/>
      <c r="S310" s="327"/>
      <c r="T310" s="327"/>
      <c r="U310" s="327"/>
      <c r="V310" s="327"/>
      <c r="W310" s="327"/>
      <c r="X310" s="327"/>
      <c r="Y310" s="327"/>
      <c r="Z310" s="327"/>
    </row>
    <row r="311" spans="1:26" ht="15.75">
      <c r="A311" s="327"/>
      <c r="B311" s="327"/>
      <c r="C311" s="327"/>
      <c r="D311" s="327"/>
      <c r="E311" s="327"/>
      <c r="F311" s="327"/>
      <c r="G311" s="327"/>
      <c r="H311" s="327"/>
      <c r="I311" s="327"/>
      <c r="J311" s="327"/>
      <c r="K311" s="327"/>
      <c r="L311" s="327"/>
      <c r="M311" s="327"/>
      <c r="N311" s="327"/>
      <c r="O311" s="327"/>
      <c r="P311" s="327"/>
      <c r="Q311" s="327"/>
      <c r="R311" s="327"/>
      <c r="S311" s="327"/>
      <c r="T311" s="327"/>
      <c r="U311" s="327"/>
      <c r="V311" s="327"/>
      <c r="W311" s="327"/>
      <c r="X311" s="327"/>
      <c r="Y311" s="327"/>
      <c r="Z311" s="327"/>
    </row>
    <row r="312" spans="1:26" ht="15.75">
      <c r="A312" s="327"/>
      <c r="B312" s="327"/>
      <c r="C312" s="327"/>
      <c r="D312" s="327"/>
      <c r="E312" s="327"/>
      <c r="F312" s="327"/>
      <c r="G312" s="327"/>
      <c r="H312" s="327"/>
      <c r="I312" s="327"/>
      <c r="J312" s="327"/>
      <c r="K312" s="327"/>
      <c r="L312" s="327"/>
      <c r="M312" s="327"/>
      <c r="N312" s="327"/>
      <c r="O312" s="327"/>
      <c r="P312" s="327"/>
      <c r="Q312" s="327"/>
      <c r="R312" s="327"/>
      <c r="S312" s="327"/>
      <c r="T312" s="327"/>
      <c r="U312" s="327"/>
      <c r="V312" s="327"/>
      <c r="W312" s="327"/>
      <c r="X312" s="327"/>
      <c r="Y312" s="327"/>
      <c r="Z312" s="327"/>
    </row>
    <row r="313" spans="1:26" ht="15.75">
      <c r="A313" s="327"/>
      <c r="B313" s="327"/>
      <c r="C313" s="327"/>
      <c r="D313" s="327"/>
      <c r="E313" s="327"/>
      <c r="F313" s="327"/>
      <c r="G313" s="327"/>
      <c r="H313" s="327"/>
      <c r="I313" s="327"/>
      <c r="J313" s="327"/>
      <c r="K313" s="327"/>
      <c r="L313" s="327"/>
      <c r="M313" s="327"/>
      <c r="N313" s="327"/>
      <c r="O313" s="327"/>
      <c r="P313" s="327"/>
      <c r="Q313" s="327"/>
      <c r="R313" s="327"/>
      <c r="S313" s="327"/>
      <c r="T313" s="327"/>
      <c r="U313" s="327"/>
      <c r="V313" s="327"/>
      <c r="W313" s="327"/>
      <c r="X313" s="327"/>
      <c r="Y313" s="327"/>
      <c r="Z313" s="327"/>
    </row>
    <row r="314" spans="1:26" ht="15.75">
      <c r="A314" s="327"/>
      <c r="B314" s="327"/>
      <c r="C314" s="327"/>
      <c r="D314" s="327"/>
      <c r="E314" s="327"/>
      <c r="F314" s="327"/>
      <c r="G314" s="327"/>
      <c r="H314" s="327"/>
      <c r="I314" s="327"/>
      <c r="J314" s="327"/>
      <c r="K314" s="327"/>
      <c r="L314" s="327"/>
      <c r="M314" s="327"/>
      <c r="N314" s="327"/>
      <c r="O314" s="327"/>
      <c r="P314" s="327"/>
      <c r="Q314" s="327"/>
      <c r="R314" s="327"/>
      <c r="S314" s="327"/>
      <c r="T314" s="327"/>
      <c r="U314" s="327"/>
      <c r="V314" s="327"/>
      <c r="W314" s="327"/>
      <c r="X314" s="327"/>
      <c r="Y314" s="327"/>
      <c r="Z314" s="327"/>
    </row>
    <row r="315" spans="1:26" ht="15.75">
      <c r="A315" s="327"/>
      <c r="B315" s="327"/>
      <c r="C315" s="327"/>
      <c r="D315" s="327"/>
      <c r="E315" s="327"/>
      <c r="F315" s="327"/>
      <c r="G315" s="327"/>
      <c r="H315" s="327"/>
      <c r="I315" s="327"/>
      <c r="J315" s="327"/>
      <c r="K315" s="327"/>
      <c r="L315" s="327"/>
      <c r="M315" s="327"/>
      <c r="N315" s="327"/>
      <c r="O315" s="327"/>
      <c r="P315" s="327"/>
      <c r="Q315" s="327"/>
      <c r="R315" s="327"/>
      <c r="S315" s="327"/>
      <c r="T315" s="327"/>
      <c r="U315" s="327"/>
      <c r="V315" s="327"/>
      <c r="W315" s="327"/>
      <c r="X315" s="327"/>
      <c r="Y315" s="327"/>
      <c r="Z315" s="327"/>
    </row>
    <row r="316" spans="1:26" ht="15.75">
      <c r="A316" s="327"/>
      <c r="B316" s="327"/>
      <c r="C316" s="327"/>
      <c r="D316" s="327"/>
      <c r="E316" s="327"/>
      <c r="F316" s="327"/>
      <c r="G316" s="327"/>
      <c r="H316" s="327"/>
      <c r="I316" s="327"/>
      <c r="J316" s="327"/>
      <c r="K316" s="327"/>
      <c r="L316" s="327"/>
      <c r="M316" s="327"/>
      <c r="N316" s="327"/>
      <c r="O316" s="327"/>
      <c r="P316" s="327"/>
      <c r="Q316" s="327"/>
      <c r="R316" s="327"/>
      <c r="S316" s="327"/>
      <c r="T316" s="327"/>
      <c r="U316" s="327"/>
      <c r="V316" s="327"/>
      <c r="W316" s="327"/>
      <c r="X316" s="327"/>
      <c r="Y316" s="327"/>
      <c r="Z316" s="327"/>
    </row>
    <row r="317" spans="1:26" ht="15.75">
      <c r="A317" s="327"/>
      <c r="B317" s="327"/>
      <c r="C317" s="327"/>
      <c r="D317" s="327"/>
      <c r="E317" s="327"/>
      <c r="F317" s="327"/>
      <c r="G317" s="327"/>
      <c r="H317" s="327"/>
      <c r="I317" s="327"/>
      <c r="J317" s="327"/>
      <c r="K317" s="327"/>
      <c r="L317" s="327"/>
      <c r="M317" s="327"/>
      <c r="N317" s="327"/>
      <c r="O317" s="327"/>
      <c r="P317" s="327"/>
      <c r="Q317" s="327"/>
      <c r="R317" s="327"/>
      <c r="S317" s="327"/>
      <c r="T317" s="327"/>
      <c r="U317" s="327"/>
      <c r="V317" s="327"/>
      <c r="W317" s="327"/>
      <c r="X317" s="327"/>
      <c r="Y317" s="327"/>
      <c r="Z317" s="327"/>
    </row>
    <row r="318" spans="1:26" ht="15.75">
      <c r="A318" s="327"/>
      <c r="B318" s="327"/>
      <c r="C318" s="327"/>
      <c r="D318" s="327"/>
      <c r="E318" s="327"/>
      <c r="F318" s="327"/>
      <c r="G318" s="327"/>
      <c r="H318" s="327"/>
      <c r="I318" s="327"/>
      <c r="J318" s="327"/>
      <c r="K318" s="327"/>
      <c r="L318" s="327"/>
      <c r="M318" s="327"/>
      <c r="N318" s="327"/>
      <c r="O318" s="327"/>
      <c r="P318" s="327"/>
      <c r="Q318" s="327"/>
      <c r="R318" s="327"/>
      <c r="S318" s="327"/>
      <c r="T318" s="327"/>
      <c r="U318" s="327"/>
      <c r="V318" s="327"/>
      <c r="W318" s="327"/>
      <c r="X318" s="327"/>
      <c r="Y318" s="327"/>
      <c r="Z318" s="327"/>
    </row>
    <row r="319" spans="1:26" ht="15.75">
      <c r="A319" s="327"/>
      <c r="B319" s="327"/>
      <c r="C319" s="327"/>
      <c r="D319" s="327"/>
      <c r="E319" s="327"/>
      <c r="F319" s="327"/>
      <c r="G319" s="327"/>
      <c r="H319" s="327"/>
      <c r="I319" s="327"/>
      <c r="J319" s="327"/>
      <c r="K319" s="327"/>
      <c r="L319" s="327"/>
      <c r="M319" s="327"/>
      <c r="N319" s="327"/>
      <c r="O319" s="327"/>
      <c r="P319" s="327"/>
      <c r="Q319" s="327"/>
      <c r="R319" s="327"/>
      <c r="S319" s="327"/>
      <c r="T319" s="327"/>
      <c r="U319" s="327"/>
      <c r="V319" s="327"/>
      <c r="W319" s="327"/>
      <c r="X319" s="327"/>
      <c r="Y319" s="327"/>
      <c r="Z319" s="327"/>
    </row>
    <row r="320" spans="1:26" ht="15.75">
      <c r="A320" s="327"/>
      <c r="B320" s="327"/>
      <c r="C320" s="327"/>
      <c r="D320" s="327"/>
      <c r="E320" s="327"/>
      <c r="F320" s="327"/>
      <c r="G320" s="327"/>
      <c r="H320" s="327"/>
      <c r="I320" s="327"/>
      <c r="J320" s="327"/>
      <c r="K320" s="327"/>
      <c r="L320" s="327"/>
      <c r="M320" s="327"/>
      <c r="N320" s="327"/>
      <c r="O320" s="327"/>
      <c r="P320" s="327"/>
      <c r="Q320" s="327"/>
      <c r="R320" s="327"/>
      <c r="S320" s="327"/>
      <c r="T320" s="327"/>
      <c r="U320" s="327"/>
      <c r="V320" s="327"/>
      <c r="W320" s="327"/>
      <c r="X320" s="327"/>
      <c r="Y320" s="327"/>
      <c r="Z320" s="327"/>
    </row>
    <row r="321" spans="1:26" ht="15.75">
      <c r="A321" s="327"/>
      <c r="B321" s="327"/>
      <c r="C321" s="327"/>
      <c r="D321" s="327"/>
      <c r="E321" s="327"/>
      <c r="F321" s="327"/>
      <c r="G321" s="327"/>
      <c r="H321" s="327"/>
      <c r="I321" s="327"/>
      <c r="J321" s="327"/>
      <c r="K321" s="327"/>
      <c r="L321" s="327"/>
      <c r="M321" s="327"/>
      <c r="N321" s="327"/>
      <c r="O321" s="327"/>
      <c r="P321" s="327"/>
      <c r="Q321" s="327"/>
      <c r="R321" s="327"/>
      <c r="S321" s="327"/>
      <c r="T321" s="327"/>
      <c r="U321" s="327"/>
      <c r="V321" s="327"/>
      <c r="W321" s="327"/>
      <c r="X321" s="327"/>
      <c r="Y321" s="327"/>
      <c r="Z321" s="327"/>
    </row>
    <row r="322" spans="1:26" ht="15.75">
      <c r="A322" s="327"/>
      <c r="B322" s="327"/>
      <c r="C322" s="327"/>
      <c r="D322" s="327"/>
      <c r="E322" s="327"/>
      <c r="F322" s="327"/>
      <c r="G322" s="327"/>
      <c r="H322" s="327"/>
      <c r="I322" s="327"/>
      <c r="J322" s="327"/>
      <c r="K322" s="327"/>
      <c r="L322" s="327"/>
      <c r="M322" s="327"/>
      <c r="N322" s="327"/>
      <c r="O322" s="327"/>
      <c r="P322" s="327"/>
      <c r="Q322" s="327"/>
      <c r="R322" s="327"/>
      <c r="S322" s="327"/>
      <c r="T322" s="327"/>
      <c r="U322" s="327"/>
      <c r="V322" s="327"/>
      <c r="W322" s="327"/>
      <c r="X322" s="327"/>
      <c r="Y322" s="327"/>
      <c r="Z322" s="327"/>
    </row>
    <row r="323" spans="1:26" ht="15.75">
      <c r="A323" s="327"/>
      <c r="B323" s="327"/>
      <c r="C323" s="327"/>
      <c r="D323" s="327"/>
      <c r="E323" s="327"/>
      <c r="F323" s="327"/>
      <c r="G323" s="327"/>
      <c r="H323" s="327"/>
      <c r="I323" s="327"/>
      <c r="J323" s="327"/>
      <c r="K323" s="327"/>
      <c r="L323" s="327"/>
      <c r="M323" s="327"/>
      <c r="N323" s="327"/>
      <c r="O323" s="327"/>
      <c r="P323" s="327"/>
      <c r="Q323" s="327"/>
      <c r="R323" s="327"/>
      <c r="S323" s="327"/>
      <c r="T323" s="327"/>
      <c r="U323" s="327"/>
      <c r="V323" s="327"/>
      <c r="W323" s="327"/>
      <c r="X323" s="327"/>
      <c r="Y323" s="327"/>
      <c r="Z323" s="327"/>
    </row>
    <row r="324" spans="1:26" ht="15.75">
      <c r="A324" s="327"/>
      <c r="B324" s="327"/>
      <c r="C324" s="327"/>
      <c r="D324" s="327"/>
      <c r="E324" s="327"/>
      <c r="F324" s="327"/>
      <c r="G324" s="327"/>
      <c r="H324" s="327"/>
      <c r="I324" s="327"/>
      <c r="J324" s="327"/>
      <c r="K324" s="327"/>
      <c r="L324" s="327"/>
      <c r="M324" s="327"/>
      <c r="N324" s="327"/>
      <c r="O324" s="327"/>
      <c r="P324" s="327"/>
      <c r="Q324" s="327"/>
      <c r="R324" s="327"/>
      <c r="S324" s="327"/>
      <c r="T324" s="327"/>
      <c r="U324" s="327"/>
      <c r="V324" s="327"/>
      <c r="W324" s="327"/>
      <c r="X324" s="327"/>
      <c r="Y324" s="327"/>
      <c r="Z324" s="327"/>
    </row>
    <row r="325" spans="1:26" ht="15.75">
      <c r="A325" s="327"/>
      <c r="B325" s="327"/>
      <c r="C325" s="327"/>
      <c r="D325" s="327"/>
      <c r="E325" s="327"/>
      <c r="F325" s="327"/>
      <c r="G325" s="327"/>
      <c r="H325" s="327"/>
      <c r="I325" s="327"/>
      <c r="J325" s="327"/>
      <c r="K325" s="327"/>
      <c r="L325" s="327"/>
      <c r="M325" s="327"/>
      <c r="N325" s="327"/>
      <c r="O325" s="327"/>
      <c r="P325" s="327"/>
      <c r="Q325" s="327"/>
      <c r="R325" s="327"/>
      <c r="S325" s="327"/>
      <c r="T325" s="327"/>
      <c r="U325" s="327"/>
      <c r="V325" s="327"/>
      <c r="W325" s="327"/>
      <c r="X325" s="327"/>
      <c r="Y325" s="327"/>
      <c r="Z325" s="327"/>
    </row>
    <row r="326" spans="1:26" ht="15.75">
      <c r="A326" s="327"/>
      <c r="B326" s="327"/>
      <c r="C326" s="327"/>
      <c r="D326" s="327"/>
      <c r="E326" s="327"/>
      <c r="F326" s="327"/>
      <c r="G326" s="327"/>
      <c r="H326" s="327"/>
      <c r="I326" s="327"/>
      <c r="J326" s="327"/>
      <c r="K326" s="327"/>
      <c r="L326" s="327"/>
      <c r="M326" s="327"/>
      <c r="N326" s="327"/>
      <c r="O326" s="327"/>
      <c r="P326" s="327"/>
      <c r="Q326" s="327"/>
      <c r="R326" s="327"/>
      <c r="S326" s="327"/>
      <c r="T326" s="327"/>
      <c r="U326" s="327"/>
      <c r="V326" s="327"/>
      <c r="W326" s="327"/>
      <c r="X326" s="327"/>
      <c r="Y326" s="327"/>
      <c r="Z326" s="327"/>
    </row>
    <row r="327" spans="1:26" ht="15.75">
      <c r="A327" s="327"/>
      <c r="B327" s="327"/>
      <c r="C327" s="327"/>
      <c r="D327" s="327"/>
      <c r="E327" s="327"/>
      <c r="F327" s="327"/>
      <c r="G327" s="327"/>
      <c r="H327" s="327"/>
      <c r="I327" s="327"/>
      <c r="J327" s="327"/>
      <c r="K327" s="327"/>
      <c r="L327" s="327"/>
      <c r="M327" s="327"/>
      <c r="N327" s="327"/>
      <c r="O327" s="327"/>
      <c r="P327" s="327"/>
      <c r="Q327" s="327"/>
      <c r="R327" s="327"/>
      <c r="S327" s="327"/>
      <c r="T327" s="327"/>
      <c r="U327" s="327"/>
      <c r="V327" s="327"/>
      <c r="W327" s="327"/>
      <c r="X327" s="327"/>
      <c r="Y327" s="327"/>
      <c r="Z327" s="327"/>
    </row>
    <row r="328" spans="1:26" ht="15.75">
      <c r="A328" s="327"/>
      <c r="B328" s="327"/>
      <c r="C328" s="327"/>
      <c r="D328" s="327"/>
      <c r="E328" s="327"/>
      <c r="F328" s="327"/>
      <c r="G328" s="327"/>
      <c r="H328" s="327"/>
      <c r="I328" s="327"/>
      <c r="J328" s="327"/>
      <c r="K328" s="327"/>
      <c r="L328" s="327"/>
      <c r="M328" s="327"/>
      <c r="N328" s="327"/>
      <c r="O328" s="327"/>
      <c r="P328" s="327"/>
      <c r="Q328" s="327"/>
      <c r="R328" s="327"/>
      <c r="S328" s="327"/>
      <c r="T328" s="327"/>
      <c r="U328" s="327"/>
      <c r="V328" s="327"/>
      <c r="W328" s="327"/>
      <c r="X328" s="327"/>
      <c r="Y328" s="327"/>
      <c r="Z328" s="327"/>
    </row>
    <row r="329" spans="1:26" ht="15.75">
      <c r="A329" s="327"/>
      <c r="B329" s="327"/>
      <c r="C329" s="327"/>
      <c r="D329" s="327"/>
      <c r="E329" s="327"/>
      <c r="F329" s="327"/>
      <c r="G329" s="327"/>
      <c r="H329" s="327"/>
      <c r="I329" s="327"/>
      <c r="J329" s="327"/>
      <c r="K329" s="327"/>
      <c r="L329" s="327"/>
      <c r="M329" s="327"/>
      <c r="N329" s="327"/>
      <c r="O329" s="327"/>
      <c r="P329" s="327"/>
      <c r="Q329" s="327"/>
      <c r="R329" s="327"/>
      <c r="S329" s="327"/>
      <c r="T329" s="327"/>
      <c r="U329" s="327"/>
      <c r="V329" s="327"/>
      <c r="W329" s="327"/>
      <c r="X329" s="327"/>
      <c r="Y329" s="327"/>
      <c r="Z329" s="327"/>
    </row>
    <row r="330" spans="1:26" ht="15.75">
      <c r="A330" s="327"/>
      <c r="B330" s="327"/>
      <c r="C330" s="327"/>
      <c r="D330" s="327"/>
      <c r="E330" s="327"/>
      <c r="F330" s="327"/>
      <c r="G330" s="327"/>
      <c r="H330" s="327"/>
      <c r="I330" s="327"/>
      <c r="J330" s="327"/>
      <c r="K330" s="327"/>
      <c r="L330" s="327"/>
      <c r="M330" s="327"/>
      <c r="N330" s="327"/>
      <c r="O330" s="327"/>
      <c r="P330" s="327"/>
      <c r="Q330" s="327"/>
      <c r="R330" s="327"/>
      <c r="S330" s="327"/>
      <c r="T330" s="327"/>
      <c r="U330" s="327"/>
      <c r="V330" s="327"/>
      <c r="W330" s="327"/>
      <c r="X330" s="327"/>
      <c r="Y330" s="327"/>
      <c r="Z330" s="327"/>
    </row>
    <row r="331" spans="1:26" ht="15.75">
      <c r="A331" s="327"/>
      <c r="B331" s="327"/>
      <c r="C331" s="327"/>
      <c r="D331" s="327"/>
      <c r="E331" s="327"/>
      <c r="F331" s="327"/>
      <c r="G331" s="327"/>
      <c r="H331" s="327"/>
      <c r="I331" s="327"/>
      <c r="J331" s="327"/>
      <c r="K331" s="327"/>
      <c r="L331" s="327"/>
      <c r="M331" s="327"/>
      <c r="N331" s="327"/>
      <c r="O331" s="327"/>
      <c r="P331" s="327"/>
      <c r="Q331" s="327"/>
      <c r="R331" s="327"/>
      <c r="S331" s="327"/>
      <c r="T331" s="327"/>
      <c r="U331" s="327"/>
      <c r="V331" s="327"/>
      <c r="W331" s="327"/>
      <c r="X331" s="327"/>
      <c r="Y331" s="327"/>
      <c r="Z331" s="327"/>
    </row>
    <row r="332" spans="1:26" ht="15.75">
      <c r="A332" s="327"/>
      <c r="B332" s="327"/>
      <c r="C332" s="327"/>
      <c r="D332" s="327"/>
      <c r="E332" s="327"/>
      <c r="F332" s="327"/>
      <c r="G332" s="327"/>
      <c r="H332" s="327"/>
      <c r="I332" s="327"/>
      <c r="J332" s="327"/>
      <c r="K332" s="327"/>
      <c r="L332" s="327"/>
      <c r="M332" s="327"/>
      <c r="N332" s="327"/>
      <c r="O332" s="327"/>
      <c r="P332" s="327"/>
      <c r="Q332" s="327"/>
      <c r="R332" s="327"/>
      <c r="S332" s="327"/>
      <c r="T332" s="327"/>
      <c r="U332" s="327"/>
      <c r="V332" s="327"/>
      <c r="W332" s="327"/>
      <c r="X332" s="327"/>
      <c r="Y332" s="327"/>
      <c r="Z332" s="327"/>
    </row>
    <row r="333" spans="1:26" ht="15.75">
      <c r="A333" s="327"/>
      <c r="B333" s="327"/>
      <c r="C333" s="327"/>
      <c r="D333" s="327"/>
      <c r="E333" s="327"/>
      <c r="F333" s="327"/>
      <c r="G333" s="327"/>
      <c r="H333" s="327"/>
      <c r="I333" s="327"/>
      <c r="J333" s="327"/>
      <c r="K333" s="327"/>
      <c r="L333" s="327"/>
      <c r="M333" s="327"/>
      <c r="N333" s="327"/>
      <c r="O333" s="327"/>
      <c r="P333" s="327"/>
      <c r="Q333" s="327"/>
      <c r="R333" s="327"/>
      <c r="S333" s="327"/>
      <c r="T333" s="327"/>
      <c r="U333" s="327"/>
      <c r="V333" s="327"/>
      <c r="W333" s="327"/>
      <c r="X333" s="327"/>
      <c r="Y333" s="327"/>
      <c r="Z333" s="327"/>
    </row>
    <row r="334" spans="1:26" ht="15.75">
      <c r="A334" s="327"/>
      <c r="B334" s="327"/>
      <c r="C334" s="327"/>
      <c r="D334" s="327"/>
      <c r="E334" s="327"/>
      <c r="F334" s="327"/>
      <c r="G334" s="327"/>
      <c r="H334" s="327"/>
      <c r="I334" s="327"/>
      <c r="J334" s="327"/>
      <c r="K334" s="327"/>
      <c r="L334" s="327"/>
      <c r="M334" s="327"/>
      <c r="N334" s="327"/>
      <c r="O334" s="327"/>
      <c r="P334" s="327"/>
      <c r="Q334" s="327"/>
      <c r="R334" s="327"/>
      <c r="S334" s="327"/>
      <c r="T334" s="327"/>
      <c r="U334" s="327"/>
      <c r="V334" s="327"/>
      <c r="W334" s="327"/>
      <c r="X334" s="327"/>
      <c r="Y334" s="327"/>
      <c r="Z334" s="327"/>
    </row>
    <row r="335" spans="1:26" ht="15.75">
      <c r="A335" s="327"/>
      <c r="B335" s="327"/>
      <c r="C335" s="327"/>
      <c r="D335" s="327"/>
      <c r="E335" s="327"/>
      <c r="F335" s="327"/>
      <c r="G335" s="327"/>
      <c r="H335" s="327"/>
      <c r="I335" s="327"/>
      <c r="J335" s="327"/>
      <c r="K335" s="327"/>
      <c r="L335" s="327"/>
      <c r="M335" s="327"/>
      <c r="N335" s="327"/>
      <c r="O335" s="327"/>
      <c r="P335" s="327"/>
      <c r="Q335" s="327"/>
      <c r="R335" s="327"/>
      <c r="S335" s="327"/>
      <c r="T335" s="327"/>
      <c r="U335" s="327"/>
      <c r="V335" s="327"/>
      <c r="W335" s="327"/>
      <c r="X335" s="327"/>
      <c r="Y335" s="327"/>
      <c r="Z335" s="327"/>
    </row>
    <row r="336" spans="1:26" ht="15.75">
      <c r="A336" s="327"/>
      <c r="B336" s="327"/>
      <c r="C336" s="327"/>
      <c r="D336" s="327"/>
      <c r="E336" s="327"/>
      <c r="F336" s="327"/>
      <c r="G336" s="327"/>
      <c r="H336" s="327"/>
      <c r="I336" s="327"/>
      <c r="J336" s="327"/>
      <c r="K336" s="327"/>
      <c r="L336" s="327"/>
      <c r="M336" s="327"/>
      <c r="N336" s="327"/>
      <c r="O336" s="327"/>
      <c r="P336" s="327"/>
      <c r="Q336" s="327"/>
      <c r="R336" s="327"/>
      <c r="S336" s="327"/>
      <c r="T336" s="327"/>
      <c r="U336" s="327"/>
      <c r="V336" s="327"/>
      <c r="W336" s="327"/>
      <c r="X336" s="327"/>
      <c r="Y336" s="327"/>
      <c r="Z336" s="327"/>
    </row>
    <row r="337" spans="1:26" ht="15.75">
      <c r="A337" s="327"/>
      <c r="B337" s="327"/>
      <c r="C337" s="327"/>
      <c r="D337" s="327"/>
      <c r="E337" s="327"/>
      <c r="F337" s="327"/>
      <c r="G337" s="327"/>
      <c r="H337" s="327"/>
      <c r="I337" s="327"/>
      <c r="J337" s="327"/>
      <c r="K337" s="327"/>
      <c r="L337" s="327"/>
      <c r="M337" s="327"/>
      <c r="N337" s="327"/>
      <c r="O337" s="327"/>
      <c r="P337" s="327"/>
      <c r="Q337" s="327"/>
      <c r="R337" s="327"/>
      <c r="S337" s="327"/>
      <c r="T337" s="327"/>
      <c r="U337" s="327"/>
      <c r="V337" s="327"/>
      <c r="W337" s="327"/>
      <c r="X337" s="327"/>
      <c r="Y337" s="327"/>
      <c r="Z337" s="327"/>
    </row>
    <row r="338" spans="1:26" ht="15.75">
      <c r="A338" s="327"/>
      <c r="B338" s="327"/>
      <c r="C338" s="327"/>
      <c r="D338" s="327"/>
      <c r="E338" s="327"/>
      <c r="F338" s="327"/>
      <c r="G338" s="327"/>
      <c r="H338" s="327"/>
      <c r="I338" s="327"/>
      <c r="J338" s="327"/>
      <c r="K338" s="327"/>
      <c r="L338" s="327"/>
      <c r="M338" s="327"/>
      <c r="N338" s="327"/>
      <c r="O338" s="327"/>
      <c r="P338" s="327"/>
      <c r="Q338" s="327"/>
      <c r="R338" s="327"/>
      <c r="S338" s="327"/>
      <c r="T338" s="327"/>
      <c r="U338" s="327"/>
      <c r="V338" s="327"/>
      <c r="W338" s="327"/>
      <c r="X338" s="327"/>
      <c r="Y338" s="327"/>
      <c r="Z338" s="327"/>
    </row>
    <row r="339" spans="1:26" ht="15.75">
      <c r="A339" s="327"/>
      <c r="B339" s="327"/>
      <c r="C339" s="327"/>
      <c r="D339" s="327"/>
      <c r="E339" s="327"/>
      <c r="F339" s="327"/>
      <c r="G339" s="327"/>
      <c r="H339" s="327"/>
      <c r="I339" s="327"/>
      <c r="J339" s="327"/>
      <c r="K339" s="327"/>
      <c r="L339" s="327"/>
      <c r="M339" s="327"/>
      <c r="N339" s="327"/>
      <c r="O339" s="327"/>
      <c r="P339" s="327"/>
      <c r="Q339" s="327"/>
      <c r="R339" s="327"/>
      <c r="S339" s="327"/>
      <c r="T339" s="327"/>
      <c r="U339" s="327"/>
      <c r="V339" s="327"/>
      <c r="W339" s="327"/>
      <c r="X339" s="327"/>
      <c r="Y339" s="327"/>
      <c r="Z339" s="327"/>
    </row>
    <row r="340" spans="1:26" ht="15.75">
      <c r="A340" s="327"/>
      <c r="B340" s="327"/>
      <c r="C340" s="327"/>
      <c r="D340" s="327"/>
      <c r="E340" s="327"/>
      <c r="F340" s="327"/>
      <c r="G340" s="327"/>
      <c r="H340" s="327"/>
      <c r="I340" s="327"/>
      <c r="J340" s="327"/>
      <c r="K340" s="327"/>
      <c r="L340" s="327"/>
      <c r="M340" s="327"/>
      <c r="N340" s="327"/>
      <c r="O340" s="327"/>
      <c r="P340" s="327"/>
      <c r="Q340" s="327"/>
      <c r="R340" s="327"/>
      <c r="S340" s="327"/>
      <c r="T340" s="327"/>
      <c r="U340" s="327"/>
      <c r="V340" s="327"/>
      <c r="W340" s="327"/>
      <c r="X340" s="327"/>
      <c r="Y340" s="327"/>
      <c r="Z340" s="327"/>
    </row>
    <row r="341" spans="1:26" ht="15.75">
      <c r="A341" s="327"/>
      <c r="B341" s="327"/>
      <c r="C341" s="327"/>
      <c r="D341" s="327"/>
      <c r="E341" s="327"/>
      <c r="F341" s="327"/>
      <c r="G341" s="327"/>
      <c r="H341" s="327"/>
      <c r="I341" s="327"/>
      <c r="J341" s="327"/>
      <c r="K341" s="327"/>
      <c r="L341" s="327"/>
      <c r="M341" s="327"/>
      <c r="N341" s="327"/>
      <c r="O341" s="327"/>
      <c r="P341" s="327"/>
      <c r="Q341" s="327"/>
      <c r="R341" s="327"/>
      <c r="S341" s="327"/>
      <c r="T341" s="327"/>
      <c r="U341" s="327"/>
      <c r="V341" s="327"/>
      <c r="W341" s="327"/>
      <c r="X341" s="327"/>
      <c r="Y341" s="327"/>
      <c r="Z341" s="327"/>
    </row>
    <row r="342" spans="1:26" ht="15.75">
      <c r="A342" s="327"/>
      <c r="B342" s="327"/>
      <c r="C342" s="327"/>
      <c r="D342" s="327"/>
      <c r="E342" s="327"/>
      <c r="F342" s="327"/>
      <c r="G342" s="327"/>
      <c r="H342" s="327"/>
      <c r="I342" s="327"/>
      <c r="J342" s="327"/>
      <c r="K342" s="327"/>
      <c r="L342" s="327"/>
      <c r="M342" s="327"/>
      <c r="N342" s="327"/>
      <c r="O342" s="327"/>
      <c r="P342" s="327"/>
      <c r="Q342" s="327"/>
      <c r="R342" s="327"/>
      <c r="S342" s="327"/>
      <c r="T342" s="327"/>
      <c r="U342" s="327"/>
      <c r="V342" s="327"/>
      <c r="W342" s="327"/>
      <c r="X342" s="327"/>
      <c r="Y342" s="327"/>
      <c r="Z342" s="327"/>
    </row>
    <row r="343" spans="1:26" ht="15.75">
      <c r="A343" s="327"/>
      <c r="B343" s="327"/>
      <c r="C343" s="327"/>
      <c r="D343" s="327"/>
      <c r="E343" s="327"/>
      <c r="F343" s="327"/>
      <c r="G343" s="327"/>
      <c r="H343" s="327"/>
      <c r="I343" s="327"/>
      <c r="J343" s="327"/>
      <c r="K343" s="327"/>
      <c r="L343" s="327"/>
      <c r="M343" s="327"/>
      <c r="N343" s="327"/>
      <c r="O343" s="327"/>
      <c r="P343" s="327"/>
      <c r="Q343" s="327"/>
      <c r="R343" s="327"/>
      <c r="S343" s="327"/>
      <c r="T343" s="327"/>
      <c r="U343" s="327"/>
      <c r="V343" s="327"/>
      <c r="W343" s="327"/>
      <c r="X343" s="327"/>
      <c r="Y343" s="327"/>
      <c r="Z343" s="327"/>
    </row>
    <row r="344" spans="1:26" ht="15.75">
      <c r="A344" s="327"/>
      <c r="B344" s="327"/>
      <c r="C344" s="327"/>
      <c r="D344" s="327"/>
      <c r="E344" s="327"/>
      <c r="F344" s="327"/>
      <c r="G344" s="327"/>
      <c r="H344" s="327"/>
      <c r="I344" s="327"/>
      <c r="J344" s="327"/>
      <c r="K344" s="327"/>
      <c r="L344" s="327"/>
      <c r="M344" s="327"/>
      <c r="N344" s="327"/>
      <c r="O344" s="327"/>
      <c r="P344" s="327"/>
      <c r="Q344" s="327"/>
      <c r="R344" s="327"/>
      <c r="S344" s="327"/>
      <c r="T344" s="327"/>
      <c r="U344" s="327"/>
      <c r="V344" s="327"/>
      <c r="W344" s="327"/>
      <c r="X344" s="327"/>
      <c r="Y344" s="327"/>
      <c r="Z344" s="327"/>
    </row>
    <row r="345" spans="1:26" ht="15.75">
      <c r="A345" s="327"/>
      <c r="B345" s="327"/>
      <c r="C345" s="327"/>
      <c r="D345" s="327"/>
      <c r="E345" s="327"/>
      <c r="F345" s="327"/>
      <c r="G345" s="327"/>
      <c r="H345" s="327"/>
      <c r="I345" s="327"/>
      <c r="J345" s="327"/>
      <c r="K345" s="327"/>
      <c r="L345" s="327"/>
      <c r="M345" s="327"/>
      <c r="N345" s="327"/>
      <c r="O345" s="327"/>
      <c r="P345" s="327"/>
      <c r="Q345" s="327"/>
      <c r="R345" s="327"/>
      <c r="S345" s="327"/>
      <c r="T345" s="327"/>
      <c r="U345" s="327"/>
      <c r="V345" s="327"/>
      <c r="W345" s="327"/>
      <c r="X345" s="327"/>
      <c r="Y345" s="327"/>
      <c r="Z345" s="327"/>
    </row>
    <row r="346" spans="1:26" ht="15.75">
      <c r="A346" s="327"/>
      <c r="B346" s="327"/>
      <c r="C346" s="327"/>
      <c r="D346" s="327"/>
      <c r="E346" s="327"/>
      <c r="F346" s="327"/>
      <c r="G346" s="327"/>
      <c r="H346" s="327"/>
      <c r="I346" s="327"/>
      <c r="J346" s="327"/>
      <c r="K346" s="327"/>
      <c r="L346" s="327"/>
      <c r="M346" s="327"/>
      <c r="N346" s="327"/>
      <c r="O346" s="327"/>
      <c r="P346" s="327"/>
      <c r="Q346" s="327"/>
      <c r="R346" s="327"/>
      <c r="S346" s="327"/>
      <c r="T346" s="327"/>
      <c r="U346" s="327"/>
      <c r="V346" s="327"/>
      <c r="W346" s="327"/>
      <c r="X346" s="327"/>
      <c r="Y346" s="327"/>
      <c r="Z346" s="327"/>
    </row>
    <row r="347" spans="1:26" ht="15.75">
      <c r="A347" s="327"/>
      <c r="B347" s="327"/>
      <c r="C347" s="327"/>
      <c r="D347" s="327"/>
      <c r="E347" s="327"/>
      <c r="F347" s="327"/>
      <c r="G347" s="327"/>
      <c r="H347" s="327"/>
      <c r="I347" s="327"/>
      <c r="J347" s="327"/>
      <c r="K347" s="327"/>
      <c r="L347" s="327"/>
      <c r="M347" s="327"/>
      <c r="N347" s="327"/>
      <c r="O347" s="327"/>
      <c r="P347" s="327"/>
      <c r="Q347" s="327"/>
      <c r="R347" s="327"/>
      <c r="S347" s="327"/>
      <c r="T347" s="327"/>
      <c r="U347" s="327"/>
      <c r="V347" s="327"/>
      <c r="W347" s="327"/>
      <c r="X347" s="327"/>
      <c r="Y347" s="327"/>
      <c r="Z347" s="327"/>
    </row>
    <row r="348" spans="1:26" ht="15.75">
      <c r="A348" s="327"/>
      <c r="B348" s="327"/>
      <c r="C348" s="327"/>
      <c r="D348" s="327"/>
      <c r="E348" s="327"/>
      <c r="F348" s="327"/>
      <c r="G348" s="327"/>
      <c r="H348" s="327"/>
      <c r="I348" s="327"/>
      <c r="J348" s="327"/>
      <c r="K348" s="327"/>
      <c r="L348" s="327"/>
      <c r="M348" s="327"/>
      <c r="N348" s="327"/>
      <c r="O348" s="327"/>
      <c r="P348" s="327"/>
      <c r="Q348" s="327"/>
      <c r="R348" s="327"/>
      <c r="S348" s="327"/>
      <c r="T348" s="327"/>
      <c r="U348" s="327"/>
      <c r="V348" s="327"/>
      <c r="W348" s="327"/>
      <c r="X348" s="327"/>
      <c r="Y348" s="327"/>
      <c r="Z348" s="327"/>
    </row>
    <row r="349" spans="1:26" ht="15.75">
      <c r="A349" s="327"/>
      <c r="B349" s="327"/>
      <c r="C349" s="327"/>
      <c r="D349" s="327"/>
      <c r="E349" s="327"/>
      <c r="F349" s="327"/>
      <c r="G349" s="327"/>
      <c r="H349" s="327"/>
      <c r="I349" s="327"/>
      <c r="J349" s="327"/>
      <c r="K349" s="327"/>
      <c r="L349" s="327"/>
      <c r="M349" s="327"/>
      <c r="N349" s="327"/>
      <c r="O349" s="327"/>
      <c r="P349" s="327"/>
      <c r="Q349" s="327"/>
      <c r="R349" s="327"/>
      <c r="S349" s="327"/>
      <c r="T349" s="327"/>
      <c r="U349" s="327"/>
      <c r="V349" s="327"/>
      <c r="W349" s="327"/>
      <c r="X349" s="327"/>
      <c r="Y349" s="327"/>
      <c r="Z349" s="327"/>
    </row>
    <row r="350" spans="1:26" ht="15.75">
      <c r="A350" s="327"/>
      <c r="B350" s="327"/>
      <c r="C350" s="327"/>
      <c r="D350" s="327"/>
      <c r="E350" s="327"/>
      <c r="F350" s="327"/>
      <c r="G350" s="327"/>
      <c r="H350" s="327"/>
      <c r="I350" s="327"/>
      <c r="J350" s="327"/>
      <c r="K350" s="327"/>
      <c r="L350" s="327"/>
      <c r="M350" s="327"/>
      <c r="N350" s="327"/>
      <c r="O350" s="327"/>
      <c r="P350" s="327"/>
      <c r="Q350" s="327"/>
      <c r="R350" s="327"/>
      <c r="S350" s="327"/>
      <c r="T350" s="327"/>
      <c r="U350" s="327"/>
      <c r="V350" s="327"/>
      <c r="W350" s="327"/>
      <c r="X350" s="327"/>
      <c r="Y350" s="327"/>
      <c r="Z350" s="327"/>
    </row>
    <row r="351" spans="1:26" ht="15.75">
      <c r="A351" s="327"/>
      <c r="B351" s="327"/>
      <c r="C351" s="327"/>
      <c r="D351" s="327"/>
      <c r="E351" s="327"/>
      <c r="F351" s="327"/>
      <c r="G351" s="327"/>
      <c r="H351" s="327"/>
      <c r="I351" s="327"/>
      <c r="J351" s="327"/>
      <c r="K351" s="327"/>
      <c r="L351" s="327"/>
      <c r="M351" s="327"/>
      <c r="N351" s="327"/>
      <c r="O351" s="327"/>
      <c r="P351" s="327"/>
      <c r="Q351" s="327"/>
      <c r="R351" s="327"/>
      <c r="S351" s="327"/>
      <c r="T351" s="327"/>
      <c r="U351" s="327"/>
      <c r="V351" s="327"/>
      <c r="W351" s="327"/>
      <c r="X351" s="327"/>
      <c r="Y351" s="327"/>
      <c r="Z351" s="327"/>
    </row>
    <row r="352" spans="1:26" ht="15.75">
      <c r="A352" s="327"/>
      <c r="B352" s="327"/>
      <c r="C352" s="327"/>
      <c r="D352" s="327"/>
      <c r="E352" s="327"/>
      <c r="F352" s="327"/>
      <c r="G352" s="327"/>
      <c r="H352" s="327"/>
      <c r="I352" s="327"/>
      <c r="J352" s="327"/>
      <c r="K352" s="327"/>
      <c r="L352" s="327"/>
      <c r="M352" s="327"/>
      <c r="N352" s="327"/>
      <c r="O352" s="327"/>
      <c r="P352" s="327"/>
      <c r="Q352" s="327"/>
      <c r="R352" s="327"/>
      <c r="S352" s="327"/>
      <c r="T352" s="327"/>
      <c r="U352" s="327"/>
      <c r="V352" s="327"/>
      <c r="W352" s="327"/>
      <c r="X352" s="327"/>
      <c r="Y352" s="327"/>
      <c r="Z352" s="327"/>
    </row>
    <row r="353" spans="1:26" ht="15.75">
      <c r="A353" s="327"/>
      <c r="B353" s="327"/>
      <c r="C353" s="327"/>
      <c r="D353" s="327"/>
      <c r="E353" s="327"/>
      <c r="F353" s="327"/>
      <c r="G353" s="327"/>
      <c r="H353" s="327"/>
      <c r="I353" s="327"/>
      <c r="J353" s="327"/>
      <c r="K353" s="327"/>
      <c r="L353" s="327"/>
      <c r="M353" s="327"/>
      <c r="N353" s="327"/>
      <c r="O353" s="327"/>
      <c r="P353" s="327"/>
      <c r="Q353" s="327"/>
      <c r="R353" s="327"/>
      <c r="S353" s="327"/>
      <c r="T353" s="327"/>
      <c r="U353" s="327"/>
      <c r="V353" s="327"/>
      <c r="W353" s="327"/>
      <c r="X353" s="327"/>
      <c r="Y353" s="327"/>
      <c r="Z353" s="327"/>
    </row>
    <row r="354" spans="1:26" ht="15.75">
      <c r="A354" s="327"/>
      <c r="B354" s="327"/>
      <c r="C354" s="327"/>
      <c r="D354" s="327"/>
      <c r="E354" s="327"/>
      <c r="F354" s="327"/>
      <c r="G354" s="327"/>
      <c r="H354" s="327"/>
      <c r="I354" s="327"/>
      <c r="J354" s="327"/>
      <c r="K354" s="327"/>
      <c r="L354" s="327"/>
      <c r="M354" s="327"/>
      <c r="N354" s="327"/>
      <c r="O354" s="327"/>
      <c r="P354" s="327"/>
      <c r="Q354" s="327"/>
      <c r="R354" s="327"/>
      <c r="S354" s="327"/>
      <c r="T354" s="327"/>
      <c r="U354" s="327"/>
      <c r="V354" s="327"/>
      <c r="W354" s="327"/>
      <c r="X354" s="327"/>
      <c r="Y354" s="327"/>
      <c r="Z354" s="327"/>
    </row>
    <row r="355" spans="1:26" ht="15.75">
      <c r="A355" s="327"/>
      <c r="B355" s="327"/>
      <c r="C355" s="327"/>
      <c r="D355" s="327"/>
      <c r="E355" s="327"/>
      <c r="F355" s="327"/>
      <c r="G355" s="327"/>
      <c r="H355" s="327"/>
      <c r="I355" s="327"/>
      <c r="J355" s="327"/>
      <c r="K355" s="327"/>
      <c r="L355" s="327"/>
      <c r="M355" s="327"/>
      <c r="N355" s="327"/>
      <c r="O355" s="327"/>
      <c r="P355" s="327"/>
      <c r="Q355" s="327"/>
      <c r="R355" s="327"/>
      <c r="S355" s="327"/>
      <c r="T355" s="327"/>
      <c r="U355" s="327"/>
      <c r="V355" s="327"/>
      <c r="W355" s="327"/>
      <c r="X355" s="327"/>
      <c r="Y355" s="327"/>
      <c r="Z355" s="327"/>
    </row>
    <row r="356" spans="1:26" ht="15.75">
      <c r="A356" s="327"/>
      <c r="B356" s="327"/>
      <c r="C356" s="327"/>
      <c r="D356" s="327"/>
      <c r="E356" s="327"/>
      <c r="F356" s="327"/>
      <c r="G356" s="327"/>
      <c r="H356" s="327"/>
      <c r="I356" s="327"/>
      <c r="J356" s="327"/>
      <c r="K356" s="327"/>
      <c r="L356" s="327"/>
      <c r="M356" s="327"/>
      <c r="N356" s="327"/>
      <c r="O356" s="327"/>
      <c r="P356" s="327"/>
      <c r="Q356" s="327"/>
      <c r="R356" s="327"/>
      <c r="S356" s="327"/>
      <c r="T356" s="327"/>
      <c r="U356" s="327"/>
      <c r="V356" s="327"/>
      <c r="W356" s="327"/>
      <c r="X356" s="327"/>
      <c r="Y356" s="327"/>
      <c r="Z356" s="327"/>
    </row>
    <row r="357" spans="1:26" ht="15.75">
      <c r="A357" s="327"/>
      <c r="B357" s="327"/>
      <c r="C357" s="327"/>
      <c r="D357" s="327"/>
      <c r="E357" s="327"/>
      <c r="F357" s="327"/>
      <c r="G357" s="327"/>
      <c r="H357" s="327"/>
      <c r="I357" s="327"/>
      <c r="J357" s="327"/>
      <c r="K357" s="327"/>
      <c r="L357" s="327"/>
      <c r="M357" s="327"/>
      <c r="N357" s="327"/>
      <c r="O357" s="327"/>
      <c r="P357" s="327"/>
      <c r="Q357" s="327"/>
      <c r="R357" s="327"/>
      <c r="S357" s="327"/>
      <c r="T357" s="327"/>
      <c r="U357" s="327"/>
      <c r="V357" s="327"/>
      <c r="W357" s="327"/>
      <c r="X357" s="327"/>
      <c r="Y357" s="327"/>
      <c r="Z357" s="327"/>
    </row>
    <row r="358" spans="1:26" ht="15.75">
      <c r="A358" s="327"/>
      <c r="B358" s="327"/>
      <c r="C358" s="327"/>
      <c r="D358" s="327"/>
      <c r="E358" s="327"/>
      <c r="F358" s="327"/>
      <c r="G358" s="327"/>
      <c r="H358" s="327"/>
      <c r="I358" s="327"/>
      <c r="J358" s="327"/>
      <c r="K358" s="327"/>
      <c r="L358" s="327"/>
      <c r="M358" s="327"/>
      <c r="N358" s="327"/>
      <c r="O358" s="327"/>
      <c r="P358" s="327"/>
      <c r="Q358" s="327"/>
      <c r="R358" s="327"/>
      <c r="S358" s="327"/>
      <c r="T358" s="327"/>
      <c r="U358" s="327"/>
      <c r="V358" s="327"/>
      <c r="W358" s="327"/>
      <c r="X358" s="327"/>
      <c r="Y358" s="327"/>
      <c r="Z358" s="327"/>
    </row>
    <row r="359" spans="1:26" ht="15.75">
      <c r="A359" s="327"/>
      <c r="B359" s="327"/>
      <c r="C359" s="327"/>
      <c r="D359" s="327"/>
      <c r="E359" s="327"/>
      <c r="F359" s="327"/>
      <c r="G359" s="327"/>
      <c r="H359" s="327"/>
      <c r="I359" s="327"/>
      <c r="J359" s="327"/>
      <c r="K359" s="327"/>
      <c r="L359" s="327"/>
      <c r="M359" s="327"/>
      <c r="N359" s="327"/>
      <c r="O359" s="327"/>
      <c r="P359" s="327"/>
      <c r="Q359" s="327"/>
      <c r="R359" s="327"/>
      <c r="S359" s="327"/>
      <c r="T359" s="327"/>
      <c r="U359" s="327"/>
      <c r="V359" s="327"/>
      <c r="W359" s="327"/>
      <c r="X359" s="327"/>
      <c r="Y359" s="327"/>
      <c r="Z359" s="327"/>
    </row>
    <row r="360" spans="1:26" ht="15.75">
      <c r="A360" s="327"/>
      <c r="B360" s="327"/>
      <c r="C360" s="327"/>
      <c r="D360" s="327"/>
      <c r="E360" s="327"/>
      <c r="F360" s="327"/>
      <c r="G360" s="327"/>
      <c r="H360" s="327"/>
      <c r="I360" s="327"/>
      <c r="J360" s="327"/>
      <c r="K360" s="327"/>
      <c r="L360" s="327"/>
      <c r="M360" s="327"/>
      <c r="N360" s="327"/>
      <c r="O360" s="327"/>
      <c r="P360" s="327"/>
      <c r="Q360" s="327"/>
      <c r="R360" s="327"/>
      <c r="S360" s="327"/>
      <c r="T360" s="327"/>
      <c r="U360" s="327"/>
      <c r="V360" s="327"/>
      <c r="W360" s="327"/>
      <c r="X360" s="327"/>
      <c r="Y360" s="327"/>
      <c r="Z360" s="327"/>
    </row>
    <row r="361" spans="1:26" ht="15.75">
      <c r="A361" s="327"/>
      <c r="B361" s="327"/>
      <c r="C361" s="327"/>
      <c r="D361" s="327"/>
      <c r="E361" s="327"/>
      <c r="F361" s="327"/>
      <c r="G361" s="327"/>
      <c r="H361" s="327"/>
      <c r="I361" s="327"/>
      <c r="J361" s="327"/>
      <c r="K361" s="327"/>
      <c r="L361" s="327"/>
      <c r="M361" s="327"/>
      <c r="N361" s="327"/>
      <c r="O361" s="327"/>
      <c r="P361" s="327"/>
      <c r="Q361" s="327"/>
      <c r="R361" s="327"/>
      <c r="S361" s="327"/>
      <c r="T361" s="327"/>
      <c r="U361" s="327"/>
      <c r="V361" s="327"/>
      <c r="W361" s="327"/>
      <c r="X361" s="327"/>
      <c r="Y361" s="327"/>
      <c r="Z361" s="327"/>
    </row>
    <row r="362" spans="1:26" ht="15.75">
      <c r="A362" s="327"/>
      <c r="B362" s="327"/>
      <c r="C362" s="327"/>
      <c r="D362" s="327"/>
      <c r="E362" s="327"/>
      <c r="F362" s="327"/>
      <c r="G362" s="327"/>
      <c r="H362" s="327"/>
      <c r="I362" s="327"/>
      <c r="J362" s="327"/>
      <c r="K362" s="327"/>
      <c r="L362" s="327"/>
      <c r="M362" s="327"/>
      <c r="N362" s="327"/>
      <c r="O362" s="327"/>
      <c r="P362" s="327"/>
      <c r="Q362" s="327"/>
      <c r="R362" s="327"/>
      <c r="S362" s="327"/>
      <c r="T362" s="327"/>
      <c r="U362" s="327"/>
      <c r="V362" s="327"/>
      <c r="W362" s="327"/>
      <c r="X362" s="327"/>
      <c r="Y362" s="327"/>
      <c r="Z362" s="327"/>
    </row>
    <row r="363" spans="1:26" ht="15.75">
      <c r="A363" s="327"/>
      <c r="B363" s="327"/>
      <c r="C363" s="327"/>
      <c r="D363" s="327"/>
      <c r="E363" s="327"/>
      <c r="F363" s="327"/>
      <c r="G363" s="327"/>
      <c r="H363" s="327"/>
      <c r="I363" s="327"/>
      <c r="J363" s="327"/>
      <c r="K363" s="327"/>
      <c r="L363" s="327"/>
      <c r="M363" s="327"/>
      <c r="N363" s="327"/>
      <c r="O363" s="327"/>
      <c r="P363" s="327"/>
      <c r="Q363" s="327"/>
      <c r="R363" s="327"/>
      <c r="S363" s="327"/>
      <c r="T363" s="327"/>
      <c r="U363" s="327"/>
      <c r="V363" s="327"/>
      <c r="W363" s="327"/>
      <c r="X363" s="327"/>
      <c r="Y363" s="327"/>
      <c r="Z363" s="327"/>
    </row>
    <row r="364" spans="1:26" ht="15.75">
      <c r="A364" s="327"/>
      <c r="B364" s="327"/>
      <c r="C364" s="327"/>
      <c r="D364" s="327"/>
      <c r="E364" s="327"/>
      <c r="F364" s="327"/>
      <c r="G364" s="327"/>
      <c r="H364" s="327"/>
      <c r="I364" s="327"/>
      <c r="J364" s="327"/>
      <c r="K364" s="327"/>
      <c r="L364" s="327"/>
      <c r="M364" s="327"/>
      <c r="N364" s="327"/>
      <c r="O364" s="327"/>
      <c r="P364" s="327"/>
      <c r="Q364" s="327"/>
      <c r="R364" s="327"/>
      <c r="S364" s="327"/>
      <c r="T364" s="327"/>
      <c r="U364" s="327"/>
      <c r="V364" s="327"/>
      <c r="W364" s="327"/>
      <c r="X364" s="327"/>
      <c r="Y364" s="327"/>
      <c r="Z364" s="327"/>
    </row>
    <row r="365" spans="1:26" ht="15.75">
      <c r="A365" s="327"/>
      <c r="B365" s="327"/>
      <c r="C365" s="327"/>
      <c r="D365" s="327"/>
      <c r="E365" s="327"/>
      <c r="F365" s="327"/>
      <c r="G365" s="327"/>
      <c r="H365" s="327"/>
      <c r="I365" s="327"/>
      <c r="J365" s="327"/>
      <c r="K365" s="327"/>
      <c r="L365" s="327"/>
      <c r="M365" s="327"/>
      <c r="N365" s="327"/>
      <c r="O365" s="327"/>
      <c r="P365" s="327"/>
      <c r="Q365" s="327"/>
      <c r="R365" s="327"/>
      <c r="S365" s="327"/>
      <c r="T365" s="327"/>
      <c r="U365" s="327"/>
      <c r="V365" s="327"/>
      <c r="W365" s="327"/>
      <c r="X365" s="327"/>
      <c r="Y365" s="327"/>
      <c r="Z365" s="327"/>
    </row>
    <row r="366" spans="1:26" ht="15.75">
      <c r="A366" s="327"/>
      <c r="B366" s="327"/>
      <c r="C366" s="327"/>
      <c r="D366" s="327"/>
      <c r="E366" s="327"/>
      <c r="F366" s="327"/>
      <c r="G366" s="327"/>
      <c r="H366" s="327"/>
      <c r="I366" s="327"/>
      <c r="J366" s="327"/>
      <c r="K366" s="327"/>
      <c r="L366" s="327"/>
      <c r="M366" s="327"/>
      <c r="N366" s="327"/>
      <c r="O366" s="327"/>
      <c r="P366" s="327"/>
      <c r="Q366" s="327"/>
      <c r="R366" s="327"/>
      <c r="S366" s="327"/>
      <c r="T366" s="327"/>
      <c r="U366" s="327"/>
      <c r="V366" s="327"/>
      <c r="W366" s="327"/>
      <c r="X366" s="327"/>
      <c r="Y366" s="327"/>
      <c r="Z366" s="327"/>
    </row>
    <row r="367" spans="1:26" ht="15.75">
      <c r="A367" s="327"/>
      <c r="B367" s="327"/>
      <c r="C367" s="327"/>
      <c r="D367" s="327"/>
      <c r="E367" s="327"/>
      <c r="F367" s="327"/>
      <c r="G367" s="327"/>
      <c r="H367" s="327"/>
      <c r="I367" s="327"/>
      <c r="J367" s="327"/>
      <c r="K367" s="327"/>
      <c r="L367" s="327"/>
      <c r="M367" s="327"/>
      <c r="N367" s="327"/>
      <c r="O367" s="327"/>
      <c r="P367" s="327"/>
      <c r="Q367" s="327"/>
      <c r="R367" s="327"/>
      <c r="S367" s="327"/>
      <c r="T367" s="327"/>
      <c r="U367" s="327"/>
      <c r="V367" s="327"/>
      <c r="W367" s="327"/>
      <c r="X367" s="327"/>
      <c r="Y367" s="327"/>
      <c r="Z367" s="327"/>
    </row>
    <row r="368" spans="1:26" ht="15.75">
      <c r="A368" s="327"/>
      <c r="B368" s="327"/>
      <c r="C368" s="327"/>
      <c r="D368" s="327"/>
      <c r="E368" s="327"/>
      <c r="F368" s="327"/>
      <c r="G368" s="327"/>
      <c r="H368" s="327"/>
      <c r="I368" s="327"/>
      <c r="J368" s="327"/>
      <c r="K368" s="327"/>
      <c r="L368" s="327"/>
      <c r="M368" s="327"/>
      <c r="N368" s="327"/>
      <c r="O368" s="327"/>
      <c r="P368" s="327"/>
      <c r="Q368" s="327"/>
      <c r="R368" s="327"/>
      <c r="S368" s="327"/>
      <c r="T368" s="327"/>
      <c r="U368" s="327"/>
      <c r="V368" s="327"/>
      <c r="W368" s="327"/>
      <c r="X368" s="327"/>
      <c r="Y368" s="327"/>
      <c r="Z368" s="327"/>
    </row>
    <row r="369" spans="1:26" ht="15.75">
      <c r="A369" s="327"/>
      <c r="B369" s="327"/>
      <c r="C369" s="327"/>
      <c r="D369" s="327"/>
      <c r="E369" s="327"/>
      <c r="F369" s="327"/>
      <c r="G369" s="327"/>
      <c r="H369" s="327"/>
      <c r="I369" s="327"/>
      <c r="J369" s="327"/>
      <c r="K369" s="327"/>
      <c r="L369" s="327"/>
      <c r="M369" s="327"/>
      <c r="N369" s="327"/>
      <c r="O369" s="327"/>
      <c r="P369" s="327"/>
      <c r="Q369" s="327"/>
      <c r="R369" s="327"/>
      <c r="S369" s="327"/>
      <c r="T369" s="327"/>
      <c r="U369" s="327"/>
      <c r="V369" s="327"/>
      <c r="W369" s="327"/>
      <c r="X369" s="327"/>
      <c r="Y369" s="327"/>
      <c r="Z369" s="327"/>
    </row>
    <row r="370" spans="1:26" ht="15.75">
      <c r="A370" s="327"/>
      <c r="B370" s="327"/>
      <c r="C370" s="327"/>
      <c r="D370" s="327"/>
      <c r="E370" s="327"/>
      <c r="F370" s="327"/>
      <c r="G370" s="327"/>
      <c r="H370" s="327"/>
      <c r="I370" s="327"/>
      <c r="J370" s="327"/>
      <c r="K370" s="327"/>
      <c r="L370" s="327"/>
      <c r="M370" s="327"/>
      <c r="N370" s="327"/>
      <c r="O370" s="327"/>
      <c r="P370" s="327"/>
      <c r="Q370" s="327"/>
      <c r="R370" s="327"/>
      <c r="S370" s="327"/>
      <c r="T370" s="327"/>
      <c r="U370" s="327"/>
      <c r="V370" s="327"/>
      <c r="W370" s="327"/>
      <c r="X370" s="327"/>
      <c r="Y370" s="327"/>
      <c r="Z370" s="327"/>
    </row>
    <row r="371" spans="1:26" ht="15.75">
      <c r="A371" s="327"/>
      <c r="B371" s="327"/>
      <c r="C371" s="327"/>
      <c r="D371" s="327"/>
      <c r="E371" s="327"/>
      <c r="F371" s="327"/>
      <c r="G371" s="327"/>
      <c r="H371" s="327"/>
      <c r="I371" s="327"/>
      <c r="J371" s="327"/>
      <c r="K371" s="327"/>
      <c r="L371" s="327"/>
      <c r="M371" s="327"/>
      <c r="N371" s="327"/>
      <c r="O371" s="327"/>
      <c r="P371" s="327"/>
      <c r="Q371" s="327"/>
      <c r="R371" s="327"/>
      <c r="S371" s="327"/>
      <c r="T371" s="327"/>
      <c r="U371" s="327"/>
      <c r="V371" s="327"/>
      <c r="W371" s="327"/>
      <c r="X371" s="327"/>
      <c r="Y371" s="327"/>
      <c r="Z371" s="327"/>
    </row>
    <row r="372" spans="1:26" ht="15.75">
      <c r="A372" s="327"/>
      <c r="B372" s="327"/>
      <c r="C372" s="327"/>
      <c r="D372" s="327"/>
      <c r="E372" s="327"/>
      <c r="F372" s="327"/>
      <c r="G372" s="327"/>
      <c r="H372" s="327"/>
      <c r="I372" s="327"/>
      <c r="J372" s="327"/>
      <c r="K372" s="327"/>
      <c r="L372" s="327"/>
      <c r="M372" s="327"/>
      <c r="N372" s="327"/>
      <c r="O372" s="327"/>
      <c r="P372" s="327"/>
      <c r="Q372" s="327"/>
      <c r="R372" s="327"/>
      <c r="S372" s="327"/>
      <c r="T372" s="327"/>
      <c r="U372" s="327"/>
      <c r="V372" s="327"/>
      <c r="W372" s="327"/>
      <c r="X372" s="327"/>
      <c r="Y372" s="327"/>
      <c r="Z372" s="327"/>
    </row>
    <row r="373" spans="1:26" ht="15.75">
      <c r="A373" s="327"/>
      <c r="B373" s="327"/>
      <c r="C373" s="327"/>
      <c r="D373" s="327"/>
      <c r="E373" s="327"/>
      <c r="F373" s="327"/>
      <c r="G373" s="327"/>
      <c r="H373" s="327"/>
      <c r="I373" s="327"/>
      <c r="J373" s="327"/>
      <c r="K373" s="327"/>
      <c r="L373" s="327"/>
      <c r="M373" s="327"/>
      <c r="N373" s="327"/>
      <c r="O373" s="327"/>
      <c r="P373" s="327"/>
      <c r="Q373" s="327"/>
      <c r="R373" s="327"/>
      <c r="S373" s="327"/>
      <c r="T373" s="327"/>
      <c r="U373" s="327"/>
      <c r="V373" s="327"/>
      <c r="W373" s="327"/>
      <c r="X373" s="327"/>
      <c r="Y373" s="327"/>
      <c r="Z373" s="327"/>
    </row>
    <row r="374" spans="1:26" ht="15.75">
      <c r="A374" s="327"/>
      <c r="B374" s="327"/>
      <c r="C374" s="327"/>
      <c r="D374" s="327"/>
      <c r="E374" s="327"/>
      <c r="F374" s="327"/>
      <c r="G374" s="327"/>
      <c r="H374" s="327"/>
      <c r="I374" s="327"/>
      <c r="J374" s="327"/>
      <c r="K374" s="327"/>
      <c r="L374" s="327"/>
      <c r="M374" s="327"/>
      <c r="N374" s="327"/>
      <c r="O374" s="327"/>
      <c r="P374" s="327"/>
      <c r="Q374" s="327"/>
      <c r="R374" s="327"/>
      <c r="S374" s="327"/>
      <c r="T374" s="327"/>
      <c r="U374" s="327"/>
      <c r="V374" s="327"/>
      <c r="W374" s="327"/>
      <c r="X374" s="327"/>
      <c r="Y374" s="327"/>
      <c r="Z374" s="327"/>
    </row>
    <row r="375" spans="1:26" ht="15.75">
      <c r="A375" s="327"/>
      <c r="B375" s="327"/>
      <c r="C375" s="327"/>
      <c r="D375" s="327"/>
      <c r="E375" s="327"/>
      <c r="F375" s="327"/>
      <c r="G375" s="327"/>
      <c r="H375" s="327"/>
      <c r="I375" s="327"/>
      <c r="J375" s="327"/>
      <c r="K375" s="327"/>
      <c r="L375" s="327"/>
      <c r="M375" s="327"/>
      <c r="N375" s="327"/>
      <c r="O375" s="327"/>
      <c r="P375" s="327"/>
      <c r="Q375" s="327"/>
      <c r="R375" s="327"/>
      <c r="S375" s="327"/>
      <c r="T375" s="327"/>
      <c r="U375" s="327"/>
      <c r="V375" s="327"/>
      <c r="W375" s="327"/>
      <c r="X375" s="327"/>
      <c r="Y375" s="327"/>
      <c r="Z375" s="327"/>
    </row>
    <row r="376" spans="1:26" ht="15.75">
      <c r="A376" s="327"/>
      <c r="B376" s="327"/>
      <c r="C376" s="327"/>
      <c r="D376" s="327"/>
      <c r="E376" s="327"/>
      <c r="F376" s="327"/>
      <c r="G376" s="327"/>
      <c r="H376" s="327"/>
      <c r="I376" s="327"/>
      <c r="J376" s="327"/>
      <c r="K376" s="327"/>
      <c r="L376" s="327"/>
      <c r="M376" s="327"/>
      <c r="N376" s="327"/>
      <c r="O376" s="327"/>
      <c r="P376" s="327"/>
      <c r="Q376" s="327"/>
      <c r="R376" s="327"/>
      <c r="S376" s="327"/>
      <c r="T376" s="327"/>
      <c r="U376" s="327"/>
      <c r="V376" s="327"/>
      <c r="W376" s="327"/>
      <c r="X376" s="327"/>
      <c r="Y376" s="327"/>
      <c r="Z376" s="327"/>
    </row>
    <row r="377" spans="1:26" ht="15.75">
      <c r="A377" s="327"/>
      <c r="B377" s="327"/>
      <c r="C377" s="327"/>
      <c r="D377" s="327"/>
      <c r="E377" s="327"/>
      <c r="F377" s="327"/>
      <c r="G377" s="327"/>
      <c r="H377" s="327"/>
      <c r="I377" s="327"/>
      <c r="J377" s="327"/>
      <c r="K377" s="327"/>
      <c r="L377" s="327"/>
      <c r="M377" s="327"/>
      <c r="N377" s="327"/>
      <c r="O377" s="327"/>
      <c r="P377" s="327"/>
      <c r="Q377" s="327"/>
      <c r="R377" s="327"/>
      <c r="S377" s="327"/>
      <c r="T377" s="327"/>
      <c r="U377" s="327"/>
      <c r="V377" s="327"/>
      <c r="W377" s="327"/>
      <c r="X377" s="327"/>
      <c r="Y377" s="327"/>
      <c r="Z377" s="327"/>
    </row>
    <row r="378" spans="1:26" ht="15.75">
      <c r="A378" s="327"/>
      <c r="B378" s="327"/>
      <c r="C378" s="327"/>
      <c r="D378" s="327"/>
      <c r="E378" s="327"/>
      <c r="F378" s="327"/>
      <c r="G378" s="327"/>
      <c r="H378" s="327"/>
      <c r="I378" s="327"/>
      <c r="J378" s="327"/>
      <c r="K378" s="327"/>
      <c r="L378" s="327"/>
      <c r="M378" s="327"/>
      <c r="N378" s="327"/>
      <c r="O378" s="327"/>
      <c r="P378" s="327"/>
      <c r="Q378" s="327"/>
      <c r="R378" s="327"/>
      <c r="S378" s="327"/>
      <c r="T378" s="327"/>
      <c r="U378" s="327"/>
      <c r="V378" s="327"/>
      <c r="W378" s="327"/>
      <c r="X378" s="327"/>
      <c r="Y378" s="327"/>
      <c r="Z378" s="327"/>
    </row>
    <row r="379" spans="1:26" ht="15.75">
      <c r="A379" s="327"/>
      <c r="B379" s="327"/>
      <c r="C379" s="327"/>
      <c r="D379" s="327"/>
      <c r="E379" s="327"/>
      <c r="F379" s="327"/>
      <c r="G379" s="327"/>
      <c r="H379" s="327"/>
      <c r="I379" s="327"/>
      <c r="J379" s="327"/>
      <c r="K379" s="327"/>
      <c r="L379" s="327"/>
      <c r="M379" s="327"/>
      <c r="N379" s="327"/>
      <c r="O379" s="327"/>
      <c r="P379" s="327"/>
      <c r="Q379" s="327"/>
      <c r="R379" s="327"/>
      <c r="S379" s="327"/>
      <c r="T379" s="327"/>
      <c r="U379" s="327"/>
      <c r="V379" s="327"/>
      <c r="W379" s="327"/>
      <c r="X379" s="327"/>
      <c r="Y379" s="327"/>
      <c r="Z379" s="327"/>
    </row>
    <row r="380" spans="1:26" ht="15.75">
      <c r="A380" s="327"/>
      <c r="B380" s="327"/>
      <c r="C380" s="327"/>
      <c r="D380" s="327"/>
      <c r="E380" s="327"/>
      <c r="F380" s="327"/>
      <c r="G380" s="327"/>
      <c r="H380" s="327"/>
      <c r="I380" s="327"/>
      <c r="J380" s="327"/>
      <c r="K380" s="327"/>
      <c r="L380" s="327"/>
      <c r="M380" s="327"/>
      <c r="N380" s="327"/>
      <c r="O380" s="327"/>
      <c r="P380" s="327"/>
      <c r="Q380" s="327"/>
      <c r="R380" s="327"/>
      <c r="S380" s="327"/>
      <c r="T380" s="327"/>
      <c r="U380" s="327"/>
      <c r="V380" s="327"/>
      <c r="W380" s="327"/>
      <c r="X380" s="327"/>
      <c r="Y380" s="327"/>
      <c r="Z380" s="327"/>
    </row>
    <row r="381" spans="1:26" ht="15.75">
      <c r="A381" s="327"/>
      <c r="B381" s="327"/>
      <c r="C381" s="327"/>
      <c r="D381" s="327"/>
      <c r="E381" s="327"/>
      <c r="F381" s="327"/>
      <c r="G381" s="327"/>
      <c r="H381" s="327"/>
      <c r="I381" s="327"/>
      <c r="J381" s="327"/>
      <c r="K381" s="327"/>
      <c r="L381" s="327"/>
      <c r="M381" s="327"/>
      <c r="N381" s="327"/>
      <c r="O381" s="327"/>
      <c r="P381" s="327"/>
      <c r="Q381" s="327"/>
      <c r="R381" s="327"/>
      <c r="S381" s="327"/>
      <c r="T381" s="327"/>
      <c r="U381" s="327"/>
      <c r="V381" s="327"/>
      <c r="W381" s="327"/>
      <c r="X381" s="327"/>
      <c r="Y381" s="327"/>
      <c r="Z381" s="327"/>
    </row>
    <row r="382" spans="1:26" ht="15.75">
      <c r="A382" s="327"/>
      <c r="B382" s="327"/>
      <c r="C382" s="327"/>
      <c r="D382" s="327"/>
      <c r="E382" s="327"/>
      <c r="F382" s="327"/>
      <c r="G382" s="327"/>
      <c r="H382" s="327"/>
      <c r="I382" s="327"/>
      <c r="J382" s="327"/>
      <c r="K382" s="327"/>
      <c r="L382" s="327"/>
      <c r="M382" s="327"/>
      <c r="N382" s="327"/>
      <c r="O382" s="327"/>
      <c r="P382" s="327"/>
      <c r="Q382" s="327"/>
      <c r="R382" s="327"/>
      <c r="S382" s="327"/>
      <c r="T382" s="327"/>
      <c r="U382" s="327"/>
      <c r="V382" s="327"/>
      <c r="W382" s="327"/>
      <c r="X382" s="327"/>
      <c r="Y382" s="327"/>
      <c r="Z382" s="327"/>
    </row>
    <row r="383" spans="1:26" ht="15.75">
      <c r="A383" s="327"/>
      <c r="B383" s="327"/>
      <c r="C383" s="327"/>
      <c r="D383" s="327"/>
      <c r="E383" s="327"/>
      <c r="F383" s="327"/>
      <c r="G383" s="327"/>
      <c r="H383" s="327"/>
      <c r="I383" s="327"/>
      <c r="J383" s="327"/>
      <c r="K383" s="327"/>
      <c r="L383" s="327"/>
      <c r="M383" s="327"/>
      <c r="N383" s="327"/>
      <c r="O383" s="327"/>
      <c r="P383" s="327"/>
      <c r="Q383" s="327"/>
      <c r="R383" s="327"/>
      <c r="S383" s="327"/>
      <c r="T383" s="327"/>
      <c r="U383" s="327"/>
      <c r="V383" s="327"/>
      <c r="W383" s="327"/>
      <c r="X383" s="327"/>
      <c r="Y383" s="327"/>
      <c r="Z383" s="327"/>
    </row>
    <row r="384" spans="1:26" ht="15.75">
      <c r="A384" s="327"/>
      <c r="B384" s="327"/>
      <c r="C384" s="327"/>
      <c r="D384" s="327"/>
      <c r="E384" s="327"/>
      <c r="F384" s="327"/>
      <c r="G384" s="327"/>
      <c r="H384" s="327"/>
      <c r="I384" s="327"/>
      <c r="J384" s="327"/>
      <c r="K384" s="327"/>
      <c r="L384" s="327"/>
      <c r="M384" s="327"/>
      <c r="N384" s="327"/>
      <c r="O384" s="327"/>
      <c r="P384" s="327"/>
      <c r="Q384" s="327"/>
      <c r="R384" s="327"/>
      <c r="S384" s="327"/>
      <c r="T384" s="327"/>
      <c r="U384" s="327"/>
      <c r="V384" s="327"/>
      <c r="W384" s="327"/>
      <c r="X384" s="327"/>
      <c r="Y384" s="327"/>
      <c r="Z384" s="327"/>
    </row>
    <row r="385" spans="1:26" ht="15.75">
      <c r="A385" s="327"/>
      <c r="B385" s="327"/>
      <c r="C385" s="327"/>
      <c r="D385" s="327"/>
      <c r="E385" s="327"/>
      <c r="F385" s="327"/>
      <c r="G385" s="327"/>
      <c r="H385" s="327"/>
      <c r="I385" s="327"/>
      <c r="J385" s="327"/>
      <c r="K385" s="327"/>
      <c r="L385" s="327"/>
      <c r="M385" s="327"/>
      <c r="N385" s="327"/>
      <c r="O385" s="327"/>
      <c r="P385" s="327"/>
      <c r="Q385" s="327"/>
      <c r="R385" s="327"/>
      <c r="S385" s="327"/>
      <c r="T385" s="327"/>
      <c r="U385" s="327"/>
      <c r="V385" s="327"/>
      <c r="W385" s="327"/>
      <c r="X385" s="327"/>
      <c r="Y385" s="327"/>
      <c r="Z385" s="327"/>
    </row>
    <row r="386" spans="1:26" ht="15.75">
      <c r="A386" s="327"/>
      <c r="B386" s="327"/>
      <c r="C386" s="327"/>
      <c r="D386" s="327"/>
      <c r="E386" s="327"/>
      <c r="F386" s="327"/>
      <c r="G386" s="327"/>
      <c r="H386" s="327"/>
      <c r="I386" s="327"/>
      <c r="J386" s="327"/>
      <c r="K386" s="327"/>
      <c r="L386" s="327"/>
      <c r="M386" s="327"/>
      <c r="N386" s="327"/>
      <c r="O386" s="327"/>
      <c r="P386" s="327"/>
      <c r="Q386" s="327"/>
      <c r="R386" s="327"/>
      <c r="S386" s="327"/>
      <c r="T386" s="327"/>
      <c r="U386" s="327"/>
      <c r="V386" s="327"/>
      <c r="W386" s="327"/>
      <c r="X386" s="327"/>
      <c r="Y386" s="327"/>
      <c r="Z386" s="327"/>
    </row>
    <row r="387" spans="1:26" ht="15.75">
      <c r="A387" s="327"/>
      <c r="B387" s="327"/>
      <c r="C387" s="327"/>
      <c r="D387" s="327"/>
      <c r="E387" s="327"/>
      <c r="F387" s="327"/>
      <c r="G387" s="327"/>
      <c r="H387" s="327"/>
      <c r="I387" s="327"/>
      <c r="J387" s="327"/>
      <c r="K387" s="327"/>
      <c r="L387" s="327"/>
      <c r="M387" s="327"/>
      <c r="N387" s="327"/>
      <c r="O387" s="327"/>
      <c r="P387" s="327"/>
      <c r="Q387" s="327"/>
      <c r="R387" s="327"/>
      <c r="S387" s="327"/>
      <c r="T387" s="327"/>
      <c r="U387" s="327"/>
      <c r="V387" s="327"/>
      <c r="W387" s="327"/>
      <c r="X387" s="327"/>
      <c r="Y387" s="327"/>
      <c r="Z387" s="327"/>
    </row>
    <row r="388" spans="1:26" ht="15.75">
      <c r="A388" s="327"/>
      <c r="B388" s="327"/>
      <c r="C388" s="327"/>
      <c r="D388" s="327"/>
      <c r="E388" s="327"/>
      <c r="F388" s="327"/>
      <c r="G388" s="327"/>
      <c r="H388" s="327"/>
      <c r="I388" s="327"/>
      <c r="J388" s="327"/>
      <c r="K388" s="327"/>
      <c r="L388" s="327"/>
      <c r="M388" s="327"/>
      <c r="N388" s="327"/>
      <c r="O388" s="327"/>
      <c r="P388" s="327"/>
      <c r="Q388" s="327"/>
      <c r="R388" s="327"/>
      <c r="S388" s="327"/>
      <c r="T388" s="327"/>
      <c r="U388" s="327"/>
      <c r="V388" s="327"/>
      <c r="W388" s="327"/>
      <c r="X388" s="327"/>
      <c r="Y388" s="327"/>
      <c r="Z388" s="327"/>
    </row>
    <row r="389" spans="1:26" ht="15.75">
      <c r="A389" s="327"/>
      <c r="B389" s="327"/>
      <c r="C389" s="327"/>
      <c r="D389" s="327"/>
      <c r="E389" s="327"/>
      <c r="F389" s="327"/>
      <c r="G389" s="327"/>
      <c r="H389" s="327"/>
      <c r="I389" s="327"/>
      <c r="J389" s="327"/>
      <c r="K389" s="327"/>
      <c r="L389" s="327"/>
      <c r="M389" s="327"/>
      <c r="N389" s="327"/>
      <c r="O389" s="327"/>
      <c r="P389" s="327"/>
      <c r="Q389" s="327"/>
      <c r="R389" s="327"/>
      <c r="S389" s="327"/>
      <c r="T389" s="327"/>
      <c r="U389" s="327"/>
      <c r="V389" s="327"/>
      <c r="W389" s="327"/>
      <c r="X389" s="327"/>
      <c r="Y389" s="327"/>
      <c r="Z389" s="327"/>
    </row>
    <row r="390" spans="1:26" ht="15.75">
      <c r="A390" s="327"/>
      <c r="B390" s="327"/>
      <c r="C390" s="327"/>
      <c r="D390" s="327"/>
      <c r="E390" s="327"/>
      <c r="F390" s="327"/>
      <c r="G390" s="327"/>
      <c r="H390" s="327"/>
      <c r="I390" s="327"/>
      <c r="J390" s="327"/>
      <c r="K390" s="327"/>
      <c r="L390" s="327"/>
      <c r="M390" s="327"/>
      <c r="N390" s="327"/>
      <c r="O390" s="327"/>
      <c r="P390" s="327"/>
      <c r="Q390" s="327"/>
      <c r="R390" s="327"/>
      <c r="S390" s="327"/>
      <c r="T390" s="327"/>
      <c r="U390" s="327"/>
      <c r="V390" s="327"/>
      <c r="W390" s="327"/>
      <c r="X390" s="327"/>
      <c r="Y390" s="327"/>
      <c r="Z390" s="327"/>
    </row>
    <row r="391" spans="1:26" ht="15.75">
      <c r="A391" s="327"/>
      <c r="B391" s="327"/>
      <c r="C391" s="327"/>
      <c r="D391" s="327"/>
      <c r="E391" s="327"/>
      <c r="F391" s="327"/>
      <c r="G391" s="327"/>
      <c r="H391" s="327"/>
      <c r="I391" s="327"/>
      <c r="J391" s="327"/>
      <c r="K391" s="327"/>
      <c r="L391" s="327"/>
      <c r="M391" s="327"/>
      <c r="N391" s="327"/>
      <c r="O391" s="327"/>
      <c r="P391" s="327"/>
      <c r="Q391" s="327"/>
      <c r="R391" s="327"/>
      <c r="S391" s="327"/>
      <c r="T391" s="327"/>
      <c r="U391" s="327"/>
      <c r="V391" s="327"/>
      <c r="W391" s="327"/>
      <c r="X391" s="327"/>
      <c r="Y391" s="327"/>
      <c r="Z391" s="327"/>
    </row>
    <row r="392" spans="1:26" ht="15.75">
      <c r="A392" s="327"/>
      <c r="B392" s="327"/>
      <c r="C392" s="327"/>
      <c r="D392" s="327"/>
      <c r="E392" s="327"/>
      <c r="F392" s="327"/>
      <c r="G392" s="327"/>
      <c r="H392" s="327"/>
      <c r="I392" s="327"/>
      <c r="J392" s="327"/>
      <c r="K392" s="327"/>
      <c r="L392" s="327"/>
      <c r="M392" s="327"/>
      <c r="N392" s="327"/>
      <c r="O392" s="327"/>
      <c r="P392" s="327"/>
      <c r="Q392" s="327"/>
      <c r="R392" s="327"/>
      <c r="S392" s="327"/>
      <c r="T392" s="327"/>
      <c r="U392" s="327"/>
      <c r="V392" s="327"/>
      <c r="W392" s="327"/>
      <c r="X392" s="327"/>
      <c r="Y392" s="327"/>
      <c r="Z392" s="327"/>
    </row>
    <row r="393" spans="1:26" ht="15.75">
      <c r="A393" s="327"/>
      <c r="B393" s="327"/>
      <c r="C393" s="327"/>
      <c r="D393" s="327"/>
      <c r="E393" s="327"/>
      <c r="F393" s="327"/>
      <c r="G393" s="327"/>
      <c r="H393" s="327"/>
      <c r="I393" s="327"/>
      <c r="J393" s="327"/>
      <c r="K393" s="327"/>
      <c r="L393" s="327"/>
      <c r="M393" s="327"/>
      <c r="N393" s="327"/>
      <c r="O393" s="327"/>
      <c r="P393" s="327"/>
      <c r="Q393" s="327"/>
      <c r="R393" s="327"/>
      <c r="S393" s="327"/>
      <c r="T393" s="327"/>
      <c r="U393" s="327"/>
      <c r="V393" s="327"/>
      <c r="W393" s="327"/>
      <c r="X393" s="327"/>
      <c r="Y393" s="327"/>
      <c r="Z393" s="327"/>
    </row>
    <row r="394" spans="1:26" ht="15.75">
      <c r="A394" s="327"/>
      <c r="B394" s="327"/>
      <c r="C394" s="327"/>
      <c r="D394" s="327"/>
      <c r="E394" s="327"/>
      <c r="F394" s="327"/>
      <c r="G394" s="327"/>
      <c r="H394" s="327"/>
      <c r="I394" s="327"/>
      <c r="J394" s="327"/>
      <c r="K394" s="327"/>
      <c r="L394" s="327"/>
      <c r="M394" s="327"/>
      <c r="N394" s="327"/>
      <c r="O394" s="327"/>
      <c r="P394" s="327"/>
      <c r="Q394" s="327"/>
      <c r="R394" s="327"/>
      <c r="S394" s="327"/>
      <c r="T394" s="327"/>
      <c r="U394" s="327"/>
      <c r="V394" s="327"/>
      <c r="W394" s="327"/>
      <c r="X394" s="327"/>
      <c r="Y394" s="327"/>
      <c r="Z394" s="327"/>
    </row>
    <row r="395" spans="1:26" ht="15.75">
      <c r="A395" s="327"/>
      <c r="B395" s="327"/>
      <c r="C395" s="327"/>
      <c r="D395" s="327"/>
      <c r="E395" s="327"/>
      <c r="F395" s="327"/>
      <c r="G395" s="327"/>
      <c r="H395" s="327"/>
      <c r="I395" s="327"/>
      <c r="J395" s="327"/>
      <c r="K395" s="327"/>
      <c r="L395" s="327"/>
      <c r="M395" s="327"/>
      <c r="N395" s="327"/>
      <c r="O395" s="327"/>
      <c r="P395" s="327"/>
      <c r="Q395" s="327"/>
      <c r="R395" s="327"/>
      <c r="S395" s="327"/>
      <c r="T395" s="327"/>
      <c r="U395" s="327"/>
      <c r="V395" s="327"/>
      <c r="W395" s="327"/>
      <c r="X395" s="327"/>
      <c r="Y395" s="327"/>
      <c r="Z395" s="327"/>
    </row>
    <row r="396" spans="1:26" ht="15.75">
      <c r="A396" s="327"/>
      <c r="B396" s="327"/>
      <c r="C396" s="327"/>
      <c r="D396" s="327"/>
      <c r="E396" s="327"/>
      <c r="F396" s="327"/>
      <c r="G396" s="327"/>
      <c r="H396" s="327"/>
      <c r="I396" s="327"/>
      <c r="J396" s="327"/>
      <c r="K396" s="327"/>
      <c r="L396" s="327"/>
      <c r="M396" s="327"/>
      <c r="N396" s="327"/>
      <c r="O396" s="327"/>
      <c r="P396" s="327"/>
      <c r="Q396" s="327"/>
      <c r="R396" s="327"/>
      <c r="S396" s="327"/>
      <c r="T396" s="327"/>
      <c r="U396" s="327"/>
      <c r="V396" s="327"/>
      <c r="W396" s="327"/>
      <c r="X396" s="327"/>
      <c r="Y396" s="327"/>
      <c r="Z396" s="327"/>
    </row>
    <row r="397" spans="1:26" ht="15.75">
      <c r="A397" s="327"/>
      <c r="B397" s="327"/>
      <c r="C397" s="327"/>
      <c r="D397" s="327"/>
      <c r="E397" s="327"/>
      <c r="F397" s="327"/>
      <c r="G397" s="327"/>
      <c r="H397" s="327"/>
      <c r="I397" s="327"/>
      <c r="J397" s="327"/>
      <c r="K397" s="327"/>
      <c r="L397" s="327"/>
      <c r="M397" s="327"/>
      <c r="N397" s="327"/>
      <c r="O397" s="327"/>
      <c r="P397" s="327"/>
      <c r="Q397" s="327"/>
      <c r="R397" s="327"/>
      <c r="S397" s="327"/>
      <c r="T397" s="327"/>
      <c r="U397" s="327"/>
      <c r="V397" s="327"/>
      <c r="W397" s="327"/>
      <c r="X397" s="327"/>
      <c r="Y397" s="327"/>
      <c r="Z397" s="327"/>
    </row>
    <row r="398" spans="1:26" ht="15.75">
      <c r="A398" s="327"/>
      <c r="B398" s="327"/>
      <c r="C398" s="327"/>
      <c r="D398" s="327"/>
      <c r="E398" s="327"/>
      <c r="F398" s="327"/>
      <c r="G398" s="327"/>
      <c r="H398" s="327"/>
      <c r="I398" s="327"/>
      <c r="J398" s="327"/>
      <c r="K398" s="327"/>
      <c r="L398" s="327"/>
      <c r="M398" s="327"/>
      <c r="N398" s="327"/>
      <c r="O398" s="327"/>
      <c r="P398" s="327"/>
      <c r="Q398" s="327"/>
      <c r="R398" s="327"/>
      <c r="S398" s="327"/>
      <c r="T398" s="327"/>
      <c r="U398" s="327"/>
      <c r="V398" s="327"/>
      <c r="W398" s="327"/>
      <c r="X398" s="327"/>
      <c r="Y398" s="327"/>
      <c r="Z398" s="327"/>
    </row>
    <row r="399" spans="1:26" ht="15.75">
      <c r="A399" s="327"/>
      <c r="B399" s="327"/>
      <c r="C399" s="327"/>
      <c r="D399" s="327"/>
      <c r="E399" s="327"/>
      <c r="F399" s="327"/>
      <c r="G399" s="327"/>
      <c r="H399" s="327"/>
      <c r="I399" s="327"/>
      <c r="J399" s="327"/>
      <c r="K399" s="327"/>
      <c r="L399" s="327"/>
      <c r="M399" s="327"/>
      <c r="N399" s="327"/>
      <c r="O399" s="327"/>
      <c r="P399" s="327"/>
      <c r="Q399" s="327"/>
      <c r="R399" s="327"/>
      <c r="S399" s="327"/>
      <c r="T399" s="327"/>
      <c r="U399" s="327"/>
      <c r="V399" s="327"/>
      <c r="W399" s="327"/>
      <c r="X399" s="327"/>
      <c r="Y399" s="327"/>
      <c r="Z399" s="327"/>
    </row>
    <row r="400" spans="1:26" ht="15.75">
      <c r="A400" s="327"/>
      <c r="B400" s="327"/>
      <c r="C400" s="327"/>
      <c r="D400" s="327"/>
      <c r="E400" s="327"/>
      <c r="F400" s="327"/>
      <c r="G400" s="327"/>
      <c r="H400" s="327"/>
      <c r="I400" s="327"/>
      <c r="J400" s="327"/>
      <c r="K400" s="327"/>
      <c r="L400" s="327"/>
      <c r="M400" s="327"/>
      <c r="N400" s="327"/>
      <c r="O400" s="327"/>
      <c r="P400" s="327"/>
      <c r="Q400" s="327"/>
      <c r="R400" s="327"/>
      <c r="S400" s="327"/>
      <c r="T400" s="327"/>
      <c r="U400" s="327"/>
      <c r="V400" s="327"/>
      <c r="W400" s="327"/>
      <c r="X400" s="327"/>
      <c r="Y400" s="327"/>
      <c r="Z400" s="327"/>
    </row>
    <row r="401" spans="1:26" ht="15.75">
      <c r="A401" s="327"/>
      <c r="B401" s="327"/>
      <c r="C401" s="327"/>
      <c r="D401" s="327"/>
      <c r="E401" s="327"/>
      <c r="F401" s="327"/>
      <c r="G401" s="327"/>
      <c r="H401" s="327"/>
      <c r="I401" s="327"/>
      <c r="J401" s="327"/>
      <c r="K401" s="327"/>
      <c r="L401" s="327"/>
      <c r="M401" s="327"/>
      <c r="N401" s="327"/>
      <c r="O401" s="327"/>
      <c r="P401" s="327"/>
      <c r="Q401" s="327"/>
      <c r="R401" s="327"/>
      <c r="S401" s="327"/>
      <c r="T401" s="327"/>
      <c r="U401" s="327"/>
      <c r="V401" s="327"/>
      <c r="W401" s="327"/>
      <c r="X401" s="327"/>
      <c r="Y401" s="327"/>
      <c r="Z401" s="327"/>
    </row>
    <row r="402" spans="1:26" ht="15.75">
      <c r="A402" s="327"/>
      <c r="B402" s="327"/>
      <c r="C402" s="327"/>
      <c r="D402" s="327"/>
      <c r="E402" s="327"/>
      <c r="F402" s="327"/>
      <c r="G402" s="327"/>
      <c r="H402" s="327"/>
      <c r="I402" s="327"/>
      <c r="J402" s="327"/>
      <c r="K402" s="327"/>
      <c r="L402" s="327"/>
      <c r="M402" s="327"/>
      <c r="N402" s="327"/>
      <c r="O402" s="327"/>
      <c r="P402" s="327"/>
      <c r="Q402" s="327"/>
      <c r="R402" s="327"/>
      <c r="S402" s="327"/>
      <c r="T402" s="327"/>
      <c r="U402" s="327"/>
      <c r="V402" s="327"/>
      <c r="W402" s="327"/>
      <c r="X402" s="327"/>
      <c r="Y402" s="327"/>
      <c r="Z402" s="327"/>
    </row>
    <row r="403" spans="1:26" ht="15.75">
      <c r="A403" s="327"/>
      <c r="B403" s="327"/>
      <c r="C403" s="327"/>
      <c r="D403" s="327"/>
      <c r="E403" s="327"/>
      <c r="F403" s="327"/>
      <c r="G403" s="327"/>
      <c r="H403" s="327"/>
      <c r="I403" s="327"/>
      <c r="J403" s="327"/>
      <c r="K403" s="327"/>
      <c r="L403" s="327"/>
      <c r="M403" s="327"/>
      <c r="N403" s="327"/>
      <c r="O403" s="327"/>
      <c r="P403" s="327"/>
      <c r="Q403" s="327"/>
      <c r="R403" s="327"/>
      <c r="S403" s="327"/>
      <c r="T403" s="327"/>
      <c r="U403" s="327"/>
      <c r="V403" s="327"/>
      <c r="W403" s="327"/>
      <c r="X403" s="327"/>
      <c r="Y403" s="327"/>
      <c r="Z403" s="327"/>
    </row>
    <row r="404" spans="1:26" ht="15.75">
      <c r="A404" s="327"/>
      <c r="B404" s="327"/>
      <c r="C404" s="327"/>
      <c r="D404" s="327"/>
      <c r="E404" s="327"/>
      <c r="F404" s="327"/>
      <c r="G404" s="327"/>
      <c r="H404" s="327"/>
      <c r="I404" s="327"/>
      <c r="J404" s="327"/>
      <c r="K404" s="327"/>
      <c r="L404" s="327"/>
      <c r="M404" s="327"/>
      <c r="N404" s="327"/>
      <c r="O404" s="327"/>
      <c r="P404" s="327"/>
      <c r="Q404" s="327"/>
      <c r="R404" s="327"/>
      <c r="S404" s="327"/>
      <c r="T404" s="327"/>
      <c r="U404" s="327"/>
      <c r="V404" s="327"/>
      <c r="W404" s="327"/>
      <c r="X404" s="327"/>
      <c r="Y404" s="327"/>
      <c r="Z404" s="327"/>
    </row>
    <row r="405" spans="1:26" ht="15.75">
      <c r="A405" s="327"/>
      <c r="B405" s="327"/>
      <c r="C405" s="327"/>
      <c r="D405" s="327"/>
      <c r="E405" s="327"/>
      <c r="F405" s="327"/>
      <c r="G405" s="327"/>
      <c r="H405" s="327"/>
      <c r="I405" s="327"/>
      <c r="J405" s="327"/>
      <c r="K405" s="327"/>
      <c r="L405" s="327"/>
      <c r="M405" s="327"/>
      <c r="N405" s="327"/>
      <c r="O405" s="327"/>
      <c r="P405" s="327"/>
      <c r="Q405" s="327"/>
      <c r="R405" s="327"/>
      <c r="S405" s="327"/>
      <c r="T405" s="327"/>
      <c r="U405" s="327"/>
      <c r="V405" s="327"/>
      <c r="W405" s="327"/>
      <c r="X405" s="327"/>
      <c r="Y405" s="327"/>
      <c r="Z405" s="327"/>
    </row>
    <row r="406" spans="1:26" ht="15.75">
      <c r="A406" s="327"/>
      <c r="B406" s="327"/>
      <c r="C406" s="327"/>
      <c r="D406" s="327"/>
      <c r="E406" s="327"/>
      <c r="F406" s="327"/>
      <c r="G406" s="327"/>
      <c r="H406" s="327"/>
      <c r="I406" s="327"/>
      <c r="J406" s="327"/>
      <c r="K406" s="327"/>
      <c r="L406" s="327"/>
      <c r="M406" s="327"/>
      <c r="N406" s="327"/>
      <c r="O406" s="327"/>
      <c r="P406" s="327"/>
      <c r="Q406" s="327"/>
      <c r="R406" s="327"/>
      <c r="S406" s="327"/>
      <c r="T406" s="327"/>
      <c r="U406" s="327"/>
      <c r="V406" s="327"/>
      <c r="W406" s="327"/>
      <c r="X406" s="327"/>
      <c r="Y406" s="327"/>
      <c r="Z406" s="327"/>
    </row>
    <row r="407" spans="1:26" ht="15.75">
      <c r="A407" s="327"/>
      <c r="B407" s="327"/>
      <c r="C407" s="327"/>
      <c r="D407" s="327"/>
      <c r="E407" s="327"/>
      <c r="F407" s="327"/>
      <c r="G407" s="327"/>
      <c r="H407" s="327"/>
      <c r="I407" s="327"/>
      <c r="J407" s="327"/>
      <c r="K407" s="327"/>
      <c r="L407" s="327"/>
      <c r="M407" s="327"/>
      <c r="N407" s="327"/>
      <c r="O407" s="327"/>
      <c r="P407" s="327"/>
      <c r="Q407" s="327"/>
      <c r="R407" s="327"/>
      <c r="S407" s="327"/>
      <c r="T407" s="327"/>
      <c r="U407" s="327"/>
      <c r="V407" s="327"/>
      <c r="W407" s="327"/>
      <c r="X407" s="327"/>
      <c r="Y407" s="327"/>
      <c r="Z407" s="327"/>
    </row>
    <row r="408" spans="1:26" ht="15.75">
      <c r="A408" s="327"/>
      <c r="B408" s="327"/>
      <c r="C408" s="327"/>
      <c r="D408" s="327"/>
      <c r="E408" s="327"/>
      <c r="F408" s="327"/>
      <c r="G408" s="327"/>
      <c r="H408" s="327"/>
      <c r="I408" s="327"/>
      <c r="J408" s="327"/>
      <c r="K408" s="327"/>
      <c r="L408" s="327"/>
      <c r="M408" s="327"/>
      <c r="N408" s="327"/>
      <c r="O408" s="327"/>
      <c r="P408" s="327"/>
      <c r="Q408" s="327"/>
      <c r="R408" s="327"/>
      <c r="S408" s="327"/>
      <c r="T408" s="327"/>
      <c r="U408" s="327"/>
      <c r="V408" s="327"/>
      <c r="W408" s="327"/>
      <c r="X408" s="327"/>
      <c r="Y408" s="327"/>
      <c r="Z408" s="327"/>
    </row>
    <row r="409" spans="1:26" ht="15.75">
      <c r="A409" s="327"/>
      <c r="B409" s="327"/>
      <c r="C409" s="327"/>
      <c r="D409" s="327"/>
      <c r="E409" s="327"/>
      <c r="F409" s="327"/>
      <c r="G409" s="327"/>
      <c r="H409" s="327"/>
      <c r="I409" s="327"/>
      <c r="J409" s="327"/>
      <c r="K409" s="327"/>
      <c r="L409" s="327"/>
      <c r="M409" s="327"/>
      <c r="N409" s="327"/>
      <c r="O409" s="327"/>
      <c r="P409" s="327"/>
      <c r="Q409" s="327"/>
      <c r="R409" s="327"/>
      <c r="S409" s="327"/>
      <c r="T409" s="327"/>
      <c r="U409" s="327"/>
      <c r="V409" s="327"/>
      <c r="W409" s="327"/>
      <c r="X409" s="327"/>
      <c r="Y409" s="327"/>
      <c r="Z409" s="327"/>
    </row>
    <row r="410" spans="1:26" ht="15.75">
      <c r="A410" s="327"/>
      <c r="B410" s="327"/>
      <c r="C410" s="327"/>
      <c r="D410" s="327"/>
      <c r="E410" s="327"/>
      <c r="F410" s="327"/>
      <c r="G410" s="327"/>
      <c r="H410" s="327"/>
      <c r="I410" s="327"/>
      <c r="J410" s="327"/>
      <c r="K410" s="327"/>
      <c r="L410" s="327"/>
      <c r="M410" s="327"/>
      <c r="N410" s="327"/>
      <c r="O410" s="327"/>
      <c r="P410" s="327"/>
      <c r="Q410" s="327"/>
      <c r="R410" s="327"/>
      <c r="S410" s="327"/>
      <c r="T410" s="327"/>
      <c r="U410" s="327"/>
      <c r="V410" s="327"/>
      <c r="W410" s="327"/>
      <c r="X410" s="327"/>
      <c r="Y410" s="327"/>
      <c r="Z410" s="327"/>
    </row>
    <row r="411" spans="1:26" ht="15.75">
      <c r="A411" s="327"/>
      <c r="B411" s="327"/>
      <c r="C411" s="327"/>
      <c r="D411" s="327"/>
      <c r="E411" s="327"/>
      <c r="F411" s="327"/>
      <c r="G411" s="327"/>
      <c r="H411" s="327"/>
      <c r="I411" s="327"/>
      <c r="J411" s="327"/>
      <c r="K411" s="327"/>
      <c r="L411" s="327"/>
      <c r="M411" s="327"/>
      <c r="N411" s="327"/>
      <c r="O411" s="327"/>
      <c r="P411" s="327"/>
      <c r="Q411" s="327"/>
      <c r="R411" s="327"/>
      <c r="S411" s="327"/>
      <c r="T411" s="327"/>
      <c r="U411" s="327"/>
      <c r="V411" s="327"/>
      <c r="W411" s="327"/>
      <c r="X411" s="327"/>
      <c r="Y411" s="327"/>
      <c r="Z411" s="327"/>
    </row>
    <row r="412" spans="1:26" ht="15.75">
      <c r="A412" s="327"/>
      <c r="B412" s="327"/>
      <c r="C412" s="327"/>
      <c r="D412" s="327"/>
      <c r="E412" s="327"/>
      <c r="F412" s="327"/>
      <c r="G412" s="327"/>
      <c r="H412" s="327"/>
      <c r="I412" s="327"/>
      <c r="J412" s="327"/>
      <c r="K412" s="327"/>
      <c r="L412" s="327"/>
      <c r="M412" s="327"/>
      <c r="N412" s="327"/>
      <c r="O412" s="327"/>
      <c r="P412" s="327"/>
      <c r="Q412" s="327"/>
      <c r="R412" s="327"/>
      <c r="S412" s="327"/>
      <c r="T412" s="327"/>
      <c r="U412" s="327"/>
      <c r="V412" s="327"/>
      <c r="W412" s="327"/>
      <c r="X412" s="327"/>
      <c r="Y412" s="327"/>
      <c r="Z412" s="327"/>
    </row>
    <row r="413" spans="1:26" ht="15.75">
      <c r="A413" s="327"/>
      <c r="B413" s="327"/>
      <c r="C413" s="327"/>
      <c r="D413" s="327"/>
      <c r="E413" s="327"/>
      <c r="F413" s="327"/>
      <c r="G413" s="327"/>
      <c r="H413" s="327"/>
      <c r="I413" s="327"/>
      <c r="J413" s="327"/>
      <c r="K413" s="327"/>
      <c r="L413" s="327"/>
      <c r="M413" s="327"/>
      <c r="N413" s="327"/>
      <c r="O413" s="327"/>
      <c r="P413" s="327"/>
      <c r="Q413" s="327"/>
      <c r="R413" s="327"/>
      <c r="S413" s="327"/>
      <c r="T413" s="327"/>
      <c r="U413" s="327"/>
      <c r="V413" s="327"/>
      <c r="W413" s="327"/>
      <c r="X413" s="327"/>
      <c r="Y413" s="327"/>
      <c r="Z413" s="327"/>
    </row>
    <row r="414" spans="1:26" ht="15.75">
      <c r="A414" s="327"/>
      <c r="B414" s="327"/>
      <c r="C414" s="327"/>
      <c r="D414" s="327"/>
      <c r="E414" s="327"/>
      <c r="F414" s="327"/>
      <c r="G414" s="327"/>
      <c r="H414" s="327"/>
      <c r="I414" s="327"/>
      <c r="J414" s="327"/>
      <c r="K414" s="327"/>
      <c r="L414" s="327"/>
      <c r="M414" s="327"/>
      <c r="N414" s="327"/>
      <c r="O414" s="327"/>
      <c r="P414" s="327"/>
      <c r="Q414" s="327"/>
      <c r="R414" s="327"/>
      <c r="S414" s="327"/>
      <c r="T414" s="327"/>
      <c r="U414" s="327"/>
      <c r="V414" s="327"/>
      <c r="W414" s="327"/>
      <c r="X414" s="327"/>
      <c r="Y414" s="327"/>
      <c r="Z414" s="327"/>
    </row>
    <row r="415" spans="1:26" ht="15.75">
      <c r="A415" s="327"/>
      <c r="B415" s="327"/>
      <c r="C415" s="327"/>
      <c r="D415" s="327"/>
      <c r="E415" s="327"/>
      <c r="F415" s="327"/>
      <c r="G415" s="327"/>
      <c r="H415" s="327"/>
      <c r="I415" s="327"/>
      <c r="J415" s="327"/>
      <c r="K415" s="327"/>
      <c r="L415" s="327"/>
      <c r="M415" s="327"/>
      <c r="N415" s="327"/>
      <c r="O415" s="327"/>
      <c r="P415" s="327"/>
      <c r="Q415" s="327"/>
      <c r="R415" s="327"/>
      <c r="S415" s="327"/>
      <c r="T415" s="327"/>
      <c r="U415" s="327"/>
      <c r="V415" s="327"/>
      <c r="W415" s="327"/>
      <c r="X415" s="327"/>
      <c r="Y415" s="327"/>
      <c r="Z415" s="327"/>
    </row>
    <row r="416" spans="1:26" ht="15.75">
      <c r="A416" s="327"/>
      <c r="B416" s="327"/>
      <c r="C416" s="327"/>
      <c r="D416" s="327"/>
      <c r="E416" s="327"/>
      <c r="F416" s="327"/>
      <c r="G416" s="327"/>
      <c r="H416" s="327"/>
      <c r="I416" s="327"/>
      <c r="J416" s="327"/>
      <c r="K416" s="327"/>
      <c r="L416" s="327"/>
      <c r="M416" s="327"/>
      <c r="N416" s="327"/>
      <c r="O416" s="327"/>
      <c r="P416" s="327"/>
      <c r="Q416" s="327"/>
      <c r="R416" s="327"/>
      <c r="S416" s="327"/>
      <c r="T416" s="327"/>
      <c r="U416" s="327"/>
      <c r="V416" s="327"/>
      <c r="W416" s="327"/>
      <c r="X416" s="327"/>
      <c r="Y416" s="327"/>
      <c r="Z416" s="327"/>
    </row>
    <row r="417" spans="1:26" ht="15.75">
      <c r="A417" s="327"/>
      <c r="B417" s="327"/>
      <c r="C417" s="327"/>
      <c r="D417" s="327"/>
      <c r="E417" s="327"/>
      <c r="F417" s="327"/>
      <c r="G417" s="327"/>
      <c r="H417" s="327"/>
      <c r="I417" s="327"/>
      <c r="J417" s="327"/>
      <c r="K417" s="327"/>
      <c r="L417" s="327"/>
      <c r="M417" s="327"/>
      <c r="N417" s="327"/>
      <c r="O417" s="327"/>
      <c r="P417" s="327"/>
      <c r="Q417" s="327"/>
      <c r="R417" s="327"/>
      <c r="S417" s="327"/>
      <c r="T417" s="327"/>
      <c r="U417" s="327"/>
      <c r="V417" s="327"/>
      <c r="W417" s="327"/>
      <c r="X417" s="327"/>
      <c r="Y417" s="327"/>
      <c r="Z417" s="327"/>
    </row>
    <row r="418" spans="1:26" ht="15.75">
      <c r="A418" s="327"/>
      <c r="B418" s="327"/>
      <c r="C418" s="327"/>
      <c r="D418" s="327"/>
      <c r="E418" s="327"/>
      <c r="F418" s="327"/>
      <c r="G418" s="327"/>
      <c r="H418" s="327"/>
      <c r="I418" s="327"/>
      <c r="J418" s="327"/>
      <c r="K418" s="327"/>
      <c r="L418" s="327"/>
      <c r="M418" s="327"/>
      <c r="N418" s="327"/>
      <c r="O418" s="327"/>
      <c r="P418" s="327"/>
      <c r="Q418" s="327"/>
      <c r="R418" s="327"/>
      <c r="S418" s="327"/>
      <c r="T418" s="327"/>
      <c r="U418" s="327"/>
      <c r="V418" s="327"/>
      <c r="W418" s="327"/>
      <c r="X418" s="327"/>
      <c r="Y418" s="327"/>
      <c r="Z418" s="327"/>
    </row>
    <row r="419" spans="1:26" ht="15.75">
      <c r="A419" s="327"/>
      <c r="B419" s="327"/>
      <c r="C419" s="327"/>
      <c r="D419" s="327"/>
      <c r="E419" s="327"/>
      <c r="F419" s="327"/>
      <c r="G419" s="327"/>
      <c r="H419" s="327"/>
      <c r="I419" s="327"/>
      <c r="J419" s="327"/>
      <c r="K419" s="327"/>
      <c r="L419" s="327"/>
      <c r="M419" s="327"/>
      <c r="N419" s="327"/>
      <c r="O419" s="327"/>
      <c r="P419" s="327"/>
      <c r="Q419" s="327"/>
      <c r="R419" s="327"/>
      <c r="S419" s="327"/>
      <c r="T419" s="327"/>
      <c r="U419" s="327"/>
      <c r="V419" s="327"/>
      <c r="W419" s="327"/>
      <c r="X419" s="327"/>
      <c r="Y419" s="327"/>
      <c r="Z419" s="327"/>
    </row>
    <row r="420" spans="1:26" ht="15.75">
      <c r="A420" s="327"/>
      <c r="B420" s="327"/>
      <c r="C420" s="327"/>
      <c r="D420" s="327"/>
      <c r="E420" s="327"/>
      <c r="F420" s="327"/>
      <c r="G420" s="327"/>
      <c r="H420" s="327"/>
      <c r="I420" s="327"/>
      <c r="J420" s="327"/>
      <c r="K420" s="327"/>
      <c r="L420" s="327"/>
      <c r="M420" s="327"/>
      <c r="N420" s="327"/>
      <c r="O420" s="327"/>
      <c r="P420" s="327"/>
      <c r="Q420" s="327"/>
      <c r="R420" s="327"/>
      <c r="S420" s="327"/>
      <c r="T420" s="327"/>
      <c r="U420" s="327"/>
      <c r="V420" s="327"/>
      <c r="W420" s="327"/>
      <c r="X420" s="327"/>
      <c r="Y420" s="327"/>
      <c r="Z420" s="327"/>
    </row>
    <row r="421" spans="1:26" ht="15.75">
      <c r="A421" s="327"/>
      <c r="B421" s="327"/>
      <c r="C421" s="327"/>
      <c r="D421" s="327"/>
      <c r="E421" s="327"/>
      <c r="F421" s="327"/>
      <c r="G421" s="327"/>
      <c r="H421" s="327"/>
      <c r="I421" s="327"/>
      <c r="J421" s="327"/>
      <c r="K421" s="327"/>
      <c r="L421" s="327"/>
      <c r="M421" s="327"/>
      <c r="N421" s="327"/>
      <c r="O421" s="327"/>
      <c r="P421" s="327"/>
      <c r="Q421" s="327"/>
      <c r="R421" s="327"/>
      <c r="S421" s="327"/>
      <c r="T421" s="327"/>
      <c r="U421" s="327"/>
      <c r="V421" s="327"/>
      <c r="W421" s="327"/>
      <c r="X421" s="327"/>
      <c r="Y421" s="327"/>
      <c r="Z421" s="327"/>
    </row>
    <row r="422" spans="1:26" ht="15.75">
      <c r="A422" s="327"/>
      <c r="B422" s="327"/>
      <c r="C422" s="327"/>
      <c r="D422" s="327"/>
      <c r="E422" s="327"/>
      <c r="F422" s="327"/>
      <c r="G422" s="327"/>
      <c r="H422" s="327"/>
      <c r="I422" s="327"/>
      <c r="J422" s="327"/>
      <c r="K422" s="327"/>
      <c r="L422" s="327"/>
      <c r="M422" s="327"/>
      <c r="N422" s="327"/>
      <c r="O422" s="327"/>
      <c r="P422" s="327"/>
      <c r="Q422" s="327"/>
      <c r="R422" s="327"/>
      <c r="S422" s="327"/>
      <c r="T422" s="327"/>
      <c r="U422" s="327"/>
      <c r="V422" s="327"/>
      <c r="W422" s="327"/>
      <c r="X422" s="327"/>
      <c r="Y422" s="327"/>
      <c r="Z422" s="327"/>
    </row>
    <row r="423" spans="1:26" ht="15.75">
      <c r="A423" s="327"/>
      <c r="B423" s="327"/>
      <c r="C423" s="327"/>
      <c r="D423" s="327"/>
      <c r="E423" s="327"/>
      <c r="F423" s="327"/>
      <c r="G423" s="327"/>
      <c r="H423" s="327"/>
      <c r="I423" s="327"/>
      <c r="J423" s="327"/>
      <c r="K423" s="327"/>
      <c r="L423" s="327"/>
      <c r="M423" s="327"/>
      <c r="N423" s="327"/>
      <c r="O423" s="327"/>
      <c r="P423" s="327"/>
      <c r="Q423" s="327"/>
      <c r="R423" s="327"/>
      <c r="S423" s="327"/>
      <c r="T423" s="327"/>
      <c r="U423" s="327"/>
      <c r="V423" s="327"/>
      <c r="W423" s="327"/>
      <c r="X423" s="327"/>
      <c r="Y423" s="327"/>
      <c r="Z423" s="327"/>
    </row>
    <row r="424" spans="1:26" ht="15.75">
      <c r="A424" s="327"/>
      <c r="B424" s="327"/>
      <c r="C424" s="327"/>
      <c r="D424" s="327"/>
      <c r="E424" s="327"/>
      <c r="F424" s="327"/>
      <c r="G424" s="327"/>
      <c r="H424" s="327"/>
      <c r="I424" s="327"/>
      <c r="J424" s="327"/>
      <c r="K424" s="327"/>
      <c r="L424" s="327"/>
      <c r="M424" s="327"/>
      <c r="N424" s="327"/>
      <c r="O424" s="327"/>
      <c r="P424" s="327"/>
      <c r="Q424" s="327"/>
      <c r="R424" s="327"/>
      <c r="S424" s="327"/>
      <c r="T424" s="327"/>
      <c r="U424" s="327"/>
      <c r="V424" s="327"/>
      <c r="W424" s="327"/>
      <c r="X424" s="327"/>
      <c r="Y424" s="327"/>
      <c r="Z424" s="327"/>
    </row>
    <row r="425" spans="1:26" ht="15.75">
      <c r="A425" s="327"/>
      <c r="B425" s="327"/>
      <c r="C425" s="327"/>
      <c r="D425" s="327"/>
      <c r="E425" s="327"/>
      <c r="F425" s="327"/>
      <c r="G425" s="327"/>
      <c r="H425" s="327"/>
      <c r="I425" s="327"/>
      <c r="J425" s="327"/>
      <c r="K425" s="327"/>
      <c r="L425" s="327"/>
      <c r="M425" s="327"/>
      <c r="N425" s="327"/>
      <c r="O425" s="327"/>
      <c r="P425" s="327"/>
      <c r="Q425" s="327"/>
      <c r="R425" s="327"/>
      <c r="S425" s="327"/>
      <c r="T425" s="327"/>
      <c r="U425" s="327"/>
      <c r="V425" s="327"/>
      <c r="W425" s="327"/>
      <c r="X425" s="327"/>
      <c r="Y425" s="327"/>
      <c r="Z425" s="327"/>
    </row>
    <row r="426" spans="1:26" ht="15.75">
      <c r="A426" s="327"/>
      <c r="B426" s="327"/>
      <c r="C426" s="327"/>
      <c r="D426" s="327"/>
      <c r="E426" s="327"/>
      <c r="F426" s="327"/>
      <c r="G426" s="327"/>
      <c r="H426" s="327"/>
      <c r="I426" s="327"/>
      <c r="J426" s="327"/>
      <c r="K426" s="327"/>
      <c r="L426" s="327"/>
      <c r="M426" s="327"/>
      <c r="N426" s="327"/>
      <c r="O426" s="327"/>
      <c r="P426" s="327"/>
      <c r="Q426" s="327"/>
      <c r="R426" s="327"/>
      <c r="S426" s="327"/>
      <c r="T426" s="327"/>
      <c r="U426" s="327"/>
      <c r="V426" s="327"/>
      <c r="W426" s="327"/>
      <c r="X426" s="327"/>
      <c r="Y426" s="327"/>
      <c r="Z426" s="327"/>
    </row>
    <row r="427" spans="1:26" ht="15.75">
      <c r="A427" s="327"/>
      <c r="B427" s="327"/>
      <c r="C427" s="327"/>
      <c r="D427" s="327"/>
      <c r="E427" s="327"/>
      <c r="F427" s="327"/>
      <c r="G427" s="327"/>
      <c r="H427" s="327"/>
      <c r="I427" s="327"/>
      <c r="J427" s="327"/>
      <c r="K427" s="327"/>
      <c r="L427" s="327"/>
      <c r="M427" s="327"/>
      <c r="N427" s="327"/>
      <c r="O427" s="327"/>
      <c r="P427" s="327"/>
      <c r="Q427" s="327"/>
      <c r="R427" s="327"/>
      <c r="S427" s="327"/>
      <c r="T427" s="327"/>
      <c r="U427" s="327"/>
      <c r="V427" s="327"/>
      <c r="W427" s="327"/>
      <c r="X427" s="327"/>
      <c r="Y427" s="327"/>
      <c r="Z427" s="327"/>
    </row>
    <row r="428" spans="1:26" ht="15.75">
      <c r="A428" s="327"/>
      <c r="B428" s="327"/>
      <c r="C428" s="327"/>
      <c r="D428" s="327"/>
      <c r="E428" s="327"/>
      <c r="F428" s="327"/>
      <c r="G428" s="327"/>
      <c r="H428" s="327"/>
      <c r="I428" s="327"/>
      <c r="J428" s="327"/>
      <c r="K428" s="327"/>
      <c r="L428" s="327"/>
      <c r="M428" s="327"/>
      <c r="N428" s="327"/>
      <c r="O428" s="327"/>
      <c r="P428" s="327"/>
      <c r="Q428" s="327"/>
      <c r="R428" s="327"/>
      <c r="S428" s="327"/>
      <c r="T428" s="327"/>
      <c r="U428" s="327"/>
      <c r="V428" s="327"/>
      <c r="W428" s="327"/>
      <c r="X428" s="327"/>
      <c r="Y428" s="327"/>
      <c r="Z428" s="327"/>
    </row>
    <row r="429" spans="1:26" ht="15.75">
      <c r="A429" s="327"/>
      <c r="B429" s="327"/>
      <c r="C429" s="327"/>
      <c r="D429" s="327"/>
      <c r="E429" s="327"/>
      <c r="F429" s="327"/>
      <c r="G429" s="327"/>
      <c r="H429" s="327"/>
      <c r="I429" s="327"/>
      <c r="J429" s="327"/>
      <c r="K429" s="327"/>
      <c r="L429" s="327"/>
      <c r="M429" s="327"/>
      <c r="N429" s="327"/>
      <c r="O429" s="327"/>
      <c r="P429" s="327"/>
      <c r="Q429" s="327"/>
      <c r="R429" s="327"/>
      <c r="S429" s="327"/>
      <c r="T429" s="327"/>
      <c r="U429" s="327"/>
      <c r="V429" s="327"/>
      <c r="W429" s="327"/>
      <c r="X429" s="327"/>
      <c r="Y429" s="327"/>
      <c r="Z429" s="327"/>
    </row>
    <row r="430" spans="1:26" ht="15.75">
      <c r="A430" s="327"/>
      <c r="B430" s="327"/>
      <c r="C430" s="327"/>
      <c r="D430" s="327"/>
      <c r="E430" s="327"/>
      <c r="F430" s="327"/>
      <c r="G430" s="327"/>
      <c r="H430" s="327"/>
      <c r="I430" s="327"/>
      <c r="J430" s="327"/>
      <c r="K430" s="327"/>
      <c r="L430" s="327"/>
      <c r="M430" s="327"/>
      <c r="N430" s="327"/>
      <c r="O430" s="327"/>
      <c r="P430" s="327"/>
      <c r="Q430" s="327"/>
      <c r="R430" s="327"/>
      <c r="S430" s="327"/>
      <c r="T430" s="327"/>
      <c r="U430" s="327"/>
      <c r="V430" s="327"/>
      <c r="W430" s="327"/>
      <c r="X430" s="327"/>
      <c r="Y430" s="327"/>
      <c r="Z430" s="327"/>
    </row>
    <row r="431" spans="1:26" ht="15.75">
      <c r="A431" s="327"/>
      <c r="B431" s="327"/>
      <c r="C431" s="327"/>
      <c r="D431" s="327"/>
      <c r="E431" s="327"/>
      <c r="F431" s="327"/>
      <c r="G431" s="327"/>
      <c r="H431" s="327"/>
      <c r="I431" s="327"/>
      <c r="J431" s="327"/>
      <c r="K431" s="327"/>
      <c r="L431" s="327"/>
      <c r="M431" s="327"/>
      <c r="N431" s="327"/>
      <c r="O431" s="327"/>
      <c r="P431" s="327"/>
      <c r="Q431" s="327"/>
      <c r="R431" s="327"/>
      <c r="S431" s="327"/>
      <c r="T431" s="327"/>
      <c r="U431" s="327"/>
      <c r="V431" s="327"/>
      <c r="W431" s="327"/>
      <c r="X431" s="327"/>
      <c r="Y431" s="327"/>
      <c r="Z431" s="327"/>
    </row>
    <row r="432" spans="1:26" ht="15.75">
      <c r="A432" s="327"/>
      <c r="B432" s="327"/>
      <c r="C432" s="327"/>
      <c r="D432" s="327"/>
      <c r="E432" s="327"/>
      <c r="F432" s="327"/>
      <c r="G432" s="327"/>
      <c r="H432" s="327"/>
      <c r="I432" s="327"/>
      <c r="J432" s="327"/>
      <c r="K432" s="327"/>
      <c r="L432" s="327"/>
      <c r="M432" s="327"/>
      <c r="N432" s="327"/>
      <c r="O432" s="327"/>
      <c r="P432" s="327"/>
      <c r="Q432" s="327"/>
      <c r="R432" s="327"/>
      <c r="S432" s="327"/>
      <c r="T432" s="327"/>
      <c r="U432" s="327"/>
      <c r="V432" s="327"/>
      <c r="W432" s="327"/>
      <c r="X432" s="327"/>
      <c r="Y432" s="327"/>
      <c r="Z432" s="327"/>
    </row>
    <row r="433" spans="1:26" ht="15.75">
      <c r="A433" s="327"/>
      <c r="B433" s="327"/>
      <c r="C433" s="327"/>
      <c r="D433" s="327"/>
      <c r="E433" s="327"/>
      <c r="F433" s="327"/>
      <c r="G433" s="327"/>
      <c r="H433" s="327"/>
      <c r="I433" s="327"/>
      <c r="J433" s="327"/>
      <c r="K433" s="327"/>
      <c r="L433" s="327"/>
      <c r="M433" s="327"/>
      <c r="N433" s="327"/>
      <c r="O433" s="327"/>
      <c r="P433" s="327"/>
      <c r="Q433" s="327"/>
      <c r="R433" s="327"/>
      <c r="S433" s="327"/>
      <c r="T433" s="327"/>
      <c r="U433" s="327"/>
      <c r="V433" s="327"/>
      <c r="W433" s="327"/>
      <c r="X433" s="327"/>
      <c r="Y433" s="327"/>
      <c r="Z433" s="327"/>
    </row>
    <row r="434" spans="1:26" ht="15.75">
      <c r="A434" s="327"/>
      <c r="B434" s="327"/>
      <c r="C434" s="327"/>
      <c r="D434" s="327"/>
      <c r="E434" s="327"/>
      <c r="F434" s="327"/>
      <c r="G434" s="327"/>
      <c r="H434" s="327"/>
      <c r="I434" s="327"/>
      <c r="J434" s="327"/>
      <c r="K434" s="327"/>
      <c r="L434" s="327"/>
      <c r="M434" s="327"/>
      <c r="N434" s="327"/>
      <c r="O434" s="327"/>
      <c r="P434" s="327"/>
      <c r="Q434" s="327"/>
      <c r="R434" s="327"/>
      <c r="S434" s="327"/>
      <c r="T434" s="327"/>
      <c r="U434" s="327"/>
      <c r="V434" s="327"/>
      <c r="W434" s="327"/>
      <c r="X434" s="327"/>
      <c r="Y434" s="327"/>
      <c r="Z434" s="327"/>
    </row>
    <row r="435" spans="1:26" ht="15.75">
      <c r="A435" s="327"/>
      <c r="B435" s="327"/>
      <c r="C435" s="327"/>
      <c r="D435" s="327"/>
      <c r="E435" s="327"/>
      <c r="F435" s="327"/>
      <c r="G435" s="327"/>
      <c r="H435" s="327"/>
      <c r="I435" s="327"/>
      <c r="J435" s="327"/>
      <c r="K435" s="327"/>
      <c r="L435" s="327"/>
      <c r="M435" s="327"/>
      <c r="N435" s="327"/>
      <c r="O435" s="327"/>
      <c r="P435" s="327"/>
      <c r="Q435" s="327"/>
      <c r="R435" s="327"/>
      <c r="S435" s="327"/>
      <c r="T435" s="327"/>
      <c r="U435" s="327"/>
      <c r="V435" s="327"/>
      <c r="W435" s="327"/>
      <c r="X435" s="327"/>
      <c r="Y435" s="327"/>
      <c r="Z435" s="327"/>
    </row>
    <row r="436" spans="1:26" ht="15.75">
      <c r="A436" s="327"/>
      <c r="B436" s="327"/>
      <c r="C436" s="327"/>
      <c r="D436" s="327"/>
      <c r="E436" s="327"/>
      <c r="F436" s="327"/>
      <c r="G436" s="327"/>
      <c r="H436" s="327"/>
      <c r="I436" s="327"/>
      <c r="J436" s="327"/>
      <c r="K436" s="327"/>
      <c r="L436" s="327"/>
      <c r="M436" s="327"/>
      <c r="N436" s="327"/>
      <c r="O436" s="327"/>
      <c r="P436" s="327"/>
      <c r="Q436" s="327"/>
      <c r="R436" s="327"/>
      <c r="S436" s="327"/>
      <c r="T436" s="327"/>
      <c r="U436" s="327"/>
      <c r="V436" s="327"/>
      <c r="W436" s="327"/>
      <c r="X436" s="327"/>
      <c r="Y436" s="327"/>
      <c r="Z436" s="327"/>
    </row>
    <row r="437" spans="1:26" ht="15.75">
      <c r="A437" s="327"/>
      <c r="B437" s="327"/>
      <c r="C437" s="327"/>
      <c r="D437" s="327"/>
      <c r="E437" s="327"/>
      <c r="F437" s="327"/>
      <c r="G437" s="327"/>
      <c r="H437" s="327"/>
      <c r="I437" s="327"/>
      <c r="J437" s="327"/>
      <c r="K437" s="327"/>
      <c r="L437" s="327"/>
      <c r="M437" s="327"/>
      <c r="N437" s="327"/>
      <c r="O437" s="327"/>
      <c r="P437" s="327"/>
      <c r="Q437" s="327"/>
      <c r="R437" s="327"/>
      <c r="S437" s="327"/>
      <c r="T437" s="327"/>
      <c r="U437" s="327"/>
      <c r="V437" s="327"/>
      <c r="W437" s="327"/>
      <c r="X437" s="327"/>
      <c r="Y437" s="327"/>
      <c r="Z437" s="327"/>
    </row>
    <row r="438" spans="1:26" ht="15.75">
      <c r="A438" s="327"/>
      <c r="B438" s="327"/>
      <c r="C438" s="327"/>
      <c r="D438" s="327"/>
      <c r="E438" s="327"/>
      <c r="F438" s="327"/>
      <c r="G438" s="327"/>
      <c r="H438" s="327"/>
      <c r="I438" s="327"/>
      <c r="J438" s="327"/>
      <c r="K438" s="327"/>
      <c r="L438" s="327"/>
      <c r="M438" s="327"/>
      <c r="N438" s="327"/>
      <c r="O438" s="327"/>
      <c r="P438" s="327"/>
      <c r="Q438" s="327"/>
      <c r="R438" s="327"/>
      <c r="S438" s="327"/>
      <c r="T438" s="327"/>
      <c r="U438" s="327"/>
      <c r="V438" s="327"/>
      <c r="W438" s="327"/>
      <c r="X438" s="327"/>
      <c r="Y438" s="327"/>
      <c r="Z438" s="327"/>
    </row>
    <row r="439" spans="1:26" ht="15.75">
      <c r="A439" s="327"/>
      <c r="B439" s="327"/>
      <c r="C439" s="327"/>
      <c r="D439" s="327"/>
      <c r="E439" s="327"/>
      <c r="F439" s="327"/>
      <c r="G439" s="327"/>
      <c r="H439" s="327"/>
      <c r="I439" s="327"/>
      <c r="J439" s="327"/>
      <c r="K439" s="327"/>
      <c r="L439" s="327"/>
      <c r="M439" s="327"/>
      <c r="N439" s="327"/>
      <c r="O439" s="327"/>
      <c r="P439" s="327"/>
      <c r="Q439" s="327"/>
      <c r="R439" s="327"/>
      <c r="S439" s="327"/>
      <c r="T439" s="327"/>
      <c r="U439" s="327"/>
      <c r="V439" s="327"/>
      <c r="W439" s="327"/>
      <c r="X439" s="327"/>
      <c r="Y439" s="327"/>
      <c r="Z439" s="327"/>
    </row>
    <row r="440" spans="1:26" ht="15.75">
      <c r="A440" s="327"/>
      <c r="B440" s="327"/>
      <c r="C440" s="327"/>
      <c r="D440" s="327"/>
      <c r="E440" s="327"/>
      <c r="F440" s="327"/>
      <c r="G440" s="327"/>
      <c r="H440" s="327"/>
      <c r="I440" s="327"/>
      <c r="J440" s="327"/>
      <c r="K440" s="327"/>
      <c r="L440" s="327"/>
      <c r="M440" s="327"/>
      <c r="N440" s="327"/>
      <c r="O440" s="327"/>
      <c r="P440" s="327"/>
      <c r="Q440" s="327"/>
      <c r="R440" s="327"/>
      <c r="S440" s="327"/>
      <c r="T440" s="327"/>
      <c r="U440" s="327"/>
      <c r="V440" s="327"/>
      <c r="W440" s="327"/>
      <c r="X440" s="327"/>
      <c r="Y440" s="327"/>
      <c r="Z440" s="327"/>
    </row>
    <row r="441" spans="1:26" ht="15.75">
      <c r="A441" s="327"/>
      <c r="B441" s="327"/>
      <c r="C441" s="327"/>
      <c r="D441" s="327"/>
      <c r="E441" s="327"/>
      <c r="F441" s="327"/>
      <c r="G441" s="327"/>
      <c r="H441" s="327"/>
      <c r="I441" s="327"/>
      <c r="J441" s="327"/>
      <c r="K441" s="327"/>
      <c r="L441" s="327"/>
      <c r="M441" s="327"/>
      <c r="N441" s="327"/>
      <c r="O441" s="327"/>
      <c r="P441" s="327"/>
      <c r="Q441" s="327"/>
      <c r="R441" s="327"/>
      <c r="S441" s="327"/>
      <c r="T441" s="327"/>
      <c r="U441" s="327"/>
      <c r="V441" s="327"/>
      <c r="W441" s="327"/>
      <c r="X441" s="327"/>
      <c r="Y441" s="327"/>
      <c r="Z441" s="327"/>
    </row>
    <row r="442" spans="1:26" ht="15.75">
      <c r="A442" s="327"/>
      <c r="B442" s="327"/>
      <c r="C442" s="327"/>
      <c r="D442" s="327"/>
      <c r="E442" s="327"/>
      <c r="F442" s="327"/>
      <c r="G442" s="327"/>
      <c r="H442" s="327"/>
      <c r="I442" s="327"/>
      <c r="J442" s="327"/>
      <c r="K442" s="327"/>
      <c r="L442" s="327"/>
      <c r="M442" s="327"/>
      <c r="N442" s="327"/>
      <c r="O442" s="327"/>
      <c r="P442" s="327"/>
      <c r="Q442" s="327"/>
      <c r="R442" s="327"/>
      <c r="S442" s="327"/>
      <c r="T442" s="327"/>
      <c r="U442" s="327"/>
      <c r="V442" s="327"/>
      <c r="W442" s="327"/>
      <c r="X442" s="327"/>
      <c r="Y442" s="327"/>
      <c r="Z442" s="327"/>
    </row>
    <row r="443" spans="1:26" ht="15.75">
      <c r="A443" s="327"/>
      <c r="B443" s="327"/>
      <c r="C443" s="327"/>
      <c r="D443" s="327"/>
      <c r="E443" s="327"/>
      <c r="F443" s="327"/>
      <c r="G443" s="327"/>
      <c r="H443" s="327"/>
      <c r="I443" s="327"/>
      <c r="J443" s="327"/>
      <c r="K443" s="327"/>
      <c r="L443" s="327"/>
      <c r="M443" s="327"/>
      <c r="N443" s="327"/>
      <c r="O443" s="327"/>
      <c r="P443" s="327"/>
      <c r="Q443" s="327"/>
      <c r="R443" s="327"/>
      <c r="S443" s="327"/>
      <c r="T443" s="327"/>
      <c r="U443" s="327"/>
      <c r="V443" s="327"/>
      <c r="W443" s="327"/>
      <c r="X443" s="327"/>
      <c r="Y443" s="327"/>
      <c r="Z443" s="327"/>
    </row>
    <row r="444" spans="1:26" ht="15.75">
      <c r="A444" s="327"/>
      <c r="B444" s="327"/>
      <c r="C444" s="327"/>
      <c r="D444" s="327"/>
      <c r="E444" s="327"/>
      <c r="F444" s="327"/>
      <c r="G444" s="327"/>
      <c r="H444" s="327"/>
      <c r="I444" s="327"/>
      <c r="J444" s="327"/>
      <c r="K444" s="327"/>
      <c r="L444" s="327"/>
      <c r="M444" s="327"/>
      <c r="N444" s="327"/>
      <c r="O444" s="327"/>
      <c r="P444" s="327"/>
      <c r="Q444" s="327"/>
      <c r="R444" s="327"/>
      <c r="S444" s="327"/>
      <c r="T444" s="327"/>
      <c r="U444" s="327"/>
      <c r="V444" s="327"/>
      <c r="W444" s="327"/>
      <c r="X444" s="327"/>
      <c r="Y444" s="327"/>
      <c r="Z444" s="327"/>
    </row>
    <row r="445" spans="1:26" ht="15.75">
      <c r="A445" s="327"/>
      <c r="B445" s="327"/>
      <c r="C445" s="327"/>
      <c r="D445" s="327"/>
      <c r="E445" s="327"/>
      <c r="F445" s="327"/>
      <c r="G445" s="327"/>
      <c r="H445" s="327"/>
      <c r="I445" s="327"/>
      <c r="J445" s="327"/>
      <c r="K445" s="327"/>
      <c r="L445" s="327"/>
      <c r="M445" s="327"/>
      <c r="N445" s="327"/>
      <c r="O445" s="327"/>
      <c r="P445" s="327"/>
      <c r="Q445" s="327"/>
      <c r="R445" s="327"/>
      <c r="S445" s="327"/>
      <c r="T445" s="327"/>
      <c r="U445" s="327"/>
      <c r="V445" s="327"/>
      <c r="W445" s="327"/>
      <c r="X445" s="327"/>
      <c r="Y445" s="327"/>
      <c r="Z445" s="327"/>
    </row>
    <row r="446" spans="1:26" ht="15.75">
      <c r="A446" s="327"/>
      <c r="B446" s="327"/>
      <c r="C446" s="327"/>
      <c r="D446" s="327"/>
      <c r="E446" s="327"/>
      <c r="F446" s="327"/>
      <c r="G446" s="327"/>
      <c r="H446" s="327"/>
      <c r="I446" s="327"/>
      <c r="J446" s="327"/>
      <c r="K446" s="327"/>
      <c r="L446" s="327"/>
      <c r="M446" s="327"/>
      <c r="N446" s="327"/>
      <c r="O446" s="327"/>
      <c r="P446" s="327"/>
      <c r="Q446" s="327"/>
      <c r="R446" s="327"/>
      <c r="S446" s="327"/>
      <c r="T446" s="327"/>
      <c r="U446" s="327"/>
      <c r="V446" s="327"/>
      <c r="W446" s="327"/>
      <c r="X446" s="327"/>
      <c r="Y446" s="327"/>
      <c r="Z446" s="327"/>
    </row>
    <row r="447" spans="1:26" ht="15.75">
      <c r="A447" s="327"/>
      <c r="B447" s="327"/>
      <c r="C447" s="327"/>
      <c r="D447" s="327"/>
      <c r="E447" s="327"/>
      <c r="F447" s="327"/>
      <c r="G447" s="327"/>
      <c r="H447" s="327"/>
      <c r="I447" s="327"/>
      <c r="J447" s="327"/>
      <c r="K447" s="327"/>
      <c r="L447" s="327"/>
      <c r="M447" s="327"/>
      <c r="N447" s="327"/>
      <c r="O447" s="327"/>
      <c r="P447" s="327"/>
      <c r="Q447" s="327"/>
      <c r="R447" s="327"/>
      <c r="S447" s="327"/>
      <c r="T447" s="327"/>
      <c r="U447" s="327"/>
      <c r="V447" s="327"/>
      <c r="W447" s="327"/>
      <c r="X447" s="327"/>
      <c r="Y447" s="327"/>
      <c r="Z447" s="327"/>
    </row>
    <row r="448" spans="1:26" ht="15.75">
      <c r="A448" s="327"/>
      <c r="B448" s="327"/>
      <c r="C448" s="327"/>
      <c r="D448" s="327"/>
      <c r="E448" s="327"/>
      <c r="F448" s="327"/>
      <c r="G448" s="327"/>
      <c r="H448" s="327"/>
      <c r="I448" s="327"/>
      <c r="J448" s="327"/>
      <c r="K448" s="327"/>
      <c r="L448" s="327"/>
      <c r="M448" s="327"/>
      <c r="N448" s="327"/>
      <c r="O448" s="327"/>
      <c r="P448" s="327"/>
      <c r="Q448" s="327"/>
      <c r="R448" s="327"/>
      <c r="S448" s="327"/>
      <c r="T448" s="327"/>
      <c r="U448" s="327"/>
      <c r="V448" s="327"/>
      <c r="W448" s="327"/>
      <c r="X448" s="327"/>
      <c r="Y448" s="327"/>
      <c r="Z448" s="327"/>
    </row>
    <row r="449" spans="1:26" ht="15.75">
      <c r="A449" s="327"/>
      <c r="B449" s="327"/>
      <c r="C449" s="327"/>
      <c r="D449" s="327"/>
      <c r="E449" s="327"/>
      <c r="F449" s="327"/>
      <c r="G449" s="327"/>
      <c r="H449" s="327"/>
      <c r="I449" s="327"/>
      <c r="J449" s="327"/>
      <c r="K449" s="327"/>
      <c r="L449" s="327"/>
      <c r="M449" s="327"/>
      <c r="N449" s="327"/>
      <c r="O449" s="327"/>
      <c r="P449" s="327"/>
      <c r="Q449" s="327"/>
      <c r="R449" s="327"/>
      <c r="S449" s="327"/>
      <c r="T449" s="327"/>
      <c r="U449" s="327"/>
      <c r="V449" s="327"/>
      <c r="W449" s="327"/>
      <c r="X449" s="327"/>
      <c r="Y449" s="327"/>
      <c r="Z449" s="327"/>
    </row>
    <row r="450" spans="1:26" ht="15.75">
      <c r="A450" s="327"/>
      <c r="B450" s="327"/>
      <c r="C450" s="327"/>
      <c r="D450" s="327"/>
      <c r="E450" s="327"/>
      <c r="F450" s="327"/>
      <c r="G450" s="327"/>
      <c r="H450" s="327"/>
      <c r="I450" s="327"/>
      <c r="J450" s="327"/>
      <c r="K450" s="327"/>
      <c r="L450" s="327"/>
      <c r="M450" s="327"/>
      <c r="N450" s="327"/>
      <c r="O450" s="327"/>
      <c r="P450" s="327"/>
      <c r="Q450" s="327"/>
      <c r="R450" s="327"/>
      <c r="S450" s="327"/>
      <c r="T450" s="327"/>
      <c r="U450" s="327"/>
      <c r="V450" s="327"/>
      <c r="W450" s="327"/>
      <c r="X450" s="327"/>
      <c r="Y450" s="327"/>
      <c r="Z450" s="327"/>
    </row>
    <row r="451" spans="1:26" ht="15.75">
      <c r="A451" s="327"/>
      <c r="B451" s="327"/>
      <c r="C451" s="327"/>
      <c r="D451" s="327"/>
      <c r="E451" s="327"/>
      <c r="F451" s="327"/>
      <c r="G451" s="327"/>
      <c r="H451" s="327"/>
      <c r="I451" s="327"/>
      <c r="J451" s="327"/>
      <c r="K451" s="327"/>
      <c r="L451" s="327"/>
      <c r="M451" s="327"/>
      <c r="N451" s="327"/>
      <c r="O451" s="327"/>
      <c r="P451" s="327"/>
      <c r="Q451" s="327"/>
      <c r="R451" s="327"/>
      <c r="S451" s="327"/>
      <c r="T451" s="327"/>
      <c r="U451" s="327"/>
      <c r="V451" s="327"/>
      <c r="W451" s="327"/>
      <c r="X451" s="327"/>
      <c r="Y451" s="327"/>
      <c r="Z451" s="327"/>
    </row>
    <row r="452" spans="1:26" ht="15.75">
      <c r="A452" s="327"/>
      <c r="B452" s="327"/>
      <c r="C452" s="327"/>
      <c r="D452" s="327"/>
      <c r="E452" s="327"/>
      <c r="F452" s="327"/>
      <c r="G452" s="327"/>
      <c r="H452" s="327"/>
      <c r="I452" s="327"/>
      <c r="J452" s="327"/>
      <c r="K452" s="327"/>
      <c r="L452" s="327"/>
      <c r="M452" s="327"/>
      <c r="N452" s="327"/>
      <c r="O452" s="327"/>
      <c r="P452" s="327"/>
      <c r="Q452" s="327"/>
      <c r="R452" s="327"/>
      <c r="S452" s="327"/>
      <c r="T452" s="327"/>
      <c r="U452" s="327"/>
      <c r="V452" s="327"/>
      <c r="W452" s="327"/>
      <c r="X452" s="327"/>
      <c r="Y452" s="327"/>
      <c r="Z452" s="327"/>
    </row>
    <row r="453" spans="1:26" ht="15.75">
      <c r="A453" s="327"/>
      <c r="B453" s="327"/>
      <c r="C453" s="327"/>
      <c r="D453" s="327"/>
      <c r="E453" s="327"/>
      <c r="F453" s="327"/>
      <c r="G453" s="327"/>
      <c r="H453" s="327"/>
      <c r="I453" s="327"/>
      <c r="J453" s="327"/>
      <c r="K453" s="327"/>
      <c r="L453" s="327"/>
      <c r="M453" s="327"/>
      <c r="N453" s="327"/>
      <c r="O453" s="327"/>
      <c r="P453" s="327"/>
      <c r="Q453" s="327"/>
      <c r="R453" s="327"/>
      <c r="S453" s="327"/>
      <c r="T453" s="327"/>
      <c r="U453" s="327"/>
      <c r="V453" s="327"/>
      <c r="W453" s="327"/>
      <c r="X453" s="327"/>
      <c r="Y453" s="327"/>
      <c r="Z453" s="327"/>
    </row>
    <row r="454" spans="1:26" ht="15.75">
      <c r="A454" s="327"/>
      <c r="B454" s="327"/>
      <c r="C454" s="327"/>
      <c r="D454" s="327"/>
      <c r="E454" s="327"/>
      <c r="F454" s="327"/>
      <c r="G454" s="327"/>
      <c r="H454" s="327"/>
      <c r="I454" s="327"/>
      <c r="J454" s="327"/>
      <c r="K454" s="327"/>
      <c r="L454" s="327"/>
      <c r="M454" s="327"/>
      <c r="N454" s="327"/>
      <c r="O454" s="327"/>
      <c r="P454" s="327"/>
      <c r="Q454" s="327"/>
      <c r="R454" s="327"/>
      <c r="S454" s="327"/>
      <c r="T454" s="327"/>
      <c r="U454" s="327"/>
      <c r="V454" s="327"/>
      <c r="W454" s="327"/>
      <c r="X454" s="327"/>
      <c r="Y454" s="327"/>
      <c r="Z454" s="327"/>
    </row>
    <row r="455" spans="1:26" ht="15.75">
      <c r="A455" s="327"/>
      <c r="B455" s="327"/>
      <c r="C455" s="327"/>
      <c r="D455" s="327"/>
      <c r="E455" s="327"/>
      <c r="F455" s="327"/>
      <c r="G455" s="327"/>
      <c r="H455" s="327"/>
      <c r="I455" s="327"/>
      <c r="J455" s="327"/>
      <c r="K455" s="327"/>
      <c r="L455" s="327"/>
      <c r="M455" s="327"/>
      <c r="N455" s="327"/>
      <c r="O455" s="327"/>
      <c r="P455" s="327"/>
      <c r="Q455" s="327"/>
      <c r="R455" s="327"/>
      <c r="S455" s="327"/>
      <c r="T455" s="327"/>
      <c r="U455" s="327"/>
      <c r="V455" s="327"/>
      <c r="W455" s="327"/>
      <c r="X455" s="327"/>
      <c r="Y455" s="327"/>
      <c r="Z455" s="327"/>
    </row>
    <row r="456" spans="1:26" ht="15.75">
      <c r="A456" s="327"/>
      <c r="B456" s="327"/>
      <c r="C456" s="327"/>
      <c r="D456" s="327"/>
      <c r="E456" s="327"/>
      <c r="F456" s="327"/>
      <c r="G456" s="327"/>
      <c r="H456" s="327"/>
      <c r="I456" s="327"/>
      <c r="J456" s="327"/>
      <c r="K456" s="327"/>
      <c r="L456" s="327"/>
      <c r="M456" s="327"/>
      <c r="N456" s="327"/>
      <c r="O456" s="327"/>
      <c r="P456" s="327"/>
      <c r="Q456" s="327"/>
      <c r="R456" s="327"/>
      <c r="S456" s="327"/>
      <c r="T456" s="327"/>
      <c r="U456" s="327"/>
      <c r="V456" s="327"/>
      <c r="W456" s="327"/>
      <c r="X456" s="327"/>
      <c r="Y456" s="327"/>
      <c r="Z456" s="327"/>
    </row>
    <row r="457" spans="1:26" ht="15.75">
      <c r="A457" s="327"/>
      <c r="B457" s="327"/>
      <c r="C457" s="327"/>
      <c r="D457" s="327"/>
      <c r="E457" s="327"/>
      <c r="F457" s="327"/>
      <c r="G457" s="327"/>
      <c r="H457" s="327"/>
      <c r="I457" s="327"/>
      <c r="J457" s="327"/>
      <c r="K457" s="327"/>
      <c r="L457" s="327"/>
      <c r="M457" s="327"/>
      <c r="N457" s="327"/>
      <c r="O457" s="327"/>
      <c r="P457" s="327"/>
      <c r="Q457" s="327"/>
      <c r="R457" s="327"/>
      <c r="S457" s="327"/>
      <c r="T457" s="327"/>
      <c r="U457" s="327"/>
      <c r="V457" s="327"/>
      <c r="W457" s="327"/>
      <c r="X457" s="327"/>
      <c r="Y457" s="327"/>
      <c r="Z457" s="327"/>
    </row>
    <row r="458" spans="1:26" ht="15.75">
      <c r="A458" s="327"/>
      <c r="B458" s="327"/>
      <c r="C458" s="327"/>
      <c r="D458" s="327"/>
      <c r="E458" s="327"/>
      <c r="F458" s="327"/>
      <c r="G458" s="327"/>
      <c r="H458" s="327"/>
      <c r="I458" s="327"/>
      <c r="J458" s="327"/>
      <c r="K458" s="327"/>
      <c r="L458" s="327"/>
      <c r="M458" s="327"/>
      <c r="N458" s="327"/>
      <c r="O458" s="327"/>
      <c r="P458" s="327"/>
      <c r="Q458" s="327"/>
      <c r="R458" s="327"/>
      <c r="S458" s="327"/>
      <c r="T458" s="327"/>
      <c r="U458" s="327"/>
      <c r="V458" s="327"/>
      <c r="W458" s="327"/>
      <c r="X458" s="327"/>
      <c r="Y458" s="327"/>
      <c r="Z458" s="327"/>
    </row>
    <row r="459" spans="1:26" ht="15.75">
      <c r="A459" s="327"/>
      <c r="B459" s="327"/>
      <c r="C459" s="327"/>
      <c r="D459" s="327"/>
      <c r="E459" s="327"/>
      <c r="F459" s="327"/>
      <c r="G459" s="327"/>
      <c r="H459" s="327"/>
      <c r="I459" s="327"/>
      <c r="J459" s="327"/>
      <c r="K459" s="327"/>
      <c r="L459" s="327"/>
      <c r="M459" s="327"/>
      <c r="N459" s="327"/>
      <c r="O459" s="327"/>
      <c r="P459" s="327"/>
      <c r="Q459" s="327"/>
      <c r="R459" s="327"/>
      <c r="S459" s="327"/>
      <c r="T459" s="327"/>
      <c r="U459" s="327"/>
      <c r="V459" s="327"/>
      <c r="W459" s="327"/>
      <c r="X459" s="327"/>
      <c r="Y459" s="327"/>
      <c r="Z459" s="327"/>
    </row>
    <row r="460" spans="1:26" ht="15.75">
      <c r="A460" s="327"/>
      <c r="B460" s="327"/>
      <c r="C460" s="327"/>
      <c r="D460" s="327"/>
      <c r="E460" s="327"/>
      <c r="F460" s="327"/>
      <c r="G460" s="327"/>
      <c r="H460" s="327"/>
      <c r="I460" s="327"/>
      <c r="J460" s="327"/>
      <c r="K460" s="327"/>
      <c r="L460" s="327"/>
      <c r="M460" s="327"/>
      <c r="N460" s="327"/>
      <c r="O460" s="327"/>
      <c r="P460" s="327"/>
      <c r="Q460" s="327"/>
      <c r="R460" s="327"/>
      <c r="S460" s="327"/>
      <c r="T460" s="327"/>
      <c r="U460" s="327"/>
      <c r="V460" s="327"/>
      <c r="W460" s="327"/>
      <c r="X460" s="327"/>
      <c r="Y460" s="327"/>
      <c r="Z460" s="327"/>
    </row>
    <row r="461" spans="1:26" ht="15.75">
      <c r="A461" s="327"/>
      <c r="B461" s="327"/>
      <c r="C461" s="327"/>
      <c r="D461" s="327"/>
      <c r="E461" s="327"/>
      <c r="F461" s="327"/>
      <c r="G461" s="327"/>
      <c r="H461" s="327"/>
      <c r="I461" s="327"/>
      <c r="J461" s="327"/>
      <c r="K461" s="327"/>
      <c r="L461" s="327"/>
      <c r="M461" s="327"/>
      <c r="N461" s="327"/>
      <c r="O461" s="327"/>
      <c r="P461" s="327"/>
      <c r="Q461" s="327"/>
      <c r="R461" s="327"/>
      <c r="S461" s="327"/>
      <c r="T461" s="327"/>
      <c r="U461" s="327"/>
      <c r="V461" s="327"/>
      <c r="W461" s="327"/>
      <c r="X461" s="327"/>
      <c r="Y461" s="327"/>
      <c r="Z461" s="327"/>
    </row>
    <row r="462" spans="1:26" ht="15.75">
      <c r="A462" s="327"/>
      <c r="B462" s="327"/>
      <c r="C462" s="327"/>
      <c r="D462" s="327"/>
      <c r="E462" s="327"/>
      <c r="F462" s="327"/>
      <c r="G462" s="327"/>
      <c r="H462" s="327"/>
      <c r="I462" s="327"/>
      <c r="J462" s="327"/>
      <c r="K462" s="327"/>
      <c r="L462" s="327"/>
      <c r="M462" s="327"/>
      <c r="N462" s="327"/>
      <c r="O462" s="327"/>
      <c r="P462" s="327"/>
      <c r="Q462" s="327"/>
      <c r="R462" s="327"/>
      <c r="S462" s="327"/>
      <c r="T462" s="327"/>
      <c r="U462" s="327"/>
      <c r="V462" s="327"/>
      <c r="W462" s="327"/>
      <c r="X462" s="327"/>
      <c r="Y462" s="327"/>
      <c r="Z462" s="327"/>
    </row>
    <row r="463" spans="1:26" ht="15.75">
      <c r="A463" s="327"/>
      <c r="B463" s="327"/>
      <c r="C463" s="327"/>
      <c r="D463" s="327"/>
      <c r="E463" s="327"/>
      <c r="F463" s="327"/>
      <c r="G463" s="327"/>
      <c r="H463" s="327"/>
      <c r="I463" s="327"/>
      <c r="J463" s="327"/>
      <c r="K463" s="327"/>
      <c r="L463" s="327"/>
      <c r="M463" s="327"/>
      <c r="N463" s="327"/>
      <c r="O463" s="327"/>
      <c r="P463" s="327"/>
      <c r="Q463" s="327"/>
      <c r="R463" s="327"/>
      <c r="S463" s="327"/>
      <c r="T463" s="327"/>
      <c r="U463" s="327"/>
      <c r="V463" s="327"/>
      <c r="W463" s="327"/>
      <c r="X463" s="327"/>
      <c r="Y463" s="327"/>
      <c r="Z463" s="327"/>
    </row>
    <row r="464" spans="1:26" ht="15.75">
      <c r="A464" s="327"/>
      <c r="B464" s="327"/>
      <c r="C464" s="327"/>
      <c r="D464" s="327"/>
      <c r="E464" s="327"/>
      <c r="F464" s="327"/>
      <c r="G464" s="327"/>
      <c r="H464" s="327"/>
      <c r="I464" s="327"/>
      <c r="J464" s="327"/>
      <c r="K464" s="327"/>
      <c r="L464" s="327"/>
      <c r="M464" s="327"/>
      <c r="N464" s="327"/>
      <c r="O464" s="327"/>
      <c r="P464" s="327"/>
      <c r="Q464" s="327"/>
      <c r="R464" s="327"/>
      <c r="S464" s="327"/>
      <c r="T464" s="327"/>
      <c r="U464" s="327"/>
      <c r="V464" s="327"/>
      <c r="W464" s="327"/>
      <c r="X464" s="327"/>
      <c r="Y464" s="327"/>
      <c r="Z464" s="327"/>
    </row>
    <row r="465" spans="1:26" ht="15.75">
      <c r="A465" s="327"/>
      <c r="B465" s="327"/>
      <c r="C465" s="327"/>
      <c r="D465" s="327"/>
      <c r="E465" s="327"/>
      <c r="F465" s="327"/>
      <c r="G465" s="327"/>
      <c r="H465" s="327"/>
      <c r="I465" s="327"/>
      <c r="J465" s="327"/>
      <c r="K465" s="327"/>
      <c r="L465" s="327"/>
      <c r="M465" s="327"/>
      <c r="N465" s="327"/>
      <c r="O465" s="327"/>
      <c r="P465" s="327"/>
      <c r="Q465" s="327"/>
      <c r="R465" s="327"/>
      <c r="S465" s="327"/>
      <c r="T465" s="327"/>
      <c r="U465" s="327"/>
      <c r="V465" s="327"/>
      <c r="W465" s="327"/>
      <c r="X465" s="327"/>
      <c r="Y465" s="327"/>
      <c r="Z465" s="327"/>
    </row>
    <row r="466" spans="1:26" ht="15.75">
      <c r="A466" s="327"/>
      <c r="B466" s="327"/>
      <c r="C466" s="327"/>
      <c r="D466" s="327"/>
      <c r="E466" s="327"/>
      <c r="F466" s="327"/>
      <c r="G466" s="327"/>
      <c r="H466" s="327"/>
      <c r="I466" s="327"/>
      <c r="J466" s="327"/>
      <c r="K466" s="327"/>
      <c r="L466" s="327"/>
      <c r="M466" s="327"/>
      <c r="N466" s="327"/>
      <c r="O466" s="327"/>
      <c r="P466" s="327"/>
      <c r="Q466" s="327"/>
      <c r="R466" s="327"/>
      <c r="S466" s="327"/>
      <c r="T466" s="327"/>
      <c r="U466" s="327"/>
      <c r="V466" s="327"/>
      <c r="W466" s="327"/>
      <c r="X466" s="327"/>
      <c r="Y466" s="327"/>
      <c r="Z466" s="327"/>
    </row>
    <row r="467" spans="1:26" ht="15.75">
      <c r="A467" s="327"/>
      <c r="B467" s="327"/>
      <c r="C467" s="327"/>
      <c r="D467" s="327"/>
      <c r="E467" s="327"/>
      <c r="F467" s="327"/>
      <c r="G467" s="327"/>
      <c r="H467" s="327"/>
      <c r="I467" s="327"/>
      <c r="J467" s="327"/>
      <c r="K467" s="327"/>
      <c r="L467" s="327"/>
      <c r="M467" s="327"/>
      <c r="N467" s="327"/>
      <c r="O467" s="327"/>
      <c r="P467" s="327"/>
      <c r="Q467" s="327"/>
      <c r="R467" s="327"/>
      <c r="S467" s="327"/>
      <c r="T467" s="327"/>
      <c r="U467" s="327"/>
      <c r="V467" s="327"/>
      <c r="W467" s="327"/>
      <c r="X467" s="327"/>
      <c r="Y467" s="327"/>
      <c r="Z467" s="327"/>
    </row>
    <row r="468" spans="1:26" ht="15.75">
      <c r="A468" s="327"/>
      <c r="B468" s="327"/>
      <c r="C468" s="327"/>
      <c r="D468" s="327"/>
      <c r="E468" s="327"/>
      <c r="F468" s="327"/>
      <c r="G468" s="327"/>
      <c r="H468" s="327"/>
      <c r="I468" s="327"/>
      <c r="J468" s="327"/>
      <c r="K468" s="327"/>
      <c r="L468" s="327"/>
      <c r="M468" s="327"/>
      <c r="N468" s="327"/>
      <c r="O468" s="327"/>
      <c r="P468" s="327"/>
      <c r="Q468" s="327"/>
      <c r="R468" s="327"/>
      <c r="S468" s="327"/>
      <c r="T468" s="327"/>
      <c r="U468" s="327"/>
      <c r="V468" s="327"/>
      <c r="W468" s="327"/>
      <c r="X468" s="327"/>
      <c r="Y468" s="327"/>
      <c r="Z468" s="327"/>
    </row>
    <row r="469" spans="1:26" ht="15.75">
      <c r="A469" s="327"/>
      <c r="B469" s="327"/>
      <c r="C469" s="327"/>
      <c r="D469" s="327"/>
      <c r="E469" s="327"/>
      <c r="F469" s="327"/>
      <c r="G469" s="327"/>
      <c r="H469" s="327"/>
      <c r="I469" s="327"/>
      <c r="J469" s="327"/>
      <c r="K469" s="327"/>
      <c r="L469" s="327"/>
      <c r="M469" s="327"/>
      <c r="N469" s="327"/>
      <c r="O469" s="327"/>
      <c r="P469" s="327"/>
      <c r="Q469" s="327"/>
      <c r="R469" s="327"/>
      <c r="S469" s="327"/>
      <c r="T469" s="327"/>
      <c r="U469" s="327"/>
      <c r="V469" s="327"/>
      <c r="W469" s="327"/>
      <c r="X469" s="327"/>
      <c r="Y469" s="327"/>
      <c r="Z469" s="327"/>
    </row>
    <row r="470" spans="1:26" ht="15.75">
      <c r="A470" s="327"/>
      <c r="B470" s="327"/>
      <c r="C470" s="327"/>
      <c r="D470" s="327"/>
      <c r="E470" s="327"/>
      <c r="F470" s="327"/>
      <c r="G470" s="327"/>
      <c r="H470" s="327"/>
      <c r="I470" s="327"/>
      <c r="J470" s="327"/>
      <c r="K470" s="327"/>
      <c r="L470" s="327"/>
      <c r="M470" s="327"/>
      <c r="N470" s="327"/>
      <c r="O470" s="327"/>
      <c r="P470" s="327"/>
      <c r="Q470" s="327"/>
      <c r="R470" s="327"/>
      <c r="S470" s="327"/>
      <c r="T470" s="327"/>
      <c r="U470" s="327"/>
      <c r="V470" s="327"/>
      <c r="W470" s="327"/>
      <c r="X470" s="327"/>
      <c r="Y470" s="327"/>
      <c r="Z470" s="327"/>
    </row>
    <row r="471" spans="1:26" ht="15.75">
      <c r="A471" s="327"/>
      <c r="B471" s="327"/>
      <c r="C471" s="327"/>
      <c r="D471" s="327"/>
      <c r="E471" s="327"/>
      <c r="F471" s="327"/>
      <c r="G471" s="327"/>
      <c r="H471" s="327"/>
      <c r="I471" s="327"/>
      <c r="J471" s="327"/>
      <c r="K471" s="327"/>
      <c r="L471" s="327"/>
      <c r="M471" s="327"/>
      <c r="N471" s="327"/>
      <c r="O471" s="327"/>
      <c r="P471" s="327"/>
      <c r="Q471" s="327"/>
      <c r="R471" s="327"/>
      <c r="S471" s="327"/>
      <c r="T471" s="327"/>
      <c r="U471" s="327"/>
      <c r="V471" s="327"/>
      <c r="W471" s="327"/>
      <c r="X471" s="327"/>
      <c r="Y471" s="327"/>
      <c r="Z471" s="327"/>
    </row>
    <row r="472" spans="1:26" ht="15.75">
      <c r="A472" s="327"/>
      <c r="B472" s="327"/>
      <c r="C472" s="327"/>
      <c r="D472" s="327"/>
      <c r="E472" s="327"/>
      <c r="F472" s="327"/>
      <c r="G472" s="327"/>
      <c r="H472" s="327"/>
      <c r="I472" s="327"/>
      <c r="J472" s="327"/>
      <c r="K472" s="327"/>
      <c r="L472" s="327"/>
      <c r="M472" s="327"/>
      <c r="N472" s="327"/>
      <c r="O472" s="327"/>
      <c r="P472" s="327"/>
      <c r="Q472" s="327"/>
      <c r="R472" s="327"/>
      <c r="S472" s="327"/>
      <c r="T472" s="327"/>
      <c r="U472" s="327"/>
      <c r="V472" s="327"/>
      <c r="W472" s="327"/>
      <c r="X472" s="327"/>
      <c r="Y472" s="327"/>
      <c r="Z472" s="327"/>
    </row>
    <row r="473" spans="1:26" ht="15.75">
      <c r="A473" s="327"/>
      <c r="B473" s="327"/>
      <c r="C473" s="327"/>
      <c r="D473" s="327"/>
      <c r="E473" s="327"/>
      <c r="F473" s="327"/>
      <c r="G473" s="327"/>
      <c r="H473" s="327"/>
      <c r="I473" s="327"/>
      <c r="J473" s="327"/>
      <c r="K473" s="327"/>
      <c r="L473" s="327"/>
      <c r="M473" s="327"/>
      <c r="N473" s="327"/>
      <c r="O473" s="327"/>
      <c r="P473" s="327"/>
      <c r="Q473" s="327"/>
      <c r="R473" s="327"/>
      <c r="S473" s="327"/>
      <c r="T473" s="327"/>
      <c r="U473" s="327"/>
      <c r="V473" s="327"/>
      <c r="W473" s="327"/>
      <c r="X473" s="327"/>
      <c r="Y473" s="327"/>
      <c r="Z473" s="327"/>
    </row>
    <row r="474" spans="1:26" ht="15.75">
      <c r="A474" s="327"/>
      <c r="B474" s="327"/>
      <c r="C474" s="327"/>
      <c r="D474" s="327"/>
      <c r="E474" s="327"/>
      <c r="F474" s="327"/>
      <c r="G474" s="327"/>
      <c r="H474" s="327"/>
      <c r="I474" s="327"/>
      <c r="J474" s="327"/>
      <c r="K474" s="327"/>
      <c r="L474" s="327"/>
      <c r="M474" s="327"/>
      <c r="N474" s="327"/>
      <c r="O474" s="327"/>
      <c r="P474" s="327"/>
      <c r="Q474" s="327"/>
      <c r="R474" s="327"/>
      <c r="S474" s="327"/>
      <c r="T474" s="327"/>
      <c r="U474" s="327"/>
      <c r="V474" s="327"/>
      <c r="W474" s="327"/>
      <c r="X474" s="327"/>
      <c r="Y474" s="327"/>
      <c r="Z474" s="327"/>
    </row>
    <row r="475" spans="1:26" ht="15.75">
      <c r="A475" s="327"/>
      <c r="B475" s="327"/>
      <c r="C475" s="327"/>
      <c r="D475" s="327"/>
      <c r="E475" s="327"/>
      <c r="F475" s="327"/>
      <c r="G475" s="327"/>
      <c r="H475" s="327"/>
      <c r="I475" s="327"/>
      <c r="J475" s="327"/>
      <c r="K475" s="327"/>
      <c r="L475" s="327"/>
      <c r="M475" s="327"/>
      <c r="N475" s="327"/>
      <c r="O475" s="327"/>
      <c r="P475" s="327"/>
      <c r="Q475" s="327"/>
      <c r="R475" s="327"/>
      <c r="S475" s="327"/>
      <c r="T475" s="327"/>
      <c r="U475" s="327"/>
      <c r="V475" s="327"/>
      <c r="W475" s="327"/>
      <c r="X475" s="327"/>
      <c r="Y475" s="327"/>
      <c r="Z475" s="327"/>
    </row>
    <row r="476" spans="1:26" ht="15.75">
      <c r="A476" s="327"/>
      <c r="B476" s="327"/>
      <c r="C476" s="327"/>
      <c r="D476" s="327"/>
      <c r="E476" s="327"/>
      <c r="F476" s="327"/>
      <c r="G476" s="327"/>
      <c r="H476" s="327"/>
      <c r="I476" s="327"/>
      <c r="J476" s="327"/>
      <c r="K476" s="327"/>
      <c r="L476" s="327"/>
      <c r="M476" s="327"/>
      <c r="N476" s="327"/>
      <c r="O476" s="327"/>
      <c r="P476" s="327"/>
      <c r="Q476" s="327"/>
      <c r="R476" s="327"/>
      <c r="S476" s="327"/>
      <c r="T476" s="327"/>
      <c r="U476" s="327"/>
      <c r="V476" s="327"/>
      <c r="W476" s="327"/>
      <c r="X476" s="327"/>
      <c r="Y476" s="327"/>
      <c r="Z476" s="327"/>
    </row>
    <row r="477" spans="1:26" ht="15.75">
      <c r="A477" s="327"/>
      <c r="B477" s="327"/>
      <c r="C477" s="327"/>
      <c r="D477" s="327"/>
      <c r="E477" s="327"/>
      <c r="F477" s="327"/>
      <c r="G477" s="327"/>
      <c r="H477" s="327"/>
      <c r="I477" s="327"/>
      <c r="J477" s="327"/>
      <c r="K477" s="327"/>
      <c r="L477" s="327"/>
      <c r="M477" s="327"/>
      <c r="N477" s="327"/>
      <c r="O477" s="327"/>
      <c r="P477" s="327"/>
      <c r="Q477" s="327"/>
      <c r="R477" s="327"/>
      <c r="S477" s="327"/>
      <c r="T477" s="327"/>
      <c r="U477" s="327"/>
      <c r="V477" s="327"/>
      <c r="W477" s="327"/>
      <c r="X477" s="327"/>
      <c r="Y477" s="327"/>
      <c r="Z477" s="327"/>
    </row>
    <row r="478" spans="1:26" ht="15.75">
      <c r="A478" s="327"/>
      <c r="B478" s="327"/>
      <c r="C478" s="327"/>
      <c r="D478" s="327"/>
      <c r="E478" s="327"/>
      <c r="F478" s="327"/>
      <c r="G478" s="327"/>
      <c r="H478" s="327"/>
      <c r="I478" s="327"/>
      <c r="J478" s="327"/>
      <c r="K478" s="327"/>
      <c r="L478" s="327"/>
      <c r="M478" s="327"/>
      <c r="N478" s="327"/>
      <c r="O478" s="327"/>
      <c r="P478" s="327"/>
      <c r="Q478" s="327"/>
      <c r="R478" s="327"/>
      <c r="S478" s="327"/>
      <c r="T478" s="327"/>
      <c r="U478" s="327"/>
      <c r="V478" s="327"/>
      <c r="W478" s="327"/>
      <c r="X478" s="327"/>
      <c r="Y478" s="327"/>
      <c r="Z478" s="327"/>
    </row>
    <row r="479" spans="1:26" ht="15.75">
      <c r="A479" s="327"/>
      <c r="B479" s="327"/>
      <c r="C479" s="327"/>
      <c r="D479" s="327"/>
      <c r="E479" s="327"/>
      <c r="F479" s="327"/>
      <c r="G479" s="327"/>
      <c r="H479" s="327"/>
      <c r="I479" s="327"/>
      <c r="J479" s="327"/>
      <c r="K479" s="327"/>
      <c r="L479" s="327"/>
      <c r="M479" s="327"/>
      <c r="N479" s="327"/>
      <c r="O479" s="327"/>
      <c r="P479" s="327"/>
      <c r="Q479" s="327"/>
      <c r="R479" s="327"/>
      <c r="S479" s="327"/>
      <c r="T479" s="327"/>
      <c r="U479" s="327"/>
      <c r="V479" s="327"/>
      <c r="W479" s="327"/>
      <c r="X479" s="327"/>
      <c r="Y479" s="327"/>
      <c r="Z479" s="327"/>
    </row>
    <row r="480" spans="1:26" ht="15.75">
      <c r="A480" s="327"/>
      <c r="B480" s="327"/>
      <c r="C480" s="327"/>
      <c r="D480" s="327"/>
      <c r="E480" s="327"/>
      <c r="F480" s="327"/>
      <c r="G480" s="327"/>
      <c r="H480" s="327"/>
      <c r="I480" s="327"/>
      <c r="J480" s="327"/>
      <c r="K480" s="327"/>
      <c r="L480" s="327"/>
      <c r="M480" s="327"/>
      <c r="N480" s="327"/>
      <c r="O480" s="327"/>
      <c r="P480" s="327"/>
      <c r="Q480" s="327"/>
      <c r="R480" s="327"/>
      <c r="S480" s="327"/>
      <c r="T480" s="327"/>
      <c r="U480" s="327"/>
      <c r="V480" s="327"/>
      <c r="W480" s="327"/>
      <c r="X480" s="327"/>
      <c r="Y480" s="327"/>
      <c r="Z480" s="327"/>
    </row>
    <row r="481" spans="1:26" ht="15.75">
      <c r="A481" s="327"/>
      <c r="B481" s="327"/>
      <c r="C481" s="327"/>
      <c r="D481" s="327"/>
      <c r="E481" s="327"/>
      <c r="F481" s="327"/>
      <c r="G481" s="327"/>
      <c r="H481" s="327"/>
      <c r="I481" s="327"/>
      <c r="J481" s="327"/>
      <c r="K481" s="327"/>
      <c r="L481" s="327"/>
      <c r="M481" s="327"/>
      <c r="N481" s="327"/>
      <c r="O481" s="327"/>
      <c r="P481" s="327"/>
      <c r="Q481" s="327"/>
      <c r="R481" s="327"/>
      <c r="S481" s="327"/>
      <c r="T481" s="327"/>
      <c r="U481" s="327"/>
      <c r="V481" s="327"/>
      <c r="W481" s="327"/>
      <c r="X481" s="327"/>
      <c r="Y481" s="327"/>
      <c r="Z481" s="327"/>
    </row>
    <row r="482" spans="1:26" ht="15.75">
      <c r="A482" s="327"/>
      <c r="B482" s="327"/>
      <c r="C482" s="327"/>
      <c r="D482" s="327"/>
      <c r="E482" s="327"/>
      <c r="F482" s="327"/>
      <c r="G482" s="327"/>
      <c r="H482" s="327"/>
      <c r="I482" s="327"/>
      <c r="J482" s="327"/>
      <c r="K482" s="327"/>
      <c r="L482" s="327"/>
      <c r="M482" s="327"/>
      <c r="N482" s="327"/>
      <c r="O482" s="327"/>
      <c r="P482" s="327"/>
      <c r="Q482" s="327"/>
      <c r="R482" s="327"/>
      <c r="S482" s="327"/>
      <c r="T482" s="327"/>
      <c r="U482" s="327"/>
      <c r="V482" s="327"/>
      <c r="W482" s="327"/>
      <c r="X482" s="327"/>
      <c r="Y482" s="327"/>
      <c r="Z482" s="327"/>
    </row>
    <row r="483" spans="1:26" ht="15.75">
      <c r="A483" s="327"/>
      <c r="B483" s="327"/>
      <c r="C483" s="327"/>
      <c r="D483" s="327"/>
      <c r="E483" s="327"/>
      <c r="F483" s="327"/>
      <c r="G483" s="327"/>
      <c r="H483" s="327"/>
      <c r="I483" s="327"/>
      <c r="J483" s="327"/>
      <c r="K483" s="327"/>
      <c r="L483" s="327"/>
      <c r="M483" s="327"/>
      <c r="N483" s="327"/>
      <c r="O483" s="327"/>
      <c r="P483" s="327"/>
      <c r="Q483" s="327"/>
      <c r="R483" s="327"/>
      <c r="S483" s="327"/>
      <c r="T483" s="327"/>
      <c r="U483" s="327"/>
      <c r="V483" s="327"/>
      <c r="W483" s="327"/>
      <c r="X483" s="327"/>
      <c r="Y483" s="327"/>
      <c r="Z483" s="327"/>
    </row>
    <row r="484" spans="1:26" ht="15.75">
      <c r="A484" s="327"/>
      <c r="B484" s="327"/>
      <c r="C484" s="327"/>
      <c r="D484" s="327"/>
      <c r="E484" s="327"/>
      <c r="F484" s="327"/>
      <c r="G484" s="327"/>
      <c r="H484" s="327"/>
      <c r="I484" s="327"/>
      <c r="J484" s="327"/>
      <c r="K484" s="327"/>
      <c r="L484" s="327"/>
      <c r="M484" s="327"/>
      <c r="N484" s="327"/>
      <c r="O484" s="327"/>
      <c r="P484" s="327"/>
      <c r="Q484" s="327"/>
      <c r="R484" s="327"/>
      <c r="S484" s="327"/>
      <c r="T484" s="327"/>
      <c r="U484" s="327"/>
      <c r="V484" s="327"/>
      <c r="W484" s="327"/>
      <c r="X484" s="327"/>
      <c r="Y484" s="327"/>
      <c r="Z484" s="327"/>
    </row>
    <row r="485" spans="1:26" ht="15.75">
      <c r="A485" s="327"/>
      <c r="B485" s="327"/>
      <c r="C485" s="327"/>
      <c r="D485" s="327"/>
      <c r="E485" s="327"/>
      <c r="F485" s="327"/>
      <c r="G485" s="327"/>
      <c r="H485" s="327"/>
      <c r="I485" s="327"/>
      <c r="J485" s="327"/>
      <c r="K485" s="327"/>
      <c r="L485" s="327"/>
      <c r="M485" s="327"/>
      <c r="N485" s="327"/>
      <c r="O485" s="327"/>
      <c r="P485" s="327"/>
      <c r="Q485" s="327"/>
      <c r="R485" s="327"/>
      <c r="S485" s="327"/>
      <c r="T485" s="327"/>
      <c r="U485" s="327"/>
      <c r="V485" s="327"/>
      <c r="W485" s="327"/>
      <c r="X485" s="327"/>
      <c r="Y485" s="327"/>
      <c r="Z485" s="327"/>
    </row>
    <row r="486" spans="1:26" ht="15.75">
      <c r="A486" s="327"/>
      <c r="B486" s="327"/>
      <c r="C486" s="327"/>
      <c r="D486" s="327"/>
      <c r="E486" s="327"/>
      <c r="F486" s="327"/>
      <c r="G486" s="327"/>
      <c r="H486" s="327"/>
      <c r="I486" s="327"/>
      <c r="J486" s="327"/>
      <c r="K486" s="327"/>
      <c r="L486" s="327"/>
      <c r="M486" s="327"/>
      <c r="N486" s="327"/>
      <c r="O486" s="327"/>
      <c r="P486" s="327"/>
      <c r="Q486" s="327"/>
      <c r="R486" s="327"/>
      <c r="S486" s="327"/>
      <c r="T486" s="327"/>
      <c r="U486" s="327"/>
      <c r="V486" s="327"/>
      <c r="W486" s="327"/>
      <c r="X486" s="327"/>
      <c r="Y486" s="327"/>
      <c r="Z486" s="327"/>
    </row>
    <row r="487" spans="1:26" ht="15.75">
      <c r="A487" s="327"/>
      <c r="B487" s="327"/>
      <c r="C487" s="327"/>
      <c r="D487" s="327"/>
      <c r="E487" s="327"/>
      <c r="F487" s="327"/>
      <c r="G487" s="327"/>
      <c r="H487" s="327"/>
      <c r="I487" s="327"/>
      <c r="J487" s="327"/>
      <c r="K487" s="327"/>
      <c r="L487" s="327"/>
      <c r="M487" s="327"/>
      <c r="N487" s="327"/>
      <c r="O487" s="327"/>
      <c r="P487" s="327"/>
      <c r="Q487" s="327"/>
      <c r="R487" s="327"/>
      <c r="S487" s="327"/>
      <c r="T487" s="327"/>
      <c r="U487" s="327"/>
      <c r="V487" s="327"/>
      <c r="W487" s="327"/>
      <c r="X487" s="327"/>
      <c r="Y487" s="327"/>
      <c r="Z487" s="327"/>
    </row>
    <row r="488" spans="1:26" ht="15.75">
      <c r="A488" s="327"/>
      <c r="B488" s="327"/>
      <c r="C488" s="327"/>
      <c r="D488" s="327"/>
      <c r="E488" s="327"/>
      <c r="F488" s="327"/>
      <c r="G488" s="327"/>
      <c r="H488" s="327"/>
      <c r="I488" s="327"/>
      <c r="J488" s="327"/>
      <c r="K488" s="327"/>
      <c r="L488" s="327"/>
      <c r="M488" s="327"/>
      <c r="N488" s="327"/>
      <c r="O488" s="327"/>
      <c r="P488" s="327"/>
      <c r="Q488" s="327"/>
      <c r="R488" s="327"/>
      <c r="S488" s="327"/>
      <c r="T488" s="327"/>
      <c r="U488" s="327"/>
      <c r="V488" s="327"/>
      <c r="W488" s="327"/>
      <c r="X488" s="327"/>
      <c r="Y488" s="327"/>
      <c r="Z488" s="327"/>
    </row>
    <row r="489" spans="1:26" ht="15.75">
      <c r="A489" s="327"/>
      <c r="B489" s="327"/>
      <c r="C489" s="327"/>
      <c r="D489" s="327"/>
      <c r="E489" s="327"/>
      <c r="F489" s="327"/>
      <c r="G489" s="327"/>
      <c r="H489" s="327"/>
      <c r="I489" s="327"/>
      <c r="J489" s="327"/>
      <c r="K489" s="327"/>
      <c r="L489" s="327"/>
      <c r="M489" s="327"/>
      <c r="N489" s="327"/>
      <c r="O489" s="327"/>
      <c r="P489" s="327"/>
      <c r="Q489" s="327"/>
      <c r="R489" s="327"/>
      <c r="S489" s="327"/>
      <c r="T489" s="327"/>
      <c r="U489" s="327"/>
      <c r="V489" s="327"/>
      <c r="W489" s="327"/>
      <c r="X489" s="327"/>
      <c r="Y489" s="327"/>
      <c r="Z489" s="327"/>
    </row>
    <row r="490" spans="1:26" ht="15.75">
      <c r="A490" s="327"/>
      <c r="B490" s="327"/>
      <c r="C490" s="327"/>
      <c r="D490" s="327"/>
      <c r="E490" s="327"/>
      <c r="F490" s="327"/>
      <c r="G490" s="327"/>
      <c r="H490" s="327"/>
      <c r="I490" s="327"/>
      <c r="J490" s="327"/>
      <c r="K490" s="327"/>
      <c r="L490" s="327"/>
      <c r="M490" s="327"/>
      <c r="N490" s="327"/>
      <c r="O490" s="327"/>
      <c r="P490" s="327"/>
      <c r="Q490" s="327"/>
      <c r="R490" s="327"/>
      <c r="S490" s="327"/>
      <c r="T490" s="327"/>
      <c r="U490" s="327"/>
      <c r="V490" s="327"/>
      <c r="W490" s="327"/>
      <c r="X490" s="327"/>
      <c r="Y490" s="327"/>
      <c r="Z490" s="327"/>
    </row>
    <row r="491" spans="1:26" ht="15.75">
      <c r="A491" s="327"/>
      <c r="B491" s="327"/>
      <c r="C491" s="327"/>
      <c r="D491" s="327"/>
      <c r="E491" s="327"/>
      <c r="F491" s="327"/>
      <c r="G491" s="327"/>
      <c r="H491" s="327"/>
      <c r="I491" s="327"/>
      <c r="J491" s="327"/>
      <c r="K491" s="327"/>
      <c r="L491" s="327"/>
      <c r="M491" s="327"/>
      <c r="N491" s="327"/>
      <c r="O491" s="327"/>
      <c r="P491" s="327"/>
      <c r="Q491" s="327"/>
      <c r="R491" s="327"/>
      <c r="S491" s="327"/>
      <c r="T491" s="327"/>
      <c r="U491" s="327"/>
      <c r="V491" s="327"/>
      <c r="W491" s="327"/>
      <c r="X491" s="327"/>
      <c r="Y491" s="327"/>
      <c r="Z491" s="327"/>
    </row>
    <row r="492" spans="1:26" ht="15.75">
      <c r="A492" s="327"/>
      <c r="B492" s="327"/>
      <c r="C492" s="327"/>
      <c r="D492" s="327"/>
      <c r="E492" s="327"/>
      <c r="F492" s="327"/>
      <c r="G492" s="327"/>
      <c r="H492" s="327"/>
      <c r="I492" s="327"/>
      <c r="J492" s="327"/>
      <c r="K492" s="327"/>
      <c r="L492" s="327"/>
      <c r="M492" s="327"/>
      <c r="N492" s="327"/>
      <c r="O492" s="327"/>
      <c r="P492" s="327"/>
      <c r="Q492" s="327"/>
      <c r="R492" s="327"/>
      <c r="S492" s="327"/>
      <c r="T492" s="327"/>
      <c r="U492" s="327"/>
      <c r="V492" s="327"/>
      <c r="W492" s="327"/>
      <c r="X492" s="327"/>
      <c r="Y492" s="327"/>
      <c r="Z492" s="327"/>
    </row>
    <row r="493" spans="1:26" ht="15.75">
      <c r="A493" s="327"/>
      <c r="B493" s="327"/>
      <c r="C493" s="327"/>
      <c r="D493" s="327"/>
      <c r="E493" s="327"/>
      <c r="F493" s="327"/>
      <c r="G493" s="327"/>
      <c r="H493" s="327"/>
      <c r="I493" s="327"/>
      <c r="J493" s="327"/>
      <c r="K493" s="327"/>
      <c r="L493" s="327"/>
      <c r="M493" s="327"/>
      <c r="N493" s="327"/>
      <c r="O493" s="327"/>
      <c r="P493" s="327"/>
      <c r="Q493" s="327"/>
      <c r="R493" s="327"/>
      <c r="S493" s="327"/>
      <c r="T493" s="327"/>
      <c r="U493" s="327"/>
      <c r="V493" s="327"/>
      <c r="W493" s="327"/>
      <c r="X493" s="327"/>
      <c r="Y493" s="327"/>
      <c r="Z493" s="327"/>
    </row>
    <row r="494" spans="1:26" ht="15.75">
      <c r="A494" s="327"/>
      <c r="B494" s="327"/>
      <c r="C494" s="327"/>
      <c r="D494" s="327"/>
      <c r="E494" s="327"/>
      <c r="F494" s="327"/>
      <c r="G494" s="327"/>
      <c r="H494" s="327"/>
      <c r="I494" s="327"/>
      <c r="J494" s="327"/>
      <c r="K494" s="327"/>
      <c r="L494" s="327"/>
      <c r="M494" s="327"/>
      <c r="N494" s="327"/>
      <c r="O494" s="327"/>
      <c r="P494" s="327"/>
      <c r="Q494" s="327"/>
      <c r="R494" s="327"/>
      <c r="S494" s="327"/>
      <c r="T494" s="327"/>
      <c r="U494" s="327"/>
      <c r="V494" s="327"/>
      <c r="W494" s="327"/>
      <c r="X494" s="327"/>
      <c r="Y494" s="327"/>
      <c r="Z494" s="327"/>
    </row>
    <row r="495" spans="1:26" ht="15.75">
      <c r="A495" s="327"/>
      <c r="B495" s="327"/>
      <c r="C495" s="327"/>
      <c r="D495" s="327"/>
      <c r="E495" s="327"/>
      <c r="F495" s="327"/>
      <c r="G495" s="327"/>
      <c r="H495" s="327"/>
      <c r="I495" s="327"/>
      <c r="J495" s="327"/>
      <c r="K495" s="327"/>
      <c r="L495" s="327"/>
      <c r="M495" s="327"/>
      <c r="N495" s="327"/>
      <c r="O495" s="327"/>
      <c r="P495" s="327"/>
      <c r="Q495" s="327"/>
      <c r="R495" s="327"/>
      <c r="S495" s="327"/>
      <c r="T495" s="327"/>
      <c r="U495" s="327"/>
      <c r="V495" s="327"/>
      <c r="W495" s="327"/>
      <c r="X495" s="327"/>
      <c r="Y495" s="327"/>
      <c r="Z495" s="327"/>
    </row>
    <row r="496" spans="1:26" ht="15.75">
      <c r="A496" s="327"/>
      <c r="B496" s="327"/>
      <c r="C496" s="327"/>
      <c r="D496" s="327"/>
      <c r="E496" s="327"/>
      <c r="F496" s="327"/>
      <c r="G496" s="327"/>
      <c r="H496" s="327"/>
      <c r="I496" s="327"/>
      <c r="J496" s="327"/>
      <c r="K496" s="327"/>
      <c r="L496" s="327"/>
      <c r="M496" s="327"/>
      <c r="N496" s="327"/>
      <c r="O496" s="327"/>
      <c r="P496" s="327"/>
      <c r="Q496" s="327"/>
      <c r="R496" s="327"/>
      <c r="S496" s="327"/>
      <c r="T496" s="327"/>
      <c r="U496" s="327"/>
      <c r="V496" s="327"/>
      <c r="W496" s="327"/>
      <c r="X496" s="327"/>
      <c r="Y496" s="327"/>
      <c r="Z496" s="327"/>
    </row>
    <row r="497" spans="1:26" ht="15.75">
      <c r="A497" s="327"/>
      <c r="B497" s="327"/>
      <c r="C497" s="327"/>
      <c r="D497" s="327"/>
      <c r="E497" s="327"/>
      <c r="F497" s="327"/>
      <c r="G497" s="327"/>
      <c r="H497" s="327"/>
      <c r="I497" s="327"/>
      <c r="J497" s="327"/>
      <c r="K497" s="327"/>
      <c r="L497" s="327"/>
      <c r="M497" s="327"/>
      <c r="N497" s="327"/>
      <c r="O497" s="327"/>
      <c r="P497" s="327"/>
      <c r="Q497" s="327"/>
      <c r="R497" s="327"/>
      <c r="S497" s="327"/>
      <c r="T497" s="327"/>
      <c r="U497" s="327"/>
      <c r="V497" s="327"/>
      <c r="W497" s="327"/>
      <c r="X497" s="327"/>
      <c r="Y497" s="327"/>
      <c r="Z497" s="327"/>
    </row>
    <row r="498" spans="1:26" ht="15.75">
      <c r="A498" s="327"/>
      <c r="B498" s="327"/>
      <c r="C498" s="327"/>
      <c r="D498" s="327"/>
      <c r="E498" s="327"/>
      <c r="F498" s="327"/>
      <c r="G498" s="327"/>
      <c r="H498" s="327"/>
      <c r="I498" s="327"/>
      <c r="J498" s="327"/>
      <c r="K498" s="327"/>
      <c r="L498" s="327"/>
      <c r="M498" s="327"/>
      <c r="N498" s="327"/>
      <c r="O498" s="327"/>
      <c r="P498" s="327"/>
      <c r="Q498" s="327"/>
      <c r="R498" s="327"/>
      <c r="S498" s="327"/>
      <c r="T498" s="327"/>
      <c r="U498" s="327"/>
      <c r="V498" s="327"/>
      <c r="W498" s="327"/>
      <c r="X498" s="327"/>
      <c r="Y498" s="327"/>
      <c r="Z498" s="327"/>
    </row>
    <row r="499" spans="1:26" ht="15.75">
      <c r="A499" s="327"/>
      <c r="B499" s="327"/>
      <c r="C499" s="327"/>
      <c r="D499" s="327"/>
      <c r="E499" s="327"/>
      <c r="F499" s="327"/>
      <c r="G499" s="327"/>
      <c r="H499" s="327"/>
      <c r="I499" s="327"/>
      <c r="J499" s="327"/>
      <c r="K499" s="327"/>
      <c r="L499" s="327"/>
      <c r="M499" s="327"/>
      <c r="N499" s="327"/>
      <c r="O499" s="327"/>
      <c r="P499" s="327"/>
      <c r="Q499" s="327"/>
      <c r="R499" s="327"/>
      <c r="S499" s="327"/>
      <c r="T499" s="327"/>
      <c r="U499" s="327"/>
      <c r="V499" s="327"/>
      <c r="W499" s="327"/>
      <c r="X499" s="327"/>
      <c r="Y499" s="327"/>
      <c r="Z499" s="327"/>
    </row>
    <row r="500" spans="1:26" ht="15.75">
      <c r="A500" s="327"/>
      <c r="B500" s="327"/>
      <c r="C500" s="327"/>
      <c r="D500" s="327"/>
      <c r="E500" s="327"/>
      <c r="F500" s="327"/>
      <c r="G500" s="327"/>
      <c r="H500" s="327"/>
      <c r="I500" s="327"/>
      <c r="J500" s="327"/>
      <c r="K500" s="327"/>
      <c r="L500" s="327"/>
      <c r="M500" s="327"/>
      <c r="N500" s="327"/>
      <c r="O500" s="327"/>
      <c r="P500" s="327"/>
      <c r="Q500" s="327"/>
      <c r="R500" s="327"/>
      <c r="S500" s="327"/>
      <c r="T500" s="327"/>
      <c r="U500" s="327"/>
      <c r="V500" s="327"/>
      <c r="W500" s="327"/>
      <c r="X500" s="327"/>
      <c r="Y500" s="327"/>
      <c r="Z500" s="327"/>
    </row>
    <row r="501" spans="1:26" ht="15.75">
      <c r="A501" s="327"/>
      <c r="B501" s="327"/>
      <c r="C501" s="327"/>
      <c r="D501" s="327"/>
      <c r="E501" s="327"/>
      <c r="F501" s="327"/>
      <c r="G501" s="327"/>
      <c r="H501" s="327"/>
      <c r="I501" s="327"/>
      <c r="J501" s="327"/>
      <c r="K501" s="327"/>
      <c r="L501" s="327"/>
      <c r="M501" s="327"/>
      <c r="N501" s="327"/>
      <c r="O501" s="327"/>
      <c r="P501" s="327"/>
      <c r="Q501" s="327"/>
      <c r="R501" s="327"/>
      <c r="S501" s="327"/>
      <c r="T501" s="327"/>
      <c r="U501" s="327"/>
      <c r="V501" s="327"/>
      <c r="W501" s="327"/>
      <c r="X501" s="327"/>
      <c r="Y501" s="327"/>
      <c r="Z501" s="327"/>
    </row>
    <row r="502" spans="1:26" ht="15.75">
      <c r="A502" s="327"/>
      <c r="B502" s="327"/>
      <c r="C502" s="327"/>
      <c r="D502" s="327"/>
      <c r="E502" s="327"/>
      <c r="F502" s="327"/>
      <c r="G502" s="327"/>
      <c r="H502" s="327"/>
      <c r="I502" s="327"/>
      <c r="J502" s="327"/>
      <c r="K502" s="327"/>
      <c r="L502" s="327"/>
      <c r="M502" s="327"/>
      <c r="N502" s="327"/>
      <c r="O502" s="327"/>
      <c r="P502" s="327"/>
      <c r="Q502" s="327"/>
      <c r="R502" s="327"/>
      <c r="S502" s="327"/>
      <c r="T502" s="327"/>
      <c r="U502" s="327"/>
      <c r="V502" s="327"/>
      <c r="W502" s="327"/>
      <c r="X502" s="327"/>
      <c r="Y502" s="327"/>
      <c r="Z502" s="327"/>
    </row>
    <row r="503" spans="1:26" ht="15.75">
      <c r="A503" s="327"/>
      <c r="B503" s="327"/>
      <c r="C503" s="327"/>
      <c r="D503" s="327"/>
      <c r="E503" s="327"/>
      <c r="F503" s="327"/>
      <c r="G503" s="327"/>
      <c r="H503" s="327"/>
      <c r="I503" s="327"/>
      <c r="J503" s="327"/>
      <c r="K503" s="327"/>
      <c r="L503" s="327"/>
      <c r="M503" s="327"/>
      <c r="N503" s="327"/>
      <c r="O503" s="327"/>
      <c r="P503" s="327"/>
      <c r="Q503" s="327"/>
      <c r="R503" s="327"/>
      <c r="S503" s="327"/>
      <c r="T503" s="327"/>
      <c r="U503" s="327"/>
      <c r="V503" s="327"/>
      <c r="W503" s="327"/>
      <c r="X503" s="327"/>
      <c r="Y503" s="327"/>
      <c r="Z503" s="327"/>
    </row>
    <row r="504" spans="1:26" ht="15.75">
      <c r="A504" s="327"/>
      <c r="B504" s="327"/>
      <c r="C504" s="327"/>
      <c r="D504" s="327"/>
      <c r="E504" s="327"/>
      <c r="F504" s="327"/>
      <c r="G504" s="327"/>
      <c r="H504" s="327"/>
      <c r="I504" s="327"/>
      <c r="J504" s="327"/>
      <c r="K504" s="327"/>
      <c r="L504" s="327"/>
      <c r="M504" s="327"/>
      <c r="N504" s="327"/>
      <c r="O504" s="327"/>
      <c r="P504" s="327"/>
      <c r="Q504" s="327"/>
      <c r="R504" s="327"/>
      <c r="S504" s="327"/>
      <c r="T504" s="327"/>
      <c r="U504" s="327"/>
      <c r="V504" s="327"/>
      <c r="W504" s="327"/>
      <c r="X504" s="327"/>
      <c r="Y504" s="327"/>
      <c r="Z504" s="327"/>
    </row>
    <row r="505" spans="1:26" ht="15.75">
      <c r="A505" s="327"/>
      <c r="B505" s="327"/>
      <c r="C505" s="327"/>
      <c r="D505" s="327"/>
      <c r="E505" s="327"/>
      <c r="F505" s="327"/>
      <c r="G505" s="327"/>
      <c r="H505" s="327"/>
      <c r="I505" s="327"/>
      <c r="J505" s="327"/>
      <c r="K505" s="327"/>
      <c r="L505" s="327"/>
      <c r="M505" s="327"/>
      <c r="N505" s="327"/>
      <c r="O505" s="327"/>
      <c r="P505" s="327"/>
      <c r="Q505" s="327"/>
      <c r="R505" s="327"/>
      <c r="S505" s="327"/>
      <c r="T505" s="327"/>
      <c r="U505" s="327"/>
      <c r="V505" s="327"/>
      <c r="W505" s="327"/>
      <c r="X505" s="327"/>
      <c r="Y505" s="327"/>
      <c r="Z505" s="327"/>
    </row>
    <row r="506" spans="1:26" ht="15.75">
      <c r="A506" s="327"/>
      <c r="B506" s="327"/>
      <c r="C506" s="327"/>
      <c r="D506" s="327"/>
      <c r="E506" s="327"/>
      <c r="F506" s="327"/>
      <c r="G506" s="327"/>
      <c r="H506" s="327"/>
      <c r="I506" s="327"/>
      <c r="J506" s="327"/>
      <c r="K506" s="327"/>
      <c r="L506" s="327"/>
      <c r="M506" s="327"/>
      <c r="N506" s="327"/>
      <c r="O506" s="327"/>
      <c r="P506" s="327"/>
      <c r="Q506" s="327"/>
      <c r="R506" s="327"/>
      <c r="S506" s="327"/>
      <c r="T506" s="327"/>
      <c r="U506" s="327"/>
      <c r="V506" s="327"/>
      <c r="W506" s="327"/>
      <c r="X506" s="327"/>
      <c r="Y506" s="327"/>
      <c r="Z506" s="327"/>
    </row>
    <row r="507" spans="1:26" ht="15.75">
      <c r="A507" s="327"/>
      <c r="B507" s="327"/>
      <c r="C507" s="327"/>
      <c r="D507" s="327"/>
      <c r="E507" s="327"/>
      <c r="F507" s="327"/>
      <c r="G507" s="327"/>
      <c r="H507" s="327"/>
      <c r="I507" s="327"/>
      <c r="J507" s="327"/>
      <c r="K507" s="327"/>
      <c r="L507" s="327"/>
      <c r="M507" s="327"/>
      <c r="N507" s="327"/>
      <c r="O507" s="327"/>
      <c r="P507" s="327"/>
      <c r="Q507" s="327"/>
      <c r="R507" s="327"/>
      <c r="S507" s="327"/>
      <c r="T507" s="327"/>
      <c r="U507" s="327"/>
      <c r="V507" s="327"/>
      <c r="W507" s="327"/>
      <c r="X507" s="327"/>
      <c r="Y507" s="327"/>
      <c r="Z507" s="327"/>
    </row>
    <row r="508" spans="1:26" ht="15.75">
      <c r="A508" s="327"/>
      <c r="B508" s="327"/>
      <c r="C508" s="327"/>
      <c r="D508" s="327"/>
      <c r="E508" s="327"/>
      <c r="F508" s="327"/>
      <c r="G508" s="327"/>
      <c r="H508" s="327"/>
      <c r="I508" s="327"/>
      <c r="J508" s="327"/>
      <c r="K508" s="327"/>
      <c r="L508" s="327"/>
      <c r="M508" s="327"/>
      <c r="N508" s="327"/>
      <c r="O508" s="327"/>
      <c r="P508" s="327"/>
      <c r="Q508" s="327"/>
      <c r="R508" s="327"/>
      <c r="S508" s="327"/>
      <c r="T508" s="327"/>
      <c r="U508" s="327"/>
      <c r="V508" s="327"/>
      <c r="W508" s="327"/>
      <c r="X508" s="327"/>
      <c r="Y508" s="327"/>
      <c r="Z508" s="327"/>
    </row>
    <row r="509" spans="1:26" ht="15.75">
      <c r="A509" s="327"/>
      <c r="B509" s="327"/>
      <c r="C509" s="327"/>
      <c r="D509" s="327"/>
      <c r="E509" s="327"/>
      <c r="F509" s="327"/>
      <c r="G509" s="327"/>
      <c r="H509" s="327"/>
      <c r="I509" s="327"/>
      <c r="J509" s="327"/>
      <c r="K509" s="327"/>
      <c r="L509" s="327"/>
      <c r="M509" s="327"/>
      <c r="N509" s="327"/>
      <c r="O509" s="327"/>
      <c r="P509" s="327"/>
      <c r="Q509" s="327"/>
      <c r="R509" s="327"/>
      <c r="S509" s="327"/>
      <c r="T509" s="327"/>
      <c r="U509" s="327"/>
      <c r="V509" s="327"/>
      <c r="W509" s="327"/>
      <c r="X509" s="327"/>
      <c r="Y509" s="327"/>
      <c r="Z509" s="327"/>
    </row>
    <row r="510" spans="1:26" ht="15.75">
      <c r="A510" s="327"/>
      <c r="B510" s="327"/>
      <c r="C510" s="327"/>
      <c r="D510" s="327"/>
      <c r="E510" s="327"/>
      <c r="F510" s="327"/>
      <c r="G510" s="327"/>
      <c r="H510" s="327"/>
      <c r="I510" s="327"/>
      <c r="J510" s="327"/>
      <c r="K510" s="327"/>
      <c r="L510" s="327"/>
      <c r="M510" s="327"/>
      <c r="N510" s="327"/>
      <c r="O510" s="327"/>
      <c r="P510" s="327"/>
      <c r="Q510" s="327"/>
      <c r="R510" s="327"/>
      <c r="S510" s="327"/>
      <c r="T510" s="327"/>
      <c r="U510" s="327"/>
      <c r="V510" s="327"/>
      <c r="W510" s="327"/>
      <c r="X510" s="327"/>
      <c r="Y510" s="327"/>
      <c r="Z510" s="327"/>
    </row>
    <row r="511" spans="1:26" ht="15.75">
      <c r="A511" s="327"/>
      <c r="B511" s="327"/>
      <c r="C511" s="327"/>
      <c r="D511" s="327"/>
      <c r="E511" s="327"/>
      <c r="F511" s="327"/>
      <c r="G511" s="327"/>
      <c r="H511" s="327"/>
      <c r="I511" s="327"/>
      <c r="J511" s="327"/>
      <c r="K511" s="327"/>
      <c r="L511" s="327"/>
      <c r="M511" s="327"/>
      <c r="N511" s="327"/>
      <c r="O511" s="327"/>
      <c r="P511" s="327"/>
      <c r="Q511" s="327"/>
      <c r="R511" s="327"/>
      <c r="S511" s="327"/>
      <c r="T511" s="327"/>
      <c r="U511" s="327"/>
      <c r="V511" s="327"/>
      <c r="W511" s="327"/>
      <c r="X511" s="327"/>
      <c r="Y511" s="327"/>
      <c r="Z511" s="327"/>
    </row>
    <row r="512" spans="1:26" ht="15.75">
      <c r="A512" s="327"/>
      <c r="B512" s="327"/>
      <c r="C512" s="327"/>
      <c r="D512" s="327"/>
      <c r="E512" s="327"/>
      <c r="F512" s="327"/>
      <c r="G512" s="327"/>
      <c r="H512" s="327"/>
      <c r="I512" s="327"/>
      <c r="J512" s="327"/>
      <c r="K512" s="327"/>
      <c r="L512" s="327"/>
      <c r="M512" s="327"/>
      <c r="N512" s="327"/>
      <c r="O512" s="327"/>
      <c r="P512" s="327"/>
      <c r="Q512" s="327"/>
      <c r="R512" s="327"/>
      <c r="S512" s="327"/>
      <c r="T512" s="327"/>
      <c r="U512" s="327"/>
      <c r="V512" s="327"/>
      <c r="W512" s="327"/>
      <c r="X512" s="327"/>
      <c r="Y512" s="327"/>
      <c r="Z512" s="327"/>
    </row>
    <row r="513" spans="1:26" ht="15.75">
      <c r="A513" s="327"/>
      <c r="B513" s="327"/>
      <c r="C513" s="327"/>
      <c r="D513" s="327"/>
      <c r="E513" s="327"/>
      <c r="F513" s="327"/>
      <c r="G513" s="327"/>
      <c r="H513" s="327"/>
      <c r="I513" s="327"/>
      <c r="J513" s="327"/>
      <c r="K513" s="327"/>
      <c r="L513" s="327"/>
      <c r="M513" s="327"/>
      <c r="N513" s="327"/>
      <c r="O513" s="327"/>
      <c r="P513" s="327"/>
      <c r="Q513" s="327"/>
      <c r="R513" s="327"/>
      <c r="S513" s="327"/>
      <c r="T513" s="327"/>
      <c r="U513" s="327"/>
      <c r="V513" s="327"/>
      <c r="W513" s="327"/>
      <c r="X513" s="327"/>
      <c r="Y513" s="327"/>
      <c r="Z513" s="327"/>
    </row>
    <row r="514" spans="1:26" ht="15.75">
      <c r="A514" s="327"/>
      <c r="B514" s="327"/>
      <c r="C514" s="327"/>
      <c r="D514" s="327"/>
      <c r="E514" s="327"/>
      <c r="F514" s="327"/>
      <c r="G514" s="327"/>
      <c r="H514" s="327"/>
      <c r="I514" s="327"/>
      <c r="J514" s="327"/>
      <c r="K514" s="327"/>
      <c r="L514" s="327"/>
      <c r="M514" s="327"/>
      <c r="N514" s="327"/>
      <c r="O514" s="327"/>
      <c r="P514" s="327"/>
      <c r="Q514" s="327"/>
      <c r="R514" s="327"/>
      <c r="S514" s="327"/>
      <c r="T514" s="327"/>
      <c r="U514" s="327"/>
      <c r="V514" s="327"/>
      <c r="W514" s="327"/>
      <c r="X514" s="327"/>
      <c r="Y514" s="327"/>
      <c r="Z514" s="327"/>
    </row>
    <row r="515" spans="1:26" ht="15.75">
      <c r="A515" s="327"/>
      <c r="B515" s="327"/>
      <c r="C515" s="327"/>
      <c r="D515" s="327"/>
      <c r="E515" s="327"/>
      <c r="F515" s="327"/>
      <c r="G515" s="327"/>
      <c r="H515" s="327"/>
      <c r="I515" s="327"/>
      <c r="J515" s="327"/>
      <c r="K515" s="327"/>
      <c r="L515" s="327"/>
      <c r="M515" s="327"/>
      <c r="N515" s="327"/>
      <c r="O515" s="327"/>
      <c r="P515" s="327"/>
      <c r="Q515" s="327"/>
      <c r="R515" s="327"/>
      <c r="S515" s="327"/>
      <c r="T515" s="327"/>
      <c r="U515" s="327"/>
      <c r="V515" s="327"/>
      <c r="W515" s="327"/>
      <c r="X515" s="327"/>
      <c r="Y515" s="327"/>
      <c r="Z515" s="327"/>
    </row>
    <row r="516" spans="1:26" ht="15.75">
      <c r="A516" s="327"/>
      <c r="B516" s="327"/>
      <c r="C516" s="327"/>
      <c r="D516" s="327"/>
      <c r="E516" s="327"/>
      <c r="F516" s="327"/>
      <c r="G516" s="327"/>
      <c r="H516" s="327"/>
      <c r="I516" s="327"/>
      <c r="J516" s="327"/>
      <c r="K516" s="327"/>
      <c r="L516" s="327"/>
      <c r="M516" s="327"/>
      <c r="N516" s="327"/>
      <c r="O516" s="327"/>
      <c r="P516" s="327"/>
      <c r="Q516" s="327"/>
      <c r="R516" s="327"/>
      <c r="S516" s="327"/>
      <c r="T516" s="327"/>
      <c r="U516" s="327"/>
      <c r="V516" s="327"/>
      <c r="W516" s="327"/>
      <c r="X516" s="327"/>
      <c r="Y516" s="327"/>
      <c r="Z516" s="327"/>
    </row>
    <row r="517" spans="1:26" ht="15.75">
      <c r="A517" s="327"/>
      <c r="B517" s="327"/>
      <c r="C517" s="327"/>
      <c r="D517" s="327"/>
      <c r="E517" s="327"/>
      <c r="F517" s="327"/>
      <c r="G517" s="327"/>
      <c r="H517" s="327"/>
      <c r="I517" s="327"/>
      <c r="J517" s="327"/>
      <c r="K517" s="327"/>
      <c r="L517" s="327"/>
      <c r="M517" s="327"/>
      <c r="N517" s="327"/>
      <c r="O517" s="327"/>
      <c r="P517" s="327"/>
      <c r="Q517" s="327"/>
      <c r="R517" s="327"/>
      <c r="S517" s="327"/>
      <c r="T517" s="327"/>
      <c r="U517" s="327"/>
      <c r="V517" s="327"/>
      <c r="W517" s="327"/>
      <c r="X517" s="327"/>
      <c r="Y517" s="327"/>
      <c r="Z517" s="327"/>
    </row>
    <row r="518" spans="1:26" ht="15.75">
      <c r="A518" s="327"/>
      <c r="B518" s="327"/>
      <c r="C518" s="327"/>
      <c r="D518" s="327"/>
      <c r="E518" s="327"/>
      <c r="F518" s="327"/>
      <c r="G518" s="327"/>
      <c r="H518" s="327"/>
      <c r="I518" s="327"/>
      <c r="J518" s="327"/>
      <c r="K518" s="327"/>
      <c r="L518" s="327"/>
      <c r="M518" s="327"/>
      <c r="N518" s="327"/>
      <c r="O518" s="327"/>
      <c r="P518" s="327"/>
      <c r="Q518" s="327"/>
      <c r="R518" s="327"/>
      <c r="S518" s="327"/>
      <c r="T518" s="327"/>
      <c r="U518" s="327"/>
      <c r="V518" s="327"/>
      <c r="W518" s="327"/>
      <c r="X518" s="327"/>
      <c r="Y518" s="327"/>
      <c r="Z518" s="327"/>
    </row>
    <row r="519" spans="1:26" ht="15.75">
      <c r="A519" s="327"/>
      <c r="B519" s="327"/>
      <c r="C519" s="327"/>
      <c r="D519" s="327"/>
      <c r="E519" s="327"/>
      <c r="F519" s="327"/>
      <c r="G519" s="327"/>
      <c r="H519" s="327"/>
      <c r="I519" s="327"/>
      <c r="J519" s="327"/>
      <c r="K519" s="327"/>
      <c r="L519" s="327"/>
      <c r="M519" s="327"/>
      <c r="N519" s="327"/>
      <c r="O519" s="327"/>
      <c r="P519" s="327"/>
      <c r="Q519" s="327"/>
      <c r="R519" s="327"/>
      <c r="S519" s="327"/>
      <c r="T519" s="327"/>
      <c r="U519" s="327"/>
      <c r="V519" s="327"/>
      <c r="W519" s="327"/>
      <c r="X519" s="327"/>
      <c r="Y519" s="327"/>
      <c r="Z519" s="327"/>
    </row>
    <row r="520" spans="1:26" ht="15.75">
      <c r="A520" s="327"/>
      <c r="B520" s="327"/>
      <c r="C520" s="327"/>
      <c r="D520" s="327"/>
      <c r="E520" s="327"/>
      <c r="F520" s="327"/>
      <c r="G520" s="327"/>
      <c r="H520" s="327"/>
      <c r="I520" s="327"/>
      <c r="J520" s="327"/>
      <c r="K520" s="327"/>
      <c r="L520" s="327"/>
      <c r="M520" s="327"/>
      <c r="N520" s="327"/>
      <c r="O520" s="327"/>
      <c r="P520" s="327"/>
      <c r="Q520" s="327"/>
      <c r="R520" s="327"/>
      <c r="S520" s="327"/>
      <c r="T520" s="327"/>
      <c r="U520" s="327"/>
      <c r="V520" s="327"/>
      <c r="W520" s="327"/>
      <c r="X520" s="327"/>
      <c r="Y520" s="327"/>
      <c r="Z520" s="327"/>
    </row>
    <row r="521" spans="1:26" ht="15.75">
      <c r="A521" s="327"/>
      <c r="B521" s="327"/>
      <c r="C521" s="327"/>
      <c r="D521" s="327"/>
      <c r="E521" s="327"/>
      <c r="F521" s="327"/>
      <c r="G521" s="327"/>
      <c r="H521" s="327"/>
      <c r="I521" s="327"/>
      <c r="J521" s="327"/>
      <c r="K521" s="327"/>
      <c r="L521" s="327"/>
      <c r="M521" s="327"/>
      <c r="N521" s="327"/>
      <c r="O521" s="327"/>
      <c r="P521" s="327"/>
      <c r="Q521" s="327"/>
      <c r="R521" s="327"/>
      <c r="S521" s="327"/>
      <c r="T521" s="327"/>
      <c r="U521" s="327"/>
      <c r="V521" s="327"/>
      <c r="W521" s="327"/>
      <c r="X521" s="327"/>
      <c r="Y521" s="327"/>
      <c r="Z521" s="327"/>
    </row>
    <row r="522" spans="1:26" ht="15.75">
      <c r="A522" s="327"/>
      <c r="B522" s="327"/>
      <c r="C522" s="327"/>
      <c r="D522" s="327"/>
      <c r="E522" s="327"/>
      <c r="F522" s="327"/>
      <c r="G522" s="327"/>
      <c r="H522" s="327"/>
      <c r="I522" s="327"/>
      <c r="J522" s="327"/>
      <c r="K522" s="327"/>
      <c r="L522" s="327"/>
      <c r="M522" s="327"/>
      <c r="N522" s="327"/>
      <c r="O522" s="327"/>
      <c r="P522" s="327"/>
      <c r="Q522" s="327"/>
      <c r="R522" s="327"/>
      <c r="S522" s="327"/>
      <c r="T522" s="327"/>
      <c r="U522" s="327"/>
      <c r="V522" s="327"/>
      <c r="W522" s="327"/>
      <c r="X522" s="327"/>
      <c r="Y522" s="327"/>
      <c r="Z522" s="327"/>
    </row>
    <row r="523" spans="1:26" ht="15.75">
      <c r="A523" s="327"/>
      <c r="B523" s="327"/>
      <c r="C523" s="327"/>
      <c r="D523" s="327"/>
      <c r="E523" s="327"/>
      <c r="F523" s="327"/>
      <c r="G523" s="327"/>
      <c r="H523" s="327"/>
      <c r="I523" s="327"/>
      <c r="J523" s="327"/>
      <c r="K523" s="327"/>
      <c r="L523" s="327"/>
      <c r="M523" s="327"/>
      <c r="N523" s="327"/>
      <c r="O523" s="327"/>
      <c r="P523" s="327"/>
      <c r="Q523" s="327"/>
      <c r="R523" s="327"/>
      <c r="S523" s="327"/>
      <c r="T523" s="327"/>
      <c r="U523" s="327"/>
      <c r="V523" s="327"/>
      <c r="W523" s="327"/>
      <c r="X523" s="327"/>
      <c r="Y523" s="327"/>
      <c r="Z523" s="327"/>
    </row>
    <row r="524" spans="1:26" ht="15.75">
      <c r="A524" s="327"/>
      <c r="B524" s="327"/>
      <c r="C524" s="327"/>
      <c r="D524" s="327"/>
      <c r="E524" s="327"/>
      <c r="F524" s="327"/>
      <c r="G524" s="327"/>
      <c r="H524" s="327"/>
      <c r="I524" s="327"/>
      <c r="J524" s="327"/>
      <c r="K524" s="327"/>
      <c r="L524" s="327"/>
      <c r="M524" s="327"/>
      <c r="N524" s="327"/>
      <c r="O524" s="327"/>
      <c r="P524" s="327"/>
      <c r="Q524" s="327"/>
      <c r="R524" s="327"/>
      <c r="S524" s="327"/>
      <c r="T524" s="327"/>
      <c r="U524" s="327"/>
      <c r="V524" s="327"/>
      <c r="W524" s="327"/>
      <c r="X524" s="327"/>
      <c r="Y524" s="327"/>
      <c r="Z524" s="327"/>
    </row>
    <row r="525" spans="1:26" ht="15.75">
      <c r="A525" s="327"/>
      <c r="B525" s="327"/>
      <c r="C525" s="327"/>
      <c r="D525" s="327"/>
      <c r="E525" s="327"/>
      <c r="F525" s="327"/>
      <c r="G525" s="327"/>
      <c r="H525" s="327"/>
      <c r="I525" s="327"/>
      <c r="J525" s="327"/>
      <c r="K525" s="327"/>
      <c r="L525" s="327"/>
      <c r="M525" s="327"/>
      <c r="N525" s="327"/>
      <c r="O525" s="327"/>
      <c r="P525" s="327"/>
      <c r="Q525" s="327"/>
      <c r="R525" s="327"/>
      <c r="S525" s="327"/>
      <c r="T525" s="327"/>
      <c r="U525" s="327"/>
      <c r="V525" s="327"/>
      <c r="W525" s="327"/>
      <c r="X525" s="327"/>
      <c r="Y525" s="327"/>
      <c r="Z525" s="327"/>
    </row>
    <row r="526" spans="1:26" ht="15.75">
      <c r="A526" s="327"/>
      <c r="B526" s="327"/>
      <c r="C526" s="327"/>
      <c r="D526" s="327"/>
      <c r="E526" s="327"/>
      <c r="F526" s="327"/>
      <c r="G526" s="327"/>
      <c r="H526" s="327"/>
      <c r="I526" s="327"/>
      <c r="J526" s="327"/>
      <c r="K526" s="327"/>
      <c r="L526" s="327"/>
      <c r="M526" s="327"/>
      <c r="N526" s="327"/>
      <c r="O526" s="327"/>
      <c r="P526" s="327"/>
      <c r="Q526" s="327"/>
      <c r="R526" s="327"/>
      <c r="S526" s="327"/>
      <c r="T526" s="327"/>
      <c r="U526" s="327"/>
      <c r="V526" s="327"/>
      <c r="W526" s="327"/>
      <c r="X526" s="327"/>
      <c r="Y526" s="327"/>
      <c r="Z526" s="327"/>
    </row>
    <row r="527" spans="1:26" ht="15.75">
      <c r="A527" s="327"/>
      <c r="B527" s="327"/>
      <c r="C527" s="327"/>
      <c r="D527" s="327"/>
      <c r="E527" s="327"/>
      <c r="F527" s="327"/>
      <c r="G527" s="327"/>
      <c r="H527" s="327"/>
      <c r="I527" s="327"/>
      <c r="J527" s="327"/>
      <c r="K527" s="327"/>
      <c r="L527" s="327"/>
      <c r="M527" s="327"/>
      <c r="N527" s="327"/>
      <c r="O527" s="327"/>
      <c r="P527" s="327"/>
      <c r="Q527" s="327"/>
      <c r="R527" s="327"/>
      <c r="S527" s="327"/>
      <c r="T527" s="327"/>
      <c r="U527" s="327"/>
      <c r="V527" s="327"/>
      <c r="W527" s="327"/>
      <c r="X527" s="327"/>
      <c r="Y527" s="327"/>
      <c r="Z527" s="327"/>
    </row>
    <row r="528" spans="1:26" ht="15.75">
      <c r="A528" s="327"/>
      <c r="B528" s="327"/>
      <c r="C528" s="327"/>
      <c r="D528" s="327"/>
      <c r="E528" s="327"/>
      <c r="F528" s="327"/>
      <c r="G528" s="327"/>
      <c r="H528" s="327"/>
      <c r="I528" s="327"/>
      <c r="J528" s="327"/>
      <c r="K528" s="327"/>
      <c r="L528" s="327"/>
      <c r="M528" s="327"/>
      <c r="N528" s="327"/>
      <c r="O528" s="327"/>
      <c r="P528" s="327"/>
      <c r="Q528" s="327"/>
      <c r="R528" s="327"/>
      <c r="S528" s="327"/>
      <c r="T528" s="327"/>
      <c r="U528" s="327"/>
      <c r="V528" s="327"/>
      <c r="W528" s="327"/>
      <c r="X528" s="327"/>
      <c r="Y528" s="327"/>
      <c r="Z528" s="327"/>
    </row>
    <row r="529" spans="1:26" ht="15.75">
      <c r="A529" s="327"/>
      <c r="B529" s="327"/>
      <c r="C529" s="327"/>
      <c r="D529" s="327"/>
      <c r="E529" s="327"/>
      <c r="F529" s="327"/>
      <c r="G529" s="327"/>
      <c r="H529" s="327"/>
      <c r="I529" s="327"/>
      <c r="J529" s="327"/>
      <c r="K529" s="327"/>
      <c r="L529" s="327"/>
      <c r="M529" s="327"/>
      <c r="N529" s="327"/>
      <c r="O529" s="327"/>
      <c r="P529" s="327"/>
      <c r="Q529" s="327"/>
      <c r="R529" s="327"/>
      <c r="S529" s="327"/>
      <c r="T529" s="327"/>
      <c r="U529" s="327"/>
      <c r="V529" s="327"/>
      <c r="W529" s="327"/>
      <c r="X529" s="327"/>
      <c r="Y529" s="327"/>
      <c r="Z529" s="327"/>
    </row>
    <row r="530" spans="1:26" ht="15.75">
      <c r="A530" s="327"/>
      <c r="B530" s="327"/>
      <c r="C530" s="327"/>
      <c r="D530" s="327"/>
      <c r="E530" s="327"/>
      <c r="F530" s="327"/>
      <c r="G530" s="327"/>
      <c r="H530" s="327"/>
      <c r="I530" s="327"/>
      <c r="J530" s="327"/>
      <c r="K530" s="327"/>
      <c r="L530" s="327"/>
      <c r="M530" s="327"/>
      <c r="N530" s="327"/>
      <c r="O530" s="327"/>
      <c r="P530" s="327"/>
      <c r="Q530" s="327"/>
      <c r="R530" s="327"/>
      <c r="S530" s="327"/>
      <c r="T530" s="327"/>
      <c r="U530" s="327"/>
      <c r="V530" s="327"/>
      <c r="W530" s="327"/>
      <c r="X530" s="327"/>
      <c r="Y530" s="327"/>
      <c r="Z530" s="327"/>
    </row>
    <row r="531" spans="1:26" ht="15.75">
      <c r="A531" s="327"/>
      <c r="B531" s="327"/>
      <c r="C531" s="327"/>
      <c r="D531" s="327"/>
      <c r="E531" s="327"/>
      <c r="F531" s="327"/>
      <c r="G531" s="327"/>
      <c r="H531" s="327"/>
      <c r="I531" s="327"/>
      <c r="J531" s="327"/>
      <c r="K531" s="327"/>
      <c r="L531" s="327"/>
      <c r="M531" s="327"/>
      <c r="N531" s="327"/>
      <c r="O531" s="327"/>
      <c r="P531" s="327"/>
      <c r="Q531" s="327"/>
      <c r="R531" s="327"/>
      <c r="S531" s="327"/>
      <c r="T531" s="327"/>
      <c r="U531" s="327"/>
      <c r="V531" s="327"/>
      <c r="W531" s="327"/>
      <c r="X531" s="327"/>
      <c r="Y531" s="327"/>
      <c r="Z531" s="327"/>
    </row>
    <row r="532" spans="1:26" ht="15.75">
      <c r="A532" s="327"/>
      <c r="B532" s="327"/>
      <c r="C532" s="327"/>
      <c r="D532" s="327"/>
      <c r="E532" s="327"/>
      <c r="F532" s="327"/>
      <c r="G532" s="327"/>
      <c r="H532" s="327"/>
      <c r="I532" s="327"/>
      <c r="J532" s="327"/>
      <c r="K532" s="327"/>
      <c r="L532" s="327"/>
      <c r="M532" s="327"/>
      <c r="N532" s="327"/>
      <c r="O532" s="327"/>
      <c r="P532" s="327"/>
      <c r="Q532" s="327"/>
      <c r="R532" s="327"/>
      <c r="S532" s="327"/>
      <c r="T532" s="327"/>
      <c r="U532" s="327"/>
      <c r="V532" s="327"/>
      <c r="W532" s="327"/>
      <c r="X532" s="327"/>
      <c r="Y532" s="327"/>
      <c r="Z532" s="327"/>
    </row>
    <row r="533" spans="1:26" ht="15.75">
      <c r="A533" s="327"/>
      <c r="B533" s="327"/>
      <c r="C533" s="327"/>
      <c r="D533" s="327"/>
      <c r="E533" s="327"/>
      <c r="F533" s="327"/>
      <c r="G533" s="327"/>
      <c r="H533" s="327"/>
      <c r="I533" s="327"/>
      <c r="J533" s="327"/>
      <c r="K533" s="327"/>
      <c r="L533" s="327"/>
      <c r="M533" s="327"/>
      <c r="N533" s="327"/>
      <c r="O533" s="327"/>
      <c r="P533" s="327"/>
      <c r="Q533" s="327"/>
      <c r="R533" s="327"/>
      <c r="S533" s="327"/>
      <c r="T533" s="327"/>
      <c r="U533" s="327"/>
      <c r="V533" s="327"/>
      <c r="W533" s="327"/>
      <c r="X533" s="327"/>
      <c r="Y533" s="327"/>
      <c r="Z533" s="327"/>
    </row>
    <row r="534" spans="1:26" ht="15.75">
      <c r="A534" s="327"/>
      <c r="B534" s="327"/>
      <c r="C534" s="327"/>
      <c r="D534" s="327"/>
      <c r="E534" s="327"/>
      <c r="F534" s="327"/>
      <c r="G534" s="327"/>
      <c r="H534" s="327"/>
      <c r="I534" s="327"/>
      <c r="J534" s="327"/>
      <c r="K534" s="327"/>
      <c r="L534" s="327"/>
      <c r="M534" s="327"/>
      <c r="N534" s="327"/>
      <c r="O534" s="327"/>
      <c r="P534" s="327"/>
      <c r="Q534" s="327"/>
      <c r="R534" s="327"/>
      <c r="S534" s="327"/>
      <c r="T534" s="327"/>
      <c r="U534" s="327"/>
      <c r="V534" s="327"/>
      <c r="W534" s="327"/>
      <c r="X534" s="327"/>
      <c r="Y534" s="327"/>
      <c r="Z534" s="327"/>
    </row>
    <row r="535" spans="1:26" ht="15.75">
      <c r="A535" s="327"/>
      <c r="B535" s="327"/>
      <c r="C535" s="327"/>
      <c r="D535" s="327"/>
      <c r="E535" s="327"/>
      <c r="F535" s="327"/>
      <c r="G535" s="327"/>
      <c r="H535" s="327"/>
      <c r="I535" s="327"/>
      <c r="J535" s="327"/>
      <c r="K535" s="327"/>
      <c r="L535" s="327"/>
      <c r="M535" s="327"/>
      <c r="N535" s="327"/>
      <c r="O535" s="327"/>
      <c r="P535" s="327"/>
      <c r="Q535" s="327"/>
      <c r="R535" s="327"/>
      <c r="S535" s="327"/>
      <c r="T535" s="327"/>
      <c r="U535" s="327"/>
      <c r="V535" s="327"/>
      <c r="W535" s="327"/>
      <c r="X535" s="327"/>
      <c r="Y535" s="327"/>
      <c r="Z535" s="327"/>
    </row>
    <row r="536" spans="1:26" ht="15.75">
      <c r="A536" s="327"/>
      <c r="B536" s="327"/>
      <c r="C536" s="327"/>
      <c r="D536" s="327"/>
      <c r="E536" s="327"/>
      <c r="F536" s="327"/>
      <c r="G536" s="327"/>
      <c r="H536" s="327"/>
      <c r="I536" s="327"/>
      <c r="J536" s="327"/>
      <c r="K536" s="327"/>
      <c r="L536" s="327"/>
      <c r="M536" s="327"/>
      <c r="N536" s="327"/>
      <c r="O536" s="327"/>
      <c r="P536" s="327"/>
      <c r="Q536" s="327"/>
      <c r="R536" s="327"/>
      <c r="S536" s="327"/>
      <c r="T536" s="327"/>
      <c r="U536" s="327"/>
      <c r="V536" s="327"/>
      <c r="W536" s="327"/>
      <c r="X536" s="327"/>
      <c r="Y536" s="327"/>
      <c r="Z536" s="327"/>
    </row>
    <row r="537" spans="1:26" ht="15.75">
      <c r="A537" s="327"/>
      <c r="B537" s="327"/>
      <c r="C537" s="327"/>
      <c r="D537" s="327"/>
      <c r="E537" s="327"/>
      <c r="F537" s="327"/>
      <c r="G537" s="327"/>
      <c r="H537" s="327"/>
      <c r="I537" s="327"/>
      <c r="J537" s="327"/>
      <c r="K537" s="327"/>
      <c r="L537" s="327"/>
      <c r="M537" s="327"/>
      <c r="N537" s="327"/>
      <c r="O537" s="327"/>
      <c r="P537" s="327"/>
      <c r="Q537" s="327"/>
      <c r="R537" s="327"/>
      <c r="S537" s="327"/>
      <c r="T537" s="327"/>
      <c r="U537" s="327"/>
      <c r="V537" s="327"/>
      <c r="W537" s="327"/>
      <c r="X537" s="327"/>
      <c r="Y537" s="327"/>
      <c r="Z537" s="327"/>
    </row>
    <row r="538" spans="1:26" ht="15.75">
      <c r="A538" s="327"/>
      <c r="B538" s="327"/>
      <c r="C538" s="327"/>
      <c r="D538" s="327"/>
      <c r="E538" s="327"/>
      <c r="F538" s="327"/>
      <c r="G538" s="327"/>
      <c r="H538" s="327"/>
      <c r="I538" s="327"/>
      <c r="J538" s="327"/>
      <c r="K538" s="327"/>
      <c r="L538" s="327"/>
      <c r="M538" s="327"/>
      <c r="N538" s="327"/>
      <c r="O538" s="327"/>
      <c r="P538" s="327"/>
      <c r="Q538" s="327"/>
      <c r="R538" s="327"/>
      <c r="S538" s="327"/>
      <c r="T538" s="327"/>
      <c r="U538" s="327"/>
      <c r="V538" s="327"/>
      <c r="W538" s="327"/>
      <c r="X538" s="327"/>
      <c r="Y538" s="327"/>
      <c r="Z538" s="327"/>
    </row>
    <row r="539" spans="1:26" ht="15.75">
      <c r="A539" s="327"/>
      <c r="B539" s="327"/>
      <c r="C539" s="327"/>
      <c r="D539" s="327"/>
      <c r="E539" s="327"/>
      <c r="F539" s="327"/>
      <c r="G539" s="327"/>
      <c r="H539" s="327"/>
      <c r="I539" s="327"/>
      <c r="J539" s="327"/>
      <c r="K539" s="327"/>
      <c r="L539" s="327"/>
      <c r="M539" s="327"/>
      <c r="N539" s="327"/>
      <c r="O539" s="327"/>
      <c r="P539" s="327"/>
      <c r="Q539" s="327"/>
      <c r="R539" s="327"/>
      <c r="S539" s="327"/>
      <c r="T539" s="327"/>
      <c r="U539" s="327"/>
      <c r="V539" s="327"/>
      <c r="W539" s="327"/>
      <c r="X539" s="327"/>
      <c r="Y539" s="327"/>
      <c r="Z539" s="327"/>
    </row>
    <row r="540" spans="1:26" ht="15.75">
      <c r="A540" s="327"/>
      <c r="B540" s="327"/>
      <c r="C540" s="327"/>
      <c r="D540" s="327"/>
      <c r="E540" s="327"/>
      <c r="F540" s="327"/>
      <c r="G540" s="327"/>
      <c r="H540" s="327"/>
      <c r="I540" s="327"/>
      <c r="J540" s="327"/>
      <c r="K540" s="327"/>
      <c r="L540" s="327"/>
      <c r="M540" s="327"/>
      <c r="N540" s="327"/>
      <c r="O540" s="327"/>
      <c r="P540" s="327"/>
      <c r="Q540" s="327"/>
      <c r="R540" s="327"/>
      <c r="S540" s="327"/>
      <c r="T540" s="327"/>
      <c r="U540" s="327"/>
      <c r="V540" s="327"/>
      <c r="W540" s="327"/>
      <c r="X540" s="327"/>
      <c r="Y540" s="327"/>
      <c r="Z540" s="327"/>
    </row>
    <row r="541" spans="1:26" ht="15.75">
      <c r="A541" s="327"/>
      <c r="B541" s="327"/>
      <c r="C541" s="327"/>
      <c r="D541" s="327"/>
      <c r="E541" s="327"/>
      <c r="F541" s="327"/>
      <c r="G541" s="327"/>
      <c r="H541" s="327"/>
      <c r="I541" s="327"/>
      <c r="J541" s="327"/>
      <c r="K541" s="327"/>
      <c r="L541" s="327"/>
      <c r="M541" s="327"/>
      <c r="N541" s="327"/>
      <c r="O541" s="327"/>
      <c r="P541" s="327"/>
      <c r="Q541" s="327"/>
      <c r="R541" s="327"/>
      <c r="S541" s="327"/>
      <c r="T541" s="327"/>
      <c r="U541" s="327"/>
      <c r="V541" s="327"/>
      <c r="W541" s="327"/>
      <c r="X541" s="327"/>
      <c r="Y541" s="327"/>
      <c r="Z541" s="327"/>
    </row>
    <row r="542" spans="1:26" ht="15.75">
      <c r="A542" s="327"/>
      <c r="B542" s="327"/>
      <c r="C542" s="327"/>
      <c r="D542" s="327"/>
      <c r="E542" s="327"/>
      <c r="F542" s="327"/>
      <c r="G542" s="327"/>
      <c r="H542" s="327"/>
      <c r="I542" s="327"/>
      <c r="J542" s="327"/>
      <c r="K542" s="327"/>
      <c r="L542" s="327"/>
      <c r="M542" s="327"/>
      <c r="N542" s="327"/>
      <c r="O542" s="327"/>
      <c r="P542" s="327"/>
      <c r="Q542" s="327"/>
      <c r="R542" s="327"/>
      <c r="S542" s="327"/>
      <c r="T542" s="327"/>
      <c r="U542" s="327"/>
      <c r="V542" s="327"/>
      <c r="W542" s="327"/>
      <c r="X542" s="327"/>
      <c r="Y542" s="327"/>
      <c r="Z542" s="327"/>
    </row>
    <row r="543" spans="1:26" ht="15.75">
      <c r="A543" s="327"/>
      <c r="B543" s="327"/>
      <c r="C543" s="327"/>
      <c r="D543" s="327"/>
      <c r="E543" s="327"/>
      <c r="F543" s="327"/>
      <c r="G543" s="327"/>
      <c r="H543" s="327"/>
      <c r="I543" s="327"/>
      <c r="J543" s="327"/>
      <c r="K543" s="327"/>
      <c r="L543" s="327"/>
      <c r="M543" s="327"/>
      <c r="N543" s="327"/>
      <c r="O543" s="327"/>
      <c r="P543" s="327"/>
      <c r="Q543" s="327"/>
      <c r="R543" s="327"/>
      <c r="S543" s="327"/>
      <c r="T543" s="327"/>
      <c r="U543" s="327"/>
      <c r="V543" s="327"/>
      <c r="W543" s="327"/>
      <c r="X543" s="327"/>
      <c r="Y543" s="327"/>
      <c r="Z543" s="327"/>
    </row>
    <row r="544" spans="1:26" ht="15.75">
      <c r="A544" s="327"/>
      <c r="B544" s="327"/>
      <c r="C544" s="327"/>
      <c r="D544" s="327"/>
      <c r="E544" s="327"/>
      <c r="F544" s="327"/>
      <c r="G544" s="327"/>
      <c r="H544" s="327"/>
      <c r="I544" s="327"/>
      <c r="J544" s="327"/>
      <c r="K544" s="327"/>
      <c r="L544" s="327"/>
      <c r="M544" s="327"/>
      <c r="N544" s="327"/>
      <c r="O544" s="327"/>
      <c r="P544" s="327"/>
      <c r="Q544" s="327"/>
      <c r="R544" s="327"/>
      <c r="S544" s="327"/>
      <c r="T544" s="327"/>
      <c r="U544" s="327"/>
      <c r="V544" s="327"/>
      <c r="W544" s="327"/>
      <c r="X544" s="327"/>
      <c r="Y544" s="327"/>
      <c r="Z544" s="327"/>
    </row>
    <row r="545" spans="1:26" ht="15.75">
      <c r="A545" s="327"/>
      <c r="B545" s="327"/>
      <c r="C545" s="327"/>
      <c r="D545" s="327"/>
      <c r="E545" s="327"/>
      <c r="F545" s="327"/>
      <c r="G545" s="327"/>
      <c r="H545" s="327"/>
      <c r="I545" s="327"/>
      <c r="J545" s="327"/>
      <c r="K545" s="327"/>
      <c r="L545" s="327"/>
      <c r="M545" s="327"/>
      <c r="N545" s="327"/>
      <c r="O545" s="327"/>
      <c r="P545" s="327"/>
      <c r="Q545" s="327"/>
      <c r="R545" s="327"/>
      <c r="S545" s="327"/>
      <c r="T545" s="327"/>
      <c r="U545" s="327"/>
      <c r="V545" s="327"/>
      <c r="W545" s="327"/>
      <c r="X545" s="327"/>
      <c r="Y545" s="327"/>
      <c r="Z545" s="327"/>
    </row>
    <row r="546" spans="1:26" ht="15.75">
      <c r="A546" s="327"/>
      <c r="B546" s="327"/>
      <c r="C546" s="327"/>
      <c r="D546" s="327"/>
      <c r="E546" s="327"/>
      <c r="F546" s="327"/>
      <c r="G546" s="327"/>
      <c r="H546" s="327"/>
      <c r="I546" s="327"/>
      <c r="J546" s="327"/>
      <c r="K546" s="327"/>
      <c r="L546" s="327"/>
      <c r="M546" s="327"/>
      <c r="N546" s="327"/>
      <c r="O546" s="327"/>
      <c r="P546" s="327"/>
      <c r="Q546" s="327"/>
      <c r="R546" s="327"/>
      <c r="S546" s="327"/>
      <c r="T546" s="327"/>
      <c r="U546" s="327"/>
      <c r="V546" s="327"/>
      <c r="W546" s="327"/>
      <c r="X546" s="327"/>
      <c r="Y546" s="327"/>
      <c r="Z546" s="327"/>
    </row>
    <row r="547" spans="1:26" ht="15.75">
      <c r="A547" s="327"/>
      <c r="B547" s="327"/>
      <c r="C547" s="327"/>
      <c r="D547" s="327"/>
      <c r="E547" s="327"/>
      <c r="F547" s="327"/>
      <c r="G547" s="327"/>
      <c r="H547" s="327"/>
      <c r="I547" s="327"/>
      <c r="J547" s="327"/>
      <c r="K547" s="327"/>
      <c r="L547" s="327"/>
      <c r="M547" s="327"/>
      <c r="N547" s="327"/>
      <c r="O547" s="327"/>
      <c r="P547" s="327"/>
      <c r="Q547" s="327"/>
      <c r="R547" s="327"/>
      <c r="S547" s="327"/>
      <c r="T547" s="327"/>
      <c r="U547" s="327"/>
      <c r="V547" s="327"/>
      <c r="W547" s="327"/>
      <c r="X547" s="327"/>
      <c r="Y547" s="327"/>
      <c r="Z547" s="327"/>
    </row>
    <row r="548" spans="1:26" ht="15.75">
      <c r="A548" s="327"/>
      <c r="B548" s="327"/>
      <c r="C548" s="327"/>
      <c r="D548" s="327"/>
      <c r="E548" s="327"/>
      <c r="F548" s="327"/>
      <c r="G548" s="327"/>
      <c r="H548" s="327"/>
      <c r="I548" s="327"/>
      <c r="J548" s="327"/>
      <c r="K548" s="327"/>
      <c r="L548" s="327"/>
      <c r="M548" s="327"/>
      <c r="N548" s="327"/>
      <c r="O548" s="327"/>
      <c r="P548" s="327"/>
      <c r="Q548" s="327"/>
      <c r="R548" s="327"/>
      <c r="S548" s="327"/>
      <c r="T548" s="327"/>
      <c r="U548" s="327"/>
      <c r="V548" s="327"/>
      <c r="W548" s="327"/>
      <c r="X548" s="327"/>
      <c r="Y548" s="327"/>
      <c r="Z548" s="327"/>
    </row>
    <row r="549" spans="1:26" ht="15.75">
      <c r="A549" s="327"/>
      <c r="B549" s="327"/>
      <c r="C549" s="327"/>
      <c r="D549" s="327"/>
      <c r="E549" s="327"/>
      <c r="F549" s="327"/>
      <c r="G549" s="327"/>
      <c r="H549" s="327"/>
      <c r="I549" s="327"/>
      <c r="J549" s="327"/>
      <c r="K549" s="327"/>
      <c r="L549" s="327"/>
      <c r="M549" s="327"/>
      <c r="N549" s="327"/>
      <c r="O549" s="327"/>
      <c r="P549" s="327"/>
      <c r="Q549" s="327"/>
      <c r="R549" s="327"/>
      <c r="S549" s="327"/>
      <c r="T549" s="327"/>
      <c r="U549" s="327"/>
      <c r="V549" s="327"/>
      <c r="W549" s="327"/>
      <c r="X549" s="327"/>
      <c r="Y549" s="327"/>
      <c r="Z549" s="327"/>
    </row>
    <row r="550" spans="1:26" ht="15.75">
      <c r="A550" s="327"/>
      <c r="B550" s="327"/>
      <c r="C550" s="327"/>
      <c r="D550" s="327"/>
      <c r="E550" s="327"/>
      <c r="F550" s="327"/>
      <c r="G550" s="327"/>
      <c r="H550" s="327"/>
      <c r="I550" s="327"/>
      <c r="J550" s="327"/>
      <c r="K550" s="327"/>
      <c r="L550" s="327"/>
      <c r="M550" s="327"/>
      <c r="N550" s="327"/>
      <c r="O550" s="327"/>
      <c r="P550" s="327"/>
      <c r="Q550" s="327"/>
      <c r="R550" s="327"/>
      <c r="S550" s="327"/>
      <c r="T550" s="327"/>
      <c r="U550" s="327"/>
      <c r="V550" s="327"/>
      <c r="W550" s="327"/>
      <c r="X550" s="327"/>
      <c r="Y550" s="327"/>
      <c r="Z550" s="327"/>
    </row>
    <row r="551" spans="1:26" ht="15.75">
      <c r="A551" s="327"/>
      <c r="B551" s="327"/>
      <c r="C551" s="327"/>
      <c r="D551" s="327"/>
      <c r="E551" s="327"/>
      <c r="F551" s="327"/>
      <c r="G551" s="327"/>
      <c r="H551" s="327"/>
      <c r="I551" s="327"/>
      <c r="J551" s="327"/>
      <c r="K551" s="327"/>
      <c r="L551" s="327"/>
      <c r="M551" s="327"/>
      <c r="N551" s="327"/>
      <c r="O551" s="327"/>
      <c r="P551" s="327"/>
      <c r="Q551" s="327"/>
      <c r="R551" s="327"/>
      <c r="S551" s="327"/>
      <c r="T551" s="327"/>
      <c r="U551" s="327"/>
      <c r="V551" s="327"/>
      <c r="W551" s="327"/>
      <c r="X551" s="327"/>
      <c r="Y551" s="327"/>
      <c r="Z551" s="327"/>
    </row>
    <row r="552" spans="1:26" ht="15.75">
      <c r="A552" s="327"/>
      <c r="B552" s="327"/>
      <c r="C552" s="327"/>
      <c r="D552" s="327"/>
      <c r="E552" s="327"/>
      <c r="F552" s="327"/>
      <c r="G552" s="327"/>
      <c r="H552" s="327"/>
      <c r="I552" s="327"/>
      <c r="J552" s="327"/>
      <c r="K552" s="327"/>
      <c r="L552" s="327"/>
      <c r="M552" s="327"/>
      <c r="N552" s="327"/>
      <c r="O552" s="327"/>
      <c r="P552" s="327"/>
      <c r="Q552" s="327"/>
      <c r="R552" s="327"/>
      <c r="S552" s="327"/>
      <c r="T552" s="327"/>
      <c r="U552" s="327"/>
      <c r="V552" s="327"/>
      <c r="W552" s="327"/>
      <c r="X552" s="327"/>
      <c r="Y552" s="327"/>
      <c r="Z552" s="327"/>
    </row>
    <row r="553" spans="1:26" ht="15.75">
      <c r="A553" s="327"/>
      <c r="B553" s="327"/>
      <c r="C553" s="327"/>
      <c r="D553" s="327"/>
      <c r="E553" s="327"/>
      <c r="F553" s="327"/>
      <c r="G553" s="327"/>
      <c r="H553" s="327"/>
      <c r="I553" s="327"/>
      <c r="J553" s="327"/>
      <c r="K553" s="327"/>
      <c r="L553" s="327"/>
      <c r="M553" s="327"/>
      <c r="N553" s="327"/>
      <c r="O553" s="327"/>
      <c r="P553" s="327"/>
      <c r="Q553" s="327"/>
      <c r="R553" s="327"/>
      <c r="S553" s="327"/>
      <c r="T553" s="327"/>
      <c r="U553" s="327"/>
      <c r="V553" s="327"/>
      <c r="W553" s="327"/>
      <c r="X553" s="327"/>
      <c r="Y553" s="327"/>
      <c r="Z553" s="327"/>
    </row>
    <row r="554" spans="1:26" ht="15.75">
      <c r="A554" s="327"/>
      <c r="B554" s="327"/>
      <c r="C554" s="327"/>
      <c r="D554" s="327"/>
      <c r="E554" s="327"/>
      <c r="F554" s="327"/>
      <c r="G554" s="327"/>
      <c r="H554" s="327"/>
      <c r="I554" s="327"/>
      <c r="J554" s="327"/>
      <c r="K554" s="327"/>
      <c r="L554" s="327"/>
      <c r="M554" s="327"/>
      <c r="N554" s="327"/>
      <c r="O554" s="327"/>
      <c r="P554" s="327"/>
      <c r="Q554" s="327"/>
      <c r="R554" s="327"/>
      <c r="S554" s="327"/>
      <c r="T554" s="327"/>
      <c r="U554" s="327"/>
      <c r="V554" s="327"/>
      <c r="W554" s="327"/>
      <c r="X554" s="327"/>
      <c r="Y554" s="327"/>
      <c r="Z554" s="327"/>
    </row>
    <row r="555" spans="1:26" ht="15.75">
      <c r="A555" s="327"/>
      <c r="B555" s="327"/>
      <c r="C555" s="327"/>
      <c r="D555" s="327"/>
      <c r="E555" s="327"/>
      <c r="F555" s="327"/>
      <c r="G555" s="327"/>
      <c r="H555" s="327"/>
      <c r="I555" s="327"/>
      <c r="J555" s="327"/>
      <c r="K555" s="327"/>
      <c r="L555" s="327"/>
      <c r="M555" s="327"/>
      <c r="N555" s="327"/>
      <c r="O555" s="327"/>
      <c r="P555" s="327"/>
      <c r="Q555" s="327"/>
      <c r="R555" s="327"/>
      <c r="S555" s="327"/>
      <c r="T555" s="327"/>
      <c r="U555" s="327"/>
      <c r="V555" s="327"/>
      <c r="W555" s="327"/>
      <c r="X555" s="327"/>
      <c r="Y555" s="327"/>
      <c r="Z555" s="327"/>
    </row>
    <row r="556" spans="1:26" ht="15.75">
      <c r="A556" s="327"/>
      <c r="B556" s="327"/>
      <c r="C556" s="327"/>
      <c r="D556" s="327"/>
      <c r="E556" s="327"/>
      <c r="F556" s="327"/>
      <c r="G556" s="327"/>
      <c r="H556" s="327"/>
      <c r="I556" s="327"/>
      <c r="J556" s="327"/>
      <c r="K556" s="327"/>
      <c r="L556" s="327"/>
      <c r="M556" s="327"/>
      <c r="N556" s="327"/>
      <c r="O556" s="327"/>
      <c r="P556" s="327"/>
      <c r="Q556" s="327"/>
      <c r="R556" s="327"/>
      <c r="S556" s="327"/>
      <c r="T556" s="327"/>
      <c r="U556" s="327"/>
      <c r="V556" s="327"/>
      <c r="W556" s="327"/>
      <c r="X556" s="327"/>
      <c r="Y556" s="327"/>
      <c r="Z556" s="327"/>
    </row>
    <row r="557" spans="1:26" ht="15.75">
      <c r="A557" s="327"/>
      <c r="B557" s="327"/>
      <c r="C557" s="327"/>
      <c r="D557" s="327"/>
      <c r="E557" s="327"/>
      <c r="F557" s="327"/>
      <c r="G557" s="327"/>
      <c r="H557" s="327"/>
      <c r="I557" s="327"/>
      <c r="J557" s="327"/>
      <c r="K557" s="327"/>
      <c r="L557" s="327"/>
      <c r="M557" s="327"/>
      <c r="N557" s="327"/>
      <c r="O557" s="327"/>
      <c r="P557" s="327"/>
      <c r="Q557" s="327"/>
      <c r="R557" s="327"/>
      <c r="S557" s="327"/>
      <c r="T557" s="327"/>
      <c r="U557" s="327"/>
      <c r="V557" s="327"/>
      <c r="W557" s="327"/>
      <c r="X557" s="327"/>
      <c r="Y557" s="327"/>
      <c r="Z557" s="327"/>
    </row>
    <row r="558" spans="1:26" ht="15.75">
      <c r="A558" s="327"/>
      <c r="B558" s="327"/>
      <c r="C558" s="327"/>
      <c r="D558" s="327"/>
      <c r="E558" s="327"/>
      <c r="F558" s="327"/>
      <c r="G558" s="327"/>
      <c r="H558" s="327"/>
      <c r="I558" s="327"/>
      <c r="J558" s="327"/>
      <c r="K558" s="327"/>
      <c r="L558" s="327"/>
      <c r="M558" s="327"/>
      <c r="N558" s="327"/>
      <c r="O558" s="327"/>
      <c r="P558" s="327"/>
      <c r="Q558" s="327"/>
      <c r="R558" s="327"/>
      <c r="S558" s="327"/>
      <c r="T558" s="327"/>
      <c r="U558" s="327"/>
      <c r="V558" s="327"/>
      <c r="W558" s="327"/>
      <c r="X558" s="327"/>
      <c r="Y558" s="327"/>
      <c r="Z558" s="327"/>
    </row>
    <row r="559" spans="1:26" ht="15.75">
      <c r="A559" s="327"/>
      <c r="B559" s="327"/>
      <c r="C559" s="327"/>
      <c r="D559" s="327"/>
      <c r="E559" s="327"/>
      <c r="F559" s="327"/>
      <c r="G559" s="327"/>
      <c r="H559" s="327"/>
      <c r="I559" s="327"/>
      <c r="J559" s="327"/>
      <c r="K559" s="327"/>
      <c r="L559" s="327"/>
      <c r="M559" s="327"/>
      <c r="N559" s="327"/>
      <c r="O559" s="327"/>
      <c r="P559" s="327"/>
      <c r="Q559" s="327"/>
      <c r="R559" s="327"/>
      <c r="S559" s="327"/>
      <c r="T559" s="327"/>
      <c r="U559" s="327"/>
      <c r="V559" s="327"/>
      <c r="W559" s="327"/>
      <c r="X559" s="327"/>
      <c r="Y559" s="327"/>
      <c r="Z559" s="327"/>
    </row>
    <row r="560" spans="1:26" ht="15.75">
      <c r="A560" s="327"/>
      <c r="B560" s="327"/>
      <c r="C560" s="327"/>
      <c r="D560" s="327"/>
      <c r="E560" s="327"/>
      <c r="F560" s="327"/>
      <c r="G560" s="327"/>
      <c r="H560" s="327"/>
      <c r="I560" s="327"/>
      <c r="J560" s="327"/>
      <c r="K560" s="327"/>
      <c r="L560" s="327"/>
      <c r="M560" s="327"/>
      <c r="N560" s="327"/>
      <c r="O560" s="327"/>
      <c r="P560" s="327"/>
      <c r="Q560" s="327"/>
      <c r="R560" s="327"/>
      <c r="S560" s="327"/>
      <c r="T560" s="327"/>
      <c r="U560" s="327"/>
      <c r="V560" s="327"/>
      <c r="W560" s="327"/>
      <c r="X560" s="327"/>
      <c r="Y560" s="327"/>
      <c r="Z560" s="327"/>
    </row>
    <row r="561" spans="1:26" ht="15.75">
      <c r="A561" s="327"/>
      <c r="B561" s="327"/>
      <c r="C561" s="327"/>
      <c r="D561" s="327"/>
      <c r="E561" s="327"/>
      <c r="F561" s="327"/>
      <c r="G561" s="327"/>
      <c r="H561" s="327"/>
      <c r="I561" s="327"/>
      <c r="J561" s="327"/>
      <c r="K561" s="327"/>
      <c r="L561" s="327"/>
      <c r="M561" s="327"/>
      <c r="N561" s="327"/>
      <c r="O561" s="327"/>
      <c r="P561" s="327"/>
      <c r="Q561" s="327"/>
      <c r="R561" s="327"/>
      <c r="S561" s="327"/>
      <c r="T561" s="327"/>
      <c r="U561" s="327"/>
      <c r="V561" s="327"/>
      <c r="W561" s="327"/>
      <c r="X561" s="327"/>
      <c r="Y561" s="327"/>
      <c r="Z561" s="327"/>
    </row>
    <row r="562" spans="1:26" ht="15.75">
      <c r="A562" s="327"/>
      <c r="B562" s="327"/>
      <c r="C562" s="327"/>
      <c r="D562" s="327"/>
      <c r="E562" s="327"/>
      <c r="F562" s="327"/>
      <c r="G562" s="327"/>
      <c r="H562" s="327"/>
      <c r="I562" s="327"/>
      <c r="J562" s="327"/>
      <c r="K562" s="327"/>
      <c r="L562" s="327"/>
      <c r="M562" s="327"/>
      <c r="N562" s="327"/>
      <c r="O562" s="327"/>
      <c r="P562" s="327"/>
      <c r="Q562" s="327"/>
      <c r="R562" s="327"/>
      <c r="S562" s="327"/>
      <c r="T562" s="327"/>
      <c r="U562" s="327"/>
      <c r="V562" s="327"/>
      <c r="W562" s="327"/>
      <c r="X562" s="327"/>
      <c r="Y562" s="327"/>
      <c r="Z562" s="327"/>
    </row>
    <row r="563" spans="1:26" ht="15.75">
      <c r="A563" s="327"/>
      <c r="B563" s="327"/>
      <c r="C563" s="327"/>
      <c r="D563" s="327"/>
      <c r="E563" s="327"/>
      <c r="F563" s="327"/>
      <c r="G563" s="327"/>
      <c r="H563" s="327"/>
      <c r="I563" s="327"/>
      <c r="J563" s="327"/>
      <c r="K563" s="327"/>
      <c r="L563" s="327"/>
      <c r="M563" s="327"/>
      <c r="N563" s="327"/>
      <c r="O563" s="327"/>
      <c r="P563" s="327"/>
      <c r="Q563" s="327"/>
      <c r="R563" s="327"/>
      <c r="S563" s="327"/>
      <c r="T563" s="327"/>
      <c r="U563" s="327"/>
      <c r="V563" s="327"/>
      <c r="W563" s="327"/>
      <c r="X563" s="327"/>
      <c r="Y563" s="327"/>
      <c r="Z563" s="327"/>
    </row>
    <row r="564" spans="1:26" ht="15.75">
      <c r="A564" s="327"/>
      <c r="B564" s="327"/>
      <c r="C564" s="327"/>
      <c r="D564" s="327"/>
      <c r="E564" s="327"/>
      <c r="F564" s="327"/>
      <c r="G564" s="327"/>
      <c r="H564" s="327"/>
      <c r="I564" s="327"/>
      <c r="J564" s="327"/>
      <c r="K564" s="327"/>
      <c r="L564" s="327"/>
      <c r="M564" s="327"/>
      <c r="N564" s="327"/>
      <c r="O564" s="327"/>
      <c r="P564" s="327"/>
      <c r="Q564" s="327"/>
      <c r="R564" s="327"/>
      <c r="S564" s="327"/>
      <c r="T564" s="327"/>
      <c r="U564" s="327"/>
      <c r="V564" s="327"/>
      <c r="W564" s="327"/>
      <c r="X564" s="327"/>
      <c r="Y564" s="327"/>
      <c r="Z564" s="327"/>
    </row>
    <row r="565" spans="1:26" ht="15.75">
      <c r="A565" s="327"/>
      <c r="B565" s="327"/>
      <c r="C565" s="327"/>
      <c r="D565" s="327"/>
      <c r="E565" s="327"/>
      <c r="F565" s="327"/>
      <c r="G565" s="327"/>
      <c r="H565" s="327"/>
      <c r="I565" s="327"/>
      <c r="J565" s="327"/>
      <c r="K565" s="327"/>
      <c r="L565" s="327"/>
      <c r="M565" s="327"/>
      <c r="N565" s="327"/>
      <c r="O565" s="327"/>
      <c r="P565" s="327"/>
      <c r="Q565" s="327"/>
      <c r="R565" s="327"/>
      <c r="S565" s="327"/>
      <c r="T565" s="327"/>
      <c r="U565" s="327"/>
      <c r="V565" s="327"/>
      <c r="W565" s="327"/>
      <c r="X565" s="327"/>
      <c r="Y565" s="327"/>
      <c r="Z565" s="327"/>
    </row>
    <row r="566" spans="1:26" ht="15.75">
      <c r="A566" s="327"/>
      <c r="B566" s="327"/>
      <c r="C566" s="327"/>
      <c r="D566" s="327"/>
      <c r="E566" s="327"/>
      <c r="F566" s="327"/>
      <c r="G566" s="327"/>
      <c r="H566" s="327"/>
      <c r="I566" s="327"/>
      <c r="J566" s="327"/>
      <c r="K566" s="327"/>
      <c r="L566" s="327"/>
      <c r="M566" s="327"/>
      <c r="N566" s="327"/>
      <c r="O566" s="327"/>
      <c r="P566" s="327"/>
      <c r="Q566" s="327"/>
      <c r="R566" s="327"/>
      <c r="S566" s="327"/>
      <c r="T566" s="327"/>
      <c r="U566" s="327"/>
      <c r="V566" s="327"/>
      <c r="W566" s="327"/>
      <c r="X566" s="327"/>
      <c r="Y566" s="327"/>
      <c r="Z566" s="327"/>
    </row>
    <row r="567" spans="1:26" ht="15.75">
      <c r="A567" s="327"/>
      <c r="B567" s="327"/>
      <c r="C567" s="327"/>
      <c r="D567" s="327"/>
      <c r="E567" s="327"/>
      <c r="F567" s="327"/>
      <c r="G567" s="327"/>
      <c r="H567" s="327"/>
      <c r="I567" s="327"/>
      <c r="J567" s="327"/>
      <c r="K567" s="327"/>
      <c r="L567" s="327"/>
      <c r="M567" s="327"/>
      <c r="N567" s="327"/>
      <c r="O567" s="327"/>
      <c r="P567" s="327"/>
      <c r="Q567" s="327"/>
      <c r="R567" s="327"/>
      <c r="S567" s="327"/>
      <c r="T567" s="327"/>
      <c r="U567" s="327"/>
      <c r="V567" s="327"/>
      <c r="W567" s="327"/>
      <c r="X567" s="327"/>
      <c r="Y567" s="327"/>
      <c r="Z567" s="327"/>
    </row>
    <row r="568" spans="1:26" ht="15.75">
      <c r="A568" s="327"/>
      <c r="B568" s="327"/>
      <c r="C568" s="327"/>
      <c r="D568" s="327"/>
      <c r="E568" s="327"/>
      <c r="F568" s="327"/>
      <c r="G568" s="327"/>
      <c r="H568" s="327"/>
      <c r="I568" s="327"/>
      <c r="J568" s="327"/>
      <c r="K568" s="327"/>
      <c r="L568" s="327"/>
      <c r="M568" s="327"/>
      <c r="N568" s="327"/>
      <c r="O568" s="327"/>
      <c r="P568" s="327"/>
      <c r="Q568" s="327"/>
      <c r="R568" s="327"/>
      <c r="S568" s="327"/>
      <c r="T568" s="327"/>
      <c r="U568" s="327"/>
      <c r="V568" s="327"/>
      <c r="W568" s="327"/>
      <c r="X568" s="327"/>
      <c r="Y568" s="327"/>
      <c r="Z568" s="327"/>
    </row>
    <row r="569" spans="1:26" ht="15.75">
      <c r="A569" s="327"/>
      <c r="B569" s="327"/>
      <c r="C569" s="327"/>
      <c r="D569" s="327"/>
      <c r="E569" s="327"/>
      <c r="F569" s="327"/>
      <c r="G569" s="327"/>
      <c r="H569" s="327"/>
      <c r="I569" s="327"/>
      <c r="J569" s="327"/>
      <c r="K569" s="327"/>
      <c r="L569" s="327"/>
      <c r="M569" s="327"/>
      <c r="N569" s="327"/>
      <c r="O569" s="327"/>
      <c r="P569" s="327"/>
      <c r="Q569" s="327"/>
      <c r="R569" s="327"/>
      <c r="S569" s="327"/>
      <c r="T569" s="327"/>
      <c r="U569" s="327"/>
      <c r="V569" s="327"/>
      <c r="W569" s="327"/>
      <c r="X569" s="327"/>
      <c r="Y569" s="327"/>
      <c r="Z569" s="327"/>
    </row>
    <row r="570" spans="1:26" ht="15.75">
      <c r="A570" s="327"/>
      <c r="B570" s="327"/>
      <c r="C570" s="327"/>
      <c r="D570" s="327"/>
      <c r="E570" s="327"/>
      <c r="F570" s="327"/>
      <c r="G570" s="327"/>
      <c r="H570" s="327"/>
      <c r="I570" s="327"/>
      <c r="J570" s="327"/>
      <c r="K570" s="327"/>
      <c r="L570" s="327"/>
      <c r="M570" s="327"/>
      <c r="N570" s="327"/>
      <c r="O570" s="327"/>
      <c r="P570" s="327"/>
      <c r="Q570" s="327"/>
      <c r="R570" s="327"/>
      <c r="S570" s="327"/>
      <c r="T570" s="327"/>
      <c r="U570" s="327"/>
      <c r="V570" s="327"/>
      <c r="W570" s="327"/>
      <c r="X570" s="327"/>
      <c r="Y570" s="327"/>
      <c r="Z570" s="327"/>
    </row>
    <row r="571" spans="1:26" ht="15.75">
      <c r="A571" s="327"/>
      <c r="B571" s="327"/>
      <c r="C571" s="327"/>
      <c r="D571" s="327"/>
      <c r="E571" s="327"/>
      <c r="F571" s="327"/>
      <c r="G571" s="327"/>
      <c r="H571" s="327"/>
      <c r="I571" s="327"/>
      <c r="J571" s="327"/>
      <c r="K571" s="327"/>
      <c r="L571" s="327"/>
      <c r="M571" s="327"/>
      <c r="N571" s="327"/>
      <c r="O571" s="327"/>
      <c r="P571" s="327"/>
      <c r="Q571" s="327"/>
      <c r="R571" s="327"/>
      <c r="S571" s="327"/>
      <c r="T571" s="327"/>
      <c r="U571" s="327"/>
      <c r="V571" s="327"/>
      <c r="W571" s="327"/>
      <c r="X571" s="327"/>
      <c r="Y571" s="327"/>
      <c r="Z571" s="327"/>
    </row>
    <row r="572" spans="1:26" ht="15.75">
      <c r="A572" s="327"/>
      <c r="B572" s="327"/>
      <c r="C572" s="327"/>
      <c r="D572" s="327"/>
      <c r="E572" s="327"/>
      <c r="F572" s="327"/>
      <c r="G572" s="327"/>
      <c r="H572" s="327"/>
      <c r="I572" s="327"/>
      <c r="J572" s="327"/>
      <c r="K572" s="327"/>
      <c r="L572" s="327"/>
      <c r="M572" s="327"/>
      <c r="N572" s="327"/>
      <c r="O572" s="327"/>
      <c r="P572" s="327"/>
      <c r="Q572" s="327"/>
      <c r="R572" s="327"/>
      <c r="S572" s="327"/>
      <c r="T572" s="327"/>
      <c r="U572" s="327"/>
      <c r="V572" s="327"/>
      <c r="W572" s="327"/>
      <c r="X572" s="327"/>
      <c r="Y572" s="327"/>
      <c r="Z572" s="327"/>
    </row>
    <row r="573" spans="1:26" ht="15.75">
      <c r="A573" s="327"/>
      <c r="B573" s="327"/>
      <c r="C573" s="327"/>
      <c r="D573" s="327"/>
      <c r="E573" s="327"/>
      <c r="F573" s="327"/>
      <c r="G573" s="327"/>
      <c r="H573" s="327"/>
      <c r="I573" s="327"/>
      <c r="J573" s="327"/>
      <c r="K573" s="327"/>
      <c r="L573" s="327"/>
      <c r="M573" s="327"/>
      <c r="N573" s="327"/>
      <c r="O573" s="327"/>
      <c r="P573" s="327"/>
      <c r="Q573" s="327"/>
      <c r="R573" s="327"/>
      <c r="S573" s="327"/>
      <c r="T573" s="327"/>
      <c r="U573" s="327"/>
      <c r="V573" s="327"/>
      <c r="W573" s="327"/>
      <c r="X573" s="327"/>
      <c r="Y573" s="327"/>
      <c r="Z573" s="327"/>
    </row>
    <row r="574" spans="1:26" ht="15.75">
      <c r="A574" s="327"/>
      <c r="B574" s="327"/>
      <c r="C574" s="327"/>
      <c r="D574" s="327"/>
      <c r="E574" s="327"/>
      <c r="F574" s="327"/>
      <c r="G574" s="327"/>
      <c r="H574" s="327"/>
      <c r="I574" s="327"/>
      <c r="J574" s="327"/>
      <c r="K574" s="327"/>
      <c r="L574" s="327"/>
      <c r="M574" s="327"/>
      <c r="N574" s="327"/>
      <c r="O574" s="327"/>
      <c r="P574" s="327"/>
      <c r="Q574" s="327"/>
      <c r="R574" s="327"/>
      <c r="S574" s="327"/>
      <c r="T574" s="327"/>
      <c r="U574" s="327"/>
      <c r="V574" s="327"/>
      <c r="W574" s="327"/>
      <c r="X574" s="327"/>
      <c r="Y574" s="327"/>
      <c r="Z574" s="327"/>
    </row>
    <row r="575" spans="1:26" ht="15.75">
      <c r="A575" s="327"/>
      <c r="B575" s="327"/>
      <c r="C575" s="327"/>
      <c r="D575" s="327"/>
      <c r="E575" s="327"/>
      <c r="F575" s="327"/>
      <c r="G575" s="327"/>
      <c r="H575" s="327"/>
      <c r="I575" s="327"/>
      <c r="J575" s="327"/>
      <c r="K575" s="327"/>
      <c r="L575" s="327"/>
      <c r="M575" s="327"/>
      <c r="N575" s="327"/>
      <c r="O575" s="327"/>
      <c r="P575" s="327"/>
      <c r="Q575" s="327"/>
      <c r="R575" s="327"/>
      <c r="S575" s="327"/>
      <c r="T575" s="327"/>
      <c r="U575" s="327"/>
      <c r="V575" s="327"/>
      <c r="W575" s="327"/>
      <c r="X575" s="327"/>
      <c r="Y575" s="327"/>
      <c r="Z575" s="327"/>
    </row>
    <row r="576" spans="1:26" ht="15.75">
      <c r="A576" s="327"/>
      <c r="B576" s="327"/>
      <c r="C576" s="327"/>
      <c r="D576" s="327"/>
      <c r="E576" s="327"/>
      <c r="F576" s="327"/>
      <c r="G576" s="327"/>
      <c r="H576" s="327"/>
      <c r="I576" s="327"/>
      <c r="J576" s="327"/>
      <c r="K576" s="327"/>
      <c r="L576" s="327"/>
      <c r="M576" s="327"/>
      <c r="N576" s="327"/>
      <c r="O576" s="327"/>
      <c r="P576" s="327"/>
      <c r="Q576" s="327"/>
      <c r="R576" s="327"/>
      <c r="S576" s="327"/>
      <c r="T576" s="327"/>
      <c r="U576" s="327"/>
      <c r="V576" s="327"/>
      <c r="W576" s="327"/>
      <c r="X576" s="327"/>
      <c r="Y576" s="327"/>
      <c r="Z576" s="327"/>
    </row>
    <row r="577" spans="1:26" ht="15.75">
      <c r="A577" s="327"/>
      <c r="B577" s="327"/>
      <c r="C577" s="327"/>
      <c r="D577" s="327"/>
      <c r="E577" s="327"/>
      <c r="F577" s="327"/>
      <c r="G577" s="327"/>
      <c r="H577" s="327"/>
      <c r="I577" s="327"/>
      <c r="J577" s="327"/>
      <c r="K577" s="327"/>
      <c r="L577" s="327"/>
      <c r="M577" s="327"/>
      <c r="N577" s="327"/>
      <c r="O577" s="327"/>
      <c r="P577" s="327"/>
      <c r="Q577" s="327"/>
      <c r="R577" s="327"/>
      <c r="S577" s="327"/>
      <c r="T577" s="327"/>
      <c r="U577" s="327"/>
      <c r="V577" s="327"/>
      <c r="W577" s="327"/>
      <c r="X577" s="327"/>
      <c r="Y577" s="327"/>
      <c r="Z577" s="327"/>
    </row>
    <row r="578" spans="1:26" ht="15.75">
      <c r="A578" s="327"/>
      <c r="B578" s="327"/>
      <c r="C578" s="327"/>
      <c r="D578" s="327"/>
      <c r="E578" s="327"/>
      <c r="F578" s="327"/>
      <c r="G578" s="327"/>
      <c r="H578" s="327"/>
      <c r="I578" s="327"/>
      <c r="J578" s="327"/>
      <c r="K578" s="327"/>
      <c r="L578" s="327"/>
      <c r="M578" s="327"/>
      <c r="N578" s="327"/>
      <c r="O578" s="327"/>
      <c r="P578" s="327"/>
      <c r="Q578" s="327"/>
      <c r="R578" s="327"/>
      <c r="S578" s="327"/>
      <c r="T578" s="327"/>
      <c r="U578" s="327"/>
      <c r="V578" s="327"/>
      <c r="W578" s="327"/>
      <c r="X578" s="327"/>
      <c r="Y578" s="327"/>
      <c r="Z578" s="327"/>
    </row>
    <row r="579" spans="1:26" ht="15.75">
      <c r="A579" s="327"/>
      <c r="B579" s="327"/>
      <c r="C579" s="327"/>
      <c r="D579" s="327"/>
      <c r="E579" s="327"/>
      <c r="F579" s="327"/>
      <c r="G579" s="327"/>
      <c r="H579" s="327"/>
      <c r="I579" s="327"/>
      <c r="J579" s="327"/>
      <c r="K579" s="327"/>
      <c r="L579" s="327"/>
      <c r="M579" s="327"/>
      <c r="N579" s="327"/>
      <c r="O579" s="327"/>
      <c r="P579" s="327"/>
      <c r="Q579" s="327"/>
      <c r="R579" s="327"/>
      <c r="S579" s="327"/>
      <c r="T579" s="327"/>
      <c r="U579" s="327"/>
      <c r="V579" s="327"/>
      <c r="W579" s="327"/>
      <c r="X579" s="327"/>
      <c r="Y579" s="327"/>
      <c r="Z579" s="327"/>
    </row>
    <row r="580" spans="1:26" ht="15.75">
      <c r="A580" s="327"/>
      <c r="B580" s="327"/>
      <c r="C580" s="327"/>
      <c r="D580" s="327"/>
      <c r="E580" s="327"/>
      <c r="F580" s="327"/>
      <c r="G580" s="327"/>
      <c r="H580" s="327"/>
      <c r="I580" s="327"/>
      <c r="J580" s="327"/>
      <c r="K580" s="327"/>
      <c r="L580" s="327"/>
      <c r="M580" s="327"/>
      <c r="N580" s="327"/>
      <c r="O580" s="327"/>
      <c r="P580" s="327"/>
      <c r="Q580" s="327"/>
      <c r="R580" s="327"/>
      <c r="S580" s="327"/>
      <c r="T580" s="327"/>
      <c r="U580" s="327"/>
      <c r="V580" s="327"/>
      <c r="W580" s="327"/>
      <c r="X580" s="327"/>
      <c r="Y580" s="327"/>
      <c r="Z580" s="327"/>
    </row>
    <row r="581" spans="1:26" ht="15.75">
      <c r="A581" s="327"/>
      <c r="B581" s="327"/>
      <c r="C581" s="327"/>
      <c r="D581" s="327"/>
      <c r="E581" s="327"/>
      <c r="F581" s="327"/>
      <c r="G581" s="327"/>
      <c r="H581" s="327"/>
      <c r="I581" s="327"/>
      <c r="J581" s="327"/>
      <c r="K581" s="327"/>
      <c r="L581" s="327"/>
      <c r="M581" s="327"/>
      <c r="N581" s="327"/>
      <c r="O581" s="327"/>
      <c r="P581" s="327"/>
      <c r="Q581" s="327"/>
      <c r="R581" s="327"/>
      <c r="S581" s="327"/>
      <c r="T581" s="327"/>
      <c r="U581" s="327"/>
      <c r="V581" s="327"/>
      <c r="W581" s="327"/>
      <c r="X581" s="327"/>
      <c r="Y581" s="327"/>
      <c r="Z581" s="327"/>
    </row>
    <row r="582" spans="1:26" ht="15.75">
      <c r="A582" s="327"/>
      <c r="B582" s="327"/>
      <c r="C582" s="327"/>
      <c r="D582" s="327"/>
      <c r="E582" s="327"/>
      <c r="F582" s="327"/>
      <c r="G582" s="327"/>
      <c r="H582" s="327"/>
      <c r="I582" s="327"/>
      <c r="J582" s="327"/>
      <c r="K582" s="327"/>
      <c r="L582" s="327"/>
      <c r="M582" s="327"/>
      <c r="N582" s="327"/>
      <c r="O582" s="327"/>
      <c r="P582" s="327"/>
      <c r="Q582" s="327"/>
      <c r="R582" s="327"/>
      <c r="S582" s="327"/>
      <c r="T582" s="327"/>
      <c r="U582" s="327"/>
      <c r="V582" s="327"/>
      <c r="W582" s="327"/>
      <c r="X582" s="327"/>
      <c r="Y582" s="327"/>
      <c r="Z582" s="327"/>
    </row>
    <row r="583" spans="1:26" ht="15.75">
      <c r="A583" s="327"/>
      <c r="B583" s="327"/>
      <c r="C583" s="327"/>
      <c r="D583" s="327"/>
      <c r="E583" s="327"/>
      <c r="F583" s="327"/>
      <c r="G583" s="327"/>
      <c r="H583" s="327"/>
      <c r="I583" s="327"/>
      <c r="J583" s="327"/>
      <c r="K583" s="327"/>
      <c r="L583" s="327"/>
      <c r="M583" s="327"/>
      <c r="N583" s="327"/>
      <c r="O583" s="327"/>
      <c r="P583" s="327"/>
      <c r="Q583" s="327"/>
      <c r="R583" s="327"/>
      <c r="S583" s="327"/>
      <c r="T583" s="327"/>
      <c r="U583" s="327"/>
      <c r="V583" s="327"/>
      <c r="W583" s="327"/>
      <c r="X583" s="327"/>
      <c r="Y583" s="327"/>
      <c r="Z583" s="327"/>
    </row>
    <row r="584" spans="1:26" ht="15.75">
      <c r="A584" s="327"/>
      <c r="B584" s="327"/>
      <c r="C584" s="327"/>
      <c r="D584" s="327"/>
      <c r="E584" s="327"/>
      <c r="F584" s="327"/>
      <c r="G584" s="327"/>
      <c r="H584" s="327"/>
      <c r="I584" s="327"/>
      <c r="J584" s="327"/>
      <c r="K584" s="327"/>
      <c r="L584" s="327"/>
      <c r="M584" s="327"/>
      <c r="N584" s="327"/>
      <c r="O584" s="327"/>
      <c r="P584" s="327"/>
      <c r="Q584" s="327"/>
      <c r="R584" s="327"/>
      <c r="S584" s="327"/>
      <c r="T584" s="327"/>
      <c r="U584" s="327"/>
      <c r="V584" s="327"/>
      <c r="W584" s="327"/>
      <c r="X584" s="327"/>
      <c r="Y584" s="327"/>
      <c r="Z584" s="327"/>
    </row>
    <row r="585" spans="1:26" ht="15.75">
      <c r="A585" s="327"/>
      <c r="B585" s="327"/>
      <c r="C585" s="327"/>
      <c r="D585" s="327"/>
      <c r="E585" s="327"/>
      <c r="F585" s="327"/>
      <c r="G585" s="327"/>
      <c r="H585" s="327"/>
      <c r="I585" s="327"/>
      <c r="J585" s="327"/>
      <c r="K585" s="327"/>
      <c r="L585" s="327"/>
      <c r="M585" s="327"/>
      <c r="N585" s="327"/>
      <c r="O585" s="327"/>
      <c r="P585" s="327"/>
      <c r="Q585" s="327"/>
      <c r="R585" s="327"/>
      <c r="S585" s="327"/>
      <c r="T585" s="327"/>
      <c r="U585" s="327"/>
      <c r="V585" s="327"/>
      <c r="W585" s="327"/>
      <c r="X585" s="327"/>
      <c r="Y585" s="327"/>
      <c r="Z585" s="327"/>
    </row>
    <row r="586" spans="1:26" ht="15.75">
      <c r="A586" s="327"/>
      <c r="B586" s="327"/>
      <c r="C586" s="327"/>
      <c r="D586" s="327"/>
      <c r="E586" s="327"/>
      <c r="F586" s="327"/>
      <c r="G586" s="327"/>
      <c r="H586" s="327"/>
      <c r="I586" s="327"/>
      <c r="J586" s="327"/>
      <c r="K586" s="327"/>
      <c r="L586" s="327"/>
      <c r="M586" s="327"/>
      <c r="N586" s="327"/>
      <c r="O586" s="327"/>
      <c r="P586" s="327"/>
      <c r="Q586" s="327"/>
      <c r="R586" s="327"/>
      <c r="S586" s="327"/>
      <c r="T586" s="327"/>
      <c r="U586" s="327"/>
      <c r="V586" s="327"/>
      <c r="W586" s="327"/>
      <c r="X586" s="327"/>
      <c r="Y586" s="327"/>
      <c r="Z586" s="327"/>
    </row>
    <row r="587" spans="1:26" ht="15.75">
      <c r="A587" s="327"/>
      <c r="B587" s="327"/>
      <c r="C587" s="327"/>
      <c r="D587" s="327"/>
      <c r="E587" s="327"/>
      <c r="F587" s="327"/>
      <c r="G587" s="327"/>
      <c r="H587" s="327"/>
      <c r="I587" s="327"/>
      <c r="J587" s="327"/>
      <c r="K587" s="327"/>
      <c r="L587" s="327"/>
      <c r="M587" s="327"/>
      <c r="N587" s="327"/>
      <c r="O587" s="327"/>
      <c r="P587" s="327"/>
      <c r="Q587" s="327"/>
      <c r="R587" s="327"/>
      <c r="S587" s="327"/>
      <c r="T587" s="327"/>
      <c r="U587" s="327"/>
      <c r="V587" s="327"/>
      <c r="W587" s="327"/>
      <c r="X587" s="327"/>
      <c r="Y587" s="327"/>
      <c r="Z587" s="327"/>
    </row>
    <row r="588" spans="1:26" ht="15.75">
      <c r="A588" s="327"/>
      <c r="B588" s="327"/>
      <c r="C588" s="327"/>
      <c r="D588" s="327"/>
      <c r="E588" s="327"/>
      <c r="F588" s="327"/>
      <c r="G588" s="327"/>
      <c r="H588" s="327"/>
      <c r="I588" s="327"/>
      <c r="J588" s="327"/>
      <c r="K588" s="327"/>
      <c r="L588" s="327"/>
      <c r="M588" s="327"/>
      <c r="N588" s="327"/>
      <c r="O588" s="327"/>
      <c r="P588" s="327"/>
      <c r="Q588" s="327"/>
      <c r="R588" s="327"/>
      <c r="S588" s="327"/>
      <c r="T588" s="327"/>
      <c r="U588" s="327"/>
      <c r="V588" s="327"/>
      <c r="W588" s="327"/>
      <c r="X588" s="327"/>
      <c r="Y588" s="327"/>
      <c r="Z588" s="327"/>
    </row>
    <row r="589" spans="1:26" ht="15.75">
      <c r="A589" s="327"/>
      <c r="B589" s="327"/>
      <c r="C589" s="327"/>
      <c r="D589" s="327"/>
      <c r="E589" s="327"/>
      <c r="F589" s="327"/>
      <c r="G589" s="327"/>
      <c r="H589" s="327"/>
      <c r="I589" s="327"/>
      <c r="J589" s="327"/>
      <c r="K589" s="327"/>
      <c r="L589" s="327"/>
      <c r="M589" s="327"/>
      <c r="N589" s="327"/>
      <c r="O589" s="327"/>
      <c r="P589" s="327"/>
      <c r="Q589" s="327"/>
      <c r="R589" s="327"/>
      <c r="S589" s="327"/>
      <c r="T589" s="327"/>
      <c r="U589" s="327"/>
      <c r="V589" s="327"/>
      <c r="W589" s="327"/>
      <c r="X589" s="327"/>
      <c r="Y589" s="327"/>
      <c r="Z589" s="327"/>
    </row>
    <row r="590" spans="1:26" ht="15.75">
      <c r="A590" s="327"/>
      <c r="B590" s="327"/>
      <c r="C590" s="327"/>
      <c r="D590" s="327"/>
      <c r="E590" s="327"/>
      <c r="F590" s="327"/>
      <c r="G590" s="327"/>
      <c r="H590" s="327"/>
      <c r="I590" s="327"/>
      <c r="J590" s="327"/>
      <c r="K590" s="327"/>
      <c r="L590" s="327"/>
      <c r="M590" s="327"/>
      <c r="N590" s="327"/>
      <c r="O590" s="327"/>
      <c r="P590" s="327"/>
      <c r="Q590" s="327"/>
      <c r="R590" s="327"/>
      <c r="S590" s="327"/>
      <c r="T590" s="327"/>
      <c r="U590" s="327"/>
      <c r="V590" s="327"/>
      <c r="W590" s="327"/>
      <c r="X590" s="327"/>
      <c r="Y590" s="327"/>
      <c r="Z590" s="327"/>
    </row>
    <row r="591" spans="1:26" ht="15.75">
      <c r="A591" s="327"/>
      <c r="B591" s="327"/>
      <c r="C591" s="327"/>
      <c r="D591" s="327"/>
      <c r="E591" s="327"/>
      <c r="F591" s="327"/>
      <c r="G591" s="327"/>
      <c r="H591" s="327"/>
      <c r="I591" s="327"/>
      <c r="J591" s="327"/>
      <c r="K591" s="327"/>
      <c r="L591" s="327"/>
      <c r="M591" s="327"/>
      <c r="N591" s="327"/>
      <c r="O591" s="327"/>
      <c r="P591" s="327"/>
      <c r="Q591" s="327"/>
      <c r="R591" s="327"/>
      <c r="S591" s="327"/>
      <c r="T591" s="327"/>
      <c r="U591" s="327"/>
      <c r="V591" s="327"/>
      <c r="W591" s="327"/>
      <c r="X591" s="327"/>
      <c r="Y591" s="327"/>
      <c r="Z591" s="327"/>
    </row>
    <row r="592" spans="1:26" ht="15.75">
      <c r="A592" s="327"/>
      <c r="B592" s="327"/>
      <c r="C592" s="327"/>
      <c r="D592" s="327"/>
      <c r="E592" s="327"/>
      <c r="F592" s="327"/>
      <c r="G592" s="327"/>
      <c r="H592" s="327"/>
      <c r="I592" s="327"/>
      <c r="J592" s="327"/>
      <c r="K592" s="327"/>
      <c r="L592" s="327"/>
      <c r="M592" s="327"/>
      <c r="N592" s="327"/>
      <c r="O592" s="327"/>
      <c r="P592" s="327"/>
      <c r="Q592" s="327"/>
      <c r="R592" s="327"/>
      <c r="S592" s="327"/>
      <c r="T592" s="327"/>
      <c r="U592" s="327"/>
      <c r="V592" s="327"/>
      <c r="W592" s="327"/>
      <c r="X592" s="327"/>
      <c r="Y592" s="327"/>
      <c r="Z592" s="327"/>
    </row>
    <row r="593" spans="1:26" ht="15.75">
      <c r="A593" s="327"/>
      <c r="B593" s="327"/>
      <c r="C593" s="327"/>
      <c r="D593" s="327"/>
      <c r="E593" s="327"/>
      <c r="F593" s="327"/>
      <c r="G593" s="327"/>
      <c r="H593" s="327"/>
      <c r="I593" s="327"/>
      <c r="J593" s="327"/>
      <c r="K593" s="327"/>
      <c r="L593" s="327"/>
      <c r="M593" s="327"/>
      <c r="N593" s="327"/>
      <c r="O593" s="327"/>
      <c r="P593" s="327"/>
      <c r="Q593" s="327"/>
      <c r="R593" s="327"/>
      <c r="S593" s="327"/>
      <c r="T593" s="327"/>
      <c r="U593" s="327"/>
      <c r="V593" s="327"/>
      <c r="W593" s="327"/>
      <c r="X593" s="327"/>
      <c r="Y593" s="327"/>
      <c r="Z593" s="327"/>
    </row>
    <row r="594" spans="1:26" ht="15.75">
      <c r="A594" s="327"/>
      <c r="B594" s="327"/>
      <c r="C594" s="327"/>
      <c r="D594" s="327"/>
      <c r="E594" s="327"/>
      <c r="F594" s="327"/>
      <c r="G594" s="327"/>
      <c r="H594" s="327"/>
      <c r="I594" s="327"/>
      <c r="J594" s="327"/>
      <c r="K594" s="327"/>
      <c r="L594" s="327"/>
      <c r="M594" s="327"/>
      <c r="N594" s="327"/>
      <c r="O594" s="327"/>
      <c r="P594" s="327"/>
      <c r="Q594" s="327"/>
      <c r="R594" s="327"/>
      <c r="S594" s="327"/>
      <c r="T594" s="327"/>
      <c r="U594" s="327"/>
      <c r="V594" s="327"/>
      <c r="W594" s="327"/>
      <c r="X594" s="327"/>
      <c r="Y594" s="327"/>
      <c r="Z594" s="327"/>
    </row>
    <row r="595" spans="1:26" ht="15.75">
      <c r="A595" s="327"/>
      <c r="B595" s="327"/>
      <c r="C595" s="327"/>
      <c r="D595" s="327"/>
      <c r="E595" s="327"/>
      <c r="F595" s="327"/>
      <c r="G595" s="327"/>
      <c r="H595" s="327"/>
      <c r="I595" s="327"/>
      <c r="J595" s="327"/>
      <c r="K595" s="327"/>
      <c r="L595" s="327"/>
      <c r="M595" s="327"/>
      <c r="N595" s="327"/>
      <c r="O595" s="327"/>
      <c r="P595" s="327"/>
      <c r="Q595" s="327"/>
      <c r="R595" s="327"/>
      <c r="S595" s="327"/>
      <c r="T595" s="327"/>
      <c r="U595" s="327"/>
      <c r="V595" s="327"/>
      <c r="W595" s="327"/>
      <c r="X595" s="327"/>
      <c r="Y595" s="327"/>
      <c r="Z595" s="327"/>
    </row>
    <row r="596" spans="1:26" ht="15.75">
      <c r="A596" s="327"/>
      <c r="B596" s="327"/>
      <c r="C596" s="327"/>
      <c r="D596" s="327"/>
      <c r="E596" s="327"/>
      <c r="F596" s="327"/>
      <c r="G596" s="327"/>
      <c r="H596" s="327"/>
      <c r="I596" s="327"/>
      <c r="J596" s="327"/>
      <c r="K596" s="327"/>
      <c r="L596" s="327"/>
      <c r="M596" s="327"/>
      <c r="N596" s="327"/>
      <c r="O596" s="327"/>
      <c r="P596" s="327"/>
      <c r="Q596" s="327"/>
      <c r="R596" s="327"/>
      <c r="S596" s="327"/>
      <c r="T596" s="327"/>
      <c r="U596" s="327"/>
      <c r="V596" s="327"/>
      <c r="W596" s="327"/>
      <c r="X596" s="327"/>
      <c r="Y596" s="327"/>
      <c r="Z596" s="327"/>
    </row>
    <row r="597" spans="1:26" ht="15.75">
      <c r="A597" s="327"/>
      <c r="B597" s="327"/>
      <c r="C597" s="327"/>
      <c r="D597" s="327"/>
      <c r="E597" s="327"/>
      <c r="F597" s="327"/>
      <c r="G597" s="327"/>
      <c r="H597" s="327"/>
      <c r="I597" s="327"/>
      <c r="J597" s="327"/>
      <c r="K597" s="327"/>
      <c r="L597" s="327"/>
      <c r="M597" s="327"/>
      <c r="N597" s="327"/>
      <c r="O597" s="327"/>
      <c r="P597" s="327"/>
      <c r="Q597" s="327"/>
      <c r="R597" s="327"/>
      <c r="S597" s="327"/>
      <c r="T597" s="327"/>
      <c r="U597" s="327"/>
      <c r="V597" s="327"/>
      <c r="W597" s="327"/>
      <c r="X597" s="327"/>
      <c r="Y597" s="327"/>
      <c r="Z597" s="327"/>
    </row>
    <row r="598" spans="1:26" ht="15.75">
      <c r="A598" s="327"/>
      <c r="B598" s="327"/>
      <c r="C598" s="327"/>
      <c r="D598" s="327"/>
      <c r="E598" s="327"/>
      <c r="F598" s="327"/>
      <c r="G598" s="327"/>
      <c r="H598" s="327"/>
      <c r="I598" s="327"/>
      <c r="J598" s="327"/>
      <c r="K598" s="327"/>
      <c r="L598" s="327"/>
      <c r="M598" s="327"/>
      <c r="N598" s="327"/>
      <c r="O598" s="327"/>
      <c r="P598" s="327"/>
      <c r="Q598" s="327"/>
      <c r="R598" s="327"/>
      <c r="S598" s="327"/>
      <c r="T598" s="327"/>
      <c r="U598" s="327"/>
      <c r="V598" s="327"/>
      <c r="W598" s="327"/>
      <c r="X598" s="327"/>
      <c r="Y598" s="327"/>
      <c r="Z598" s="327"/>
    </row>
    <row r="599" spans="1:26" ht="15.75">
      <c r="A599" s="327"/>
      <c r="B599" s="327"/>
      <c r="C599" s="327"/>
      <c r="D599" s="327"/>
      <c r="E599" s="327"/>
      <c r="F599" s="327"/>
      <c r="G599" s="327"/>
      <c r="H599" s="327"/>
      <c r="I599" s="327"/>
      <c r="J599" s="327"/>
      <c r="K599" s="327"/>
      <c r="L599" s="327"/>
      <c r="M599" s="327"/>
      <c r="N599" s="327"/>
      <c r="O599" s="327"/>
      <c r="P599" s="327"/>
      <c r="Q599" s="327"/>
      <c r="R599" s="327"/>
      <c r="S599" s="327"/>
      <c r="T599" s="327"/>
      <c r="U599" s="327"/>
      <c r="V599" s="327"/>
      <c r="W599" s="327"/>
      <c r="X599" s="327"/>
      <c r="Y599" s="327"/>
      <c r="Z599" s="327"/>
    </row>
    <row r="600" spans="1:26" ht="15.75">
      <c r="A600" s="327"/>
      <c r="B600" s="327"/>
      <c r="C600" s="327"/>
      <c r="D600" s="327"/>
      <c r="E600" s="327"/>
      <c r="F600" s="327"/>
      <c r="G600" s="327"/>
      <c r="H600" s="327"/>
      <c r="I600" s="327"/>
      <c r="J600" s="327"/>
      <c r="K600" s="327"/>
      <c r="L600" s="327"/>
      <c r="M600" s="327"/>
      <c r="N600" s="327"/>
      <c r="O600" s="327"/>
      <c r="P600" s="327"/>
      <c r="Q600" s="327"/>
      <c r="R600" s="327"/>
      <c r="S600" s="327"/>
      <c r="T600" s="327"/>
      <c r="U600" s="327"/>
      <c r="V600" s="327"/>
      <c r="W600" s="327"/>
      <c r="X600" s="327"/>
      <c r="Y600" s="327"/>
      <c r="Z600" s="327"/>
    </row>
    <row r="601" spans="1:26" ht="15.75">
      <c r="A601" s="327"/>
      <c r="B601" s="327"/>
      <c r="C601" s="327"/>
      <c r="D601" s="327"/>
      <c r="E601" s="327"/>
      <c r="F601" s="327"/>
      <c r="G601" s="327"/>
      <c r="H601" s="327"/>
      <c r="I601" s="327"/>
      <c r="J601" s="327"/>
      <c r="K601" s="327"/>
      <c r="L601" s="327"/>
      <c r="M601" s="327"/>
      <c r="N601" s="327"/>
      <c r="O601" s="327"/>
      <c r="P601" s="327"/>
      <c r="Q601" s="327"/>
      <c r="R601" s="327"/>
      <c r="S601" s="327"/>
      <c r="T601" s="327"/>
      <c r="U601" s="327"/>
      <c r="V601" s="327"/>
      <c r="W601" s="327"/>
      <c r="X601" s="327"/>
      <c r="Y601" s="327"/>
      <c r="Z601" s="327"/>
    </row>
    <row r="602" spans="1:26" ht="15.75">
      <c r="A602" s="327"/>
      <c r="B602" s="327"/>
      <c r="C602" s="327"/>
      <c r="D602" s="327"/>
      <c r="E602" s="327"/>
      <c r="F602" s="327"/>
      <c r="G602" s="327"/>
      <c r="H602" s="327"/>
      <c r="I602" s="327"/>
      <c r="J602" s="327"/>
      <c r="K602" s="327"/>
      <c r="L602" s="327"/>
      <c r="M602" s="327"/>
      <c r="N602" s="327"/>
      <c r="O602" s="327"/>
      <c r="P602" s="327"/>
      <c r="Q602" s="327"/>
      <c r="R602" s="327"/>
      <c r="S602" s="327"/>
      <c r="T602" s="327"/>
      <c r="U602" s="327"/>
      <c r="V602" s="327"/>
      <c r="W602" s="327"/>
      <c r="X602" s="327"/>
      <c r="Y602" s="327"/>
      <c r="Z602" s="327"/>
    </row>
    <row r="603" spans="1:26" ht="15.75">
      <c r="A603" s="327"/>
      <c r="B603" s="327"/>
      <c r="C603" s="327"/>
      <c r="D603" s="327"/>
      <c r="E603" s="327"/>
      <c r="F603" s="327"/>
      <c r="G603" s="327"/>
      <c r="H603" s="327"/>
      <c r="I603" s="327"/>
      <c r="J603" s="327"/>
      <c r="K603" s="327"/>
      <c r="L603" s="327"/>
      <c r="M603" s="327"/>
      <c r="N603" s="327"/>
      <c r="O603" s="327"/>
      <c r="P603" s="327"/>
      <c r="Q603" s="327"/>
      <c r="R603" s="327"/>
      <c r="S603" s="327"/>
      <c r="T603" s="327"/>
      <c r="U603" s="327"/>
      <c r="V603" s="327"/>
      <c r="W603" s="327"/>
      <c r="X603" s="327"/>
      <c r="Y603" s="327"/>
      <c r="Z603" s="327"/>
    </row>
    <row r="604" spans="1:26" ht="15.75">
      <c r="A604" s="327"/>
      <c r="B604" s="327"/>
      <c r="C604" s="327"/>
      <c r="D604" s="327"/>
      <c r="E604" s="327"/>
      <c r="F604" s="327"/>
      <c r="G604" s="327"/>
      <c r="H604" s="327"/>
      <c r="I604" s="327"/>
      <c r="J604" s="327"/>
      <c r="K604" s="327"/>
      <c r="L604" s="327"/>
      <c r="M604" s="327"/>
      <c r="N604" s="327"/>
      <c r="O604" s="327"/>
      <c r="P604" s="327"/>
      <c r="Q604" s="327"/>
      <c r="R604" s="327"/>
      <c r="S604" s="327"/>
      <c r="T604" s="327"/>
      <c r="U604" s="327"/>
      <c r="V604" s="327"/>
      <c r="W604" s="327"/>
      <c r="X604" s="327"/>
      <c r="Y604" s="327"/>
      <c r="Z604" s="327"/>
    </row>
    <row r="605" spans="1:26" ht="15.75">
      <c r="A605" s="327"/>
      <c r="B605" s="327"/>
      <c r="C605" s="327"/>
      <c r="D605" s="327"/>
      <c r="E605" s="327"/>
      <c r="F605" s="327"/>
      <c r="G605" s="327"/>
      <c r="H605" s="327"/>
      <c r="I605" s="327"/>
      <c r="J605" s="327"/>
      <c r="K605" s="327"/>
      <c r="L605" s="327"/>
      <c r="M605" s="327"/>
      <c r="N605" s="327"/>
      <c r="O605" s="327"/>
      <c r="P605" s="327"/>
      <c r="Q605" s="327"/>
      <c r="R605" s="327"/>
      <c r="S605" s="327"/>
      <c r="T605" s="327"/>
      <c r="U605" s="327"/>
      <c r="V605" s="327"/>
      <c r="W605" s="327"/>
      <c r="X605" s="327"/>
      <c r="Y605" s="327"/>
      <c r="Z605" s="327"/>
    </row>
    <row r="606" spans="1:26" ht="15.75">
      <c r="A606" s="327"/>
      <c r="B606" s="327"/>
      <c r="C606" s="327"/>
      <c r="D606" s="327"/>
      <c r="E606" s="327"/>
      <c r="F606" s="327"/>
      <c r="G606" s="327"/>
      <c r="H606" s="327"/>
      <c r="I606" s="327"/>
      <c r="J606" s="327"/>
      <c r="K606" s="327"/>
      <c r="L606" s="327"/>
      <c r="M606" s="327"/>
      <c r="N606" s="327"/>
      <c r="O606" s="327"/>
      <c r="P606" s="327"/>
      <c r="Q606" s="327"/>
      <c r="R606" s="327"/>
      <c r="S606" s="327"/>
      <c r="T606" s="327"/>
      <c r="U606" s="327"/>
      <c r="V606" s="327"/>
      <c r="W606" s="327"/>
      <c r="X606" s="327"/>
      <c r="Y606" s="327"/>
      <c r="Z606" s="327"/>
    </row>
    <row r="607" spans="1:26" ht="15.75">
      <c r="A607" s="327"/>
      <c r="B607" s="327"/>
      <c r="C607" s="327"/>
      <c r="D607" s="327"/>
      <c r="E607" s="327"/>
      <c r="F607" s="327"/>
      <c r="G607" s="327"/>
      <c r="H607" s="327"/>
      <c r="I607" s="327"/>
      <c r="J607" s="327"/>
      <c r="K607" s="327"/>
      <c r="L607" s="327"/>
      <c r="M607" s="327"/>
      <c r="N607" s="327"/>
      <c r="O607" s="327"/>
      <c r="P607" s="327"/>
      <c r="Q607" s="327"/>
      <c r="R607" s="327"/>
      <c r="S607" s="327"/>
      <c r="T607" s="327"/>
      <c r="U607" s="327"/>
      <c r="V607" s="327"/>
      <c r="W607" s="327"/>
      <c r="X607" s="327"/>
      <c r="Y607" s="327"/>
      <c r="Z607" s="327"/>
    </row>
    <row r="608" spans="1:26" ht="15.75">
      <c r="A608" s="327"/>
      <c r="B608" s="327"/>
      <c r="C608" s="327"/>
      <c r="D608" s="327"/>
      <c r="E608" s="327"/>
      <c r="F608" s="327"/>
      <c r="G608" s="327"/>
      <c r="H608" s="327"/>
      <c r="I608" s="327"/>
      <c r="J608" s="327"/>
      <c r="K608" s="327"/>
      <c r="L608" s="327"/>
      <c r="M608" s="327"/>
      <c r="N608" s="327"/>
      <c r="O608" s="327"/>
      <c r="P608" s="327"/>
      <c r="Q608" s="327"/>
      <c r="R608" s="327"/>
      <c r="S608" s="327"/>
      <c r="T608" s="327"/>
      <c r="U608" s="327"/>
      <c r="V608" s="327"/>
      <c r="W608" s="327"/>
      <c r="X608" s="327"/>
      <c r="Y608" s="327"/>
      <c r="Z608" s="327"/>
    </row>
    <row r="609" spans="1:26" ht="15.75">
      <c r="A609" s="327"/>
      <c r="B609" s="327"/>
      <c r="C609" s="327"/>
      <c r="D609" s="327"/>
      <c r="E609" s="327"/>
      <c r="F609" s="327"/>
      <c r="G609" s="327"/>
      <c r="H609" s="327"/>
      <c r="I609" s="327"/>
      <c r="J609" s="327"/>
      <c r="K609" s="327"/>
      <c r="L609" s="327"/>
      <c r="M609" s="327"/>
      <c r="N609" s="327"/>
      <c r="O609" s="327"/>
      <c r="P609" s="327"/>
      <c r="Q609" s="327"/>
      <c r="R609" s="327"/>
      <c r="S609" s="327"/>
      <c r="T609" s="327"/>
      <c r="U609" s="327"/>
      <c r="V609" s="327"/>
      <c r="W609" s="327"/>
      <c r="X609" s="327"/>
      <c r="Y609" s="327"/>
      <c r="Z609" s="327"/>
    </row>
    <row r="610" spans="1:26" ht="15.75">
      <c r="A610" s="327"/>
      <c r="B610" s="327"/>
      <c r="C610" s="327"/>
      <c r="D610" s="327"/>
      <c r="E610" s="327"/>
      <c r="F610" s="327"/>
      <c r="G610" s="327"/>
      <c r="H610" s="327"/>
      <c r="I610" s="327"/>
      <c r="J610" s="327"/>
      <c r="K610" s="327"/>
      <c r="L610" s="327"/>
      <c r="M610" s="327"/>
      <c r="N610" s="327"/>
      <c r="O610" s="327"/>
      <c r="P610" s="327"/>
      <c r="Q610" s="327"/>
      <c r="R610" s="327"/>
      <c r="S610" s="327"/>
      <c r="T610" s="327"/>
      <c r="U610" s="327"/>
      <c r="V610" s="327"/>
      <c r="W610" s="327"/>
      <c r="X610" s="327"/>
      <c r="Y610" s="327"/>
      <c r="Z610" s="327"/>
    </row>
    <row r="611" spans="1:26" ht="15.75">
      <c r="A611" s="327"/>
      <c r="B611" s="327"/>
      <c r="C611" s="327"/>
      <c r="D611" s="327"/>
      <c r="E611" s="327"/>
      <c r="F611" s="327"/>
      <c r="G611" s="327"/>
      <c r="H611" s="327"/>
      <c r="I611" s="327"/>
      <c r="J611" s="327"/>
      <c r="K611" s="327"/>
      <c r="L611" s="327"/>
      <c r="M611" s="327"/>
      <c r="N611" s="327"/>
      <c r="O611" s="327"/>
      <c r="P611" s="327"/>
      <c r="Q611" s="327"/>
      <c r="R611" s="327"/>
      <c r="S611" s="327"/>
      <c r="T611" s="327"/>
      <c r="U611" s="327"/>
      <c r="V611" s="327"/>
      <c r="W611" s="327"/>
      <c r="X611" s="327"/>
      <c r="Y611" s="327"/>
      <c r="Z611" s="327"/>
    </row>
    <row r="612" spans="1:26" ht="15.75">
      <c r="A612" s="327"/>
      <c r="B612" s="327"/>
      <c r="C612" s="327"/>
      <c r="D612" s="327"/>
      <c r="E612" s="327"/>
      <c r="F612" s="327"/>
      <c r="G612" s="327"/>
      <c r="H612" s="327"/>
      <c r="I612" s="327"/>
      <c r="J612" s="327"/>
      <c r="K612" s="327"/>
      <c r="L612" s="327"/>
      <c r="M612" s="327"/>
      <c r="N612" s="327"/>
      <c r="O612" s="327"/>
      <c r="P612" s="327"/>
      <c r="Q612" s="327"/>
      <c r="R612" s="327"/>
      <c r="S612" s="327"/>
      <c r="T612" s="327"/>
      <c r="U612" s="327"/>
      <c r="V612" s="327"/>
      <c r="W612" s="327"/>
      <c r="X612" s="327"/>
      <c r="Y612" s="327"/>
      <c r="Z612" s="327"/>
    </row>
    <row r="613" spans="1:26" ht="15.75">
      <c r="A613" s="327"/>
      <c r="B613" s="327"/>
      <c r="C613" s="327"/>
      <c r="D613" s="327"/>
      <c r="E613" s="327"/>
      <c r="F613" s="327"/>
      <c r="G613" s="327"/>
      <c r="H613" s="327"/>
      <c r="I613" s="327"/>
      <c r="J613" s="327"/>
      <c r="K613" s="327"/>
      <c r="L613" s="327"/>
      <c r="M613" s="327"/>
      <c r="N613" s="327"/>
      <c r="O613" s="327"/>
      <c r="P613" s="327"/>
      <c r="Q613" s="327"/>
      <c r="R613" s="327"/>
      <c r="S613" s="327"/>
      <c r="T613" s="327"/>
      <c r="U613" s="327"/>
      <c r="V613" s="327"/>
      <c r="W613" s="327"/>
      <c r="X613" s="327"/>
      <c r="Y613" s="327"/>
      <c r="Z613" s="327"/>
    </row>
    <row r="614" spans="1:26" ht="15.75">
      <c r="A614" s="327"/>
      <c r="B614" s="327"/>
      <c r="C614" s="327"/>
      <c r="D614" s="327"/>
      <c r="E614" s="327"/>
      <c r="F614" s="327"/>
      <c r="G614" s="327"/>
      <c r="H614" s="327"/>
      <c r="I614" s="327"/>
      <c r="J614" s="327"/>
      <c r="K614" s="327"/>
      <c r="L614" s="327"/>
      <c r="M614" s="327"/>
      <c r="N614" s="327"/>
      <c r="O614" s="327"/>
      <c r="P614" s="327"/>
      <c r="Q614" s="327"/>
      <c r="R614" s="327"/>
      <c r="S614" s="327"/>
      <c r="T614" s="327"/>
      <c r="U614" s="327"/>
      <c r="V614" s="327"/>
      <c r="W614" s="327"/>
      <c r="X614" s="327"/>
      <c r="Y614" s="327"/>
      <c r="Z614" s="327"/>
    </row>
    <row r="615" spans="1:26" ht="15.75">
      <c r="A615" s="327"/>
      <c r="B615" s="327"/>
      <c r="C615" s="327"/>
      <c r="D615" s="327"/>
      <c r="E615" s="327"/>
      <c r="F615" s="327"/>
      <c r="G615" s="327"/>
      <c r="H615" s="327"/>
      <c r="I615" s="327"/>
      <c r="J615" s="327"/>
      <c r="K615" s="327"/>
      <c r="L615" s="327"/>
      <c r="M615" s="327"/>
      <c r="N615" s="327"/>
      <c r="O615" s="327"/>
      <c r="P615" s="327"/>
      <c r="Q615" s="327"/>
      <c r="R615" s="327"/>
      <c r="S615" s="327"/>
      <c r="T615" s="327"/>
      <c r="U615" s="327"/>
      <c r="V615" s="327"/>
      <c r="W615" s="327"/>
      <c r="X615" s="327"/>
      <c r="Y615" s="327"/>
      <c r="Z615" s="327"/>
    </row>
    <row r="616" spans="1:26" ht="15.75">
      <c r="A616" s="327"/>
      <c r="B616" s="327"/>
      <c r="C616" s="327"/>
      <c r="D616" s="327"/>
      <c r="E616" s="327"/>
      <c r="F616" s="327"/>
      <c r="G616" s="327"/>
      <c r="H616" s="327"/>
      <c r="I616" s="327"/>
      <c r="J616" s="327"/>
      <c r="K616" s="327"/>
      <c r="L616" s="327"/>
      <c r="M616" s="327"/>
      <c r="N616" s="327"/>
      <c r="O616" s="327"/>
      <c r="P616" s="327"/>
      <c r="Q616" s="327"/>
      <c r="R616" s="327"/>
      <c r="S616" s="327"/>
      <c r="T616" s="327"/>
      <c r="U616" s="327"/>
      <c r="V616" s="327"/>
      <c r="W616" s="327"/>
      <c r="X616" s="327"/>
      <c r="Y616" s="327"/>
      <c r="Z616" s="327"/>
    </row>
    <row r="617" spans="1:26" ht="15.75">
      <c r="A617" s="327"/>
      <c r="B617" s="327"/>
      <c r="C617" s="327"/>
      <c r="D617" s="327"/>
      <c r="E617" s="327"/>
      <c r="F617" s="327"/>
      <c r="G617" s="327"/>
      <c r="H617" s="327"/>
      <c r="I617" s="327"/>
      <c r="J617" s="327"/>
      <c r="K617" s="327"/>
      <c r="L617" s="327"/>
      <c r="M617" s="327"/>
      <c r="N617" s="327"/>
      <c r="O617" s="327"/>
      <c r="P617" s="327"/>
      <c r="Q617" s="327"/>
      <c r="R617" s="327"/>
      <c r="S617" s="327"/>
      <c r="T617" s="327"/>
      <c r="U617" s="327"/>
      <c r="V617" s="327"/>
      <c r="W617" s="327"/>
      <c r="X617" s="327"/>
      <c r="Y617" s="327"/>
      <c r="Z617" s="327"/>
    </row>
    <row r="618" spans="1:26" ht="15.75">
      <c r="A618" s="327"/>
      <c r="B618" s="327"/>
      <c r="C618" s="327"/>
      <c r="D618" s="327"/>
      <c r="E618" s="327"/>
      <c r="F618" s="327"/>
      <c r="G618" s="327"/>
      <c r="H618" s="327"/>
      <c r="I618" s="327"/>
      <c r="J618" s="327"/>
      <c r="K618" s="327"/>
      <c r="L618" s="327"/>
      <c r="M618" s="327"/>
      <c r="N618" s="327"/>
      <c r="O618" s="327"/>
      <c r="P618" s="327"/>
      <c r="Q618" s="327"/>
      <c r="R618" s="327"/>
      <c r="S618" s="327"/>
      <c r="T618" s="327"/>
      <c r="U618" s="327"/>
      <c r="V618" s="327"/>
      <c r="W618" s="327"/>
      <c r="X618" s="327"/>
      <c r="Y618" s="327"/>
      <c r="Z618" s="327"/>
    </row>
    <row r="619" spans="1:26" ht="15.75">
      <c r="A619" s="327"/>
      <c r="B619" s="327"/>
      <c r="C619" s="327"/>
      <c r="D619" s="327"/>
      <c r="E619" s="327"/>
      <c r="F619" s="327"/>
      <c r="G619" s="327"/>
      <c r="H619" s="327"/>
      <c r="I619" s="327"/>
      <c r="J619" s="327"/>
      <c r="K619" s="327"/>
      <c r="L619" s="327"/>
      <c r="M619" s="327"/>
      <c r="N619" s="327"/>
      <c r="O619" s="327"/>
      <c r="P619" s="327"/>
      <c r="Q619" s="327"/>
      <c r="R619" s="327"/>
      <c r="S619" s="327"/>
      <c r="T619" s="327"/>
      <c r="U619" s="327"/>
      <c r="V619" s="327"/>
      <c r="W619" s="327"/>
      <c r="X619" s="327"/>
      <c r="Y619" s="327"/>
      <c r="Z619" s="327"/>
    </row>
    <row r="620" spans="1:26" ht="15.75">
      <c r="A620" s="327"/>
      <c r="B620" s="327"/>
      <c r="C620" s="327"/>
      <c r="D620" s="327"/>
      <c r="E620" s="327"/>
      <c r="F620" s="327"/>
      <c r="G620" s="327"/>
      <c r="H620" s="327"/>
      <c r="I620" s="327"/>
      <c r="J620" s="327"/>
      <c r="K620" s="327"/>
      <c r="L620" s="327"/>
      <c r="M620" s="327"/>
      <c r="N620" s="327"/>
      <c r="O620" s="327"/>
      <c r="P620" s="327"/>
      <c r="Q620" s="327"/>
      <c r="R620" s="327"/>
      <c r="S620" s="327"/>
      <c r="T620" s="327"/>
      <c r="U620" s="327"/>
      <c r="V620" s="327"/>
      <c r="W620" s="327"/>
      <c r="X620" s="327"/>
      <c r="Y620" s="327"/>
      <c r="Z620" s="327"/>
    </row>
    <row r="621" spans="1:26" ht="15.75">
      <c r="A621" s="327"/>
      <c r="B621" s="327"/>
      <c r="C621" s="327"/>
      <c r="D621" s="327"/>
      <c r="E621" s="327"/>
      <c r="F621" s="327"/>
      <c r="G621" s="327"/>
      <c r="H621" s="327"/>
      <c r="I621" s="327"/>
      <c r="J621" s="327"/>
      <c r="K621" s="327"/>
      <c r="L621" s="327"/>
      <c r="M621" s="327"/>
      <c r="N621" s="327"/>
      <c r="O621" s="327"/>
      <c r="P621" s="327"/>
      <c r="Q621" s="327"/>
      <c r="R621" s="327"/>
      <c r="S621" s="327"/>
      <c r="T621" s="327"/>
      <c r="U621" s="327"/>
      <c r="V621" s="327"/>
      <c r="W621" s="327"/>
      <c r="X621" s="327"/>
      <c r="Y621" s="327"/>
      <c r="Z621" s="327"/>
    </row>
    <row r="622" spans="1:26" ht="15.75">
      <c r="A622" s="327"/>
      <c r="B622" s="327"/>
      <c r="C622" s="327"/>
      <c r="D622" s="327"/>
      <c r="E622" s="327"/>
      <c r="F622" s="327"/>
      <c r="G622" s="327"/>
      <c r="H622" s="327"/>
      <c r="I622" s="327"/>
      <c r="J622" s="327"/>
      <c r="K622" s="327"/>
      <c r="L622" s="327"/>
      <c r="M622" s="327"/>
      <c r="N622" s="327"/>
      <c r="O622" s="327"/>
      <c r="P622" s="327"/>
      <c r="Q622" s="327"/>
      <c r="R622" s="327"/>
      <c r="S622" s="327"/>
      <c r="T622" s="327"/>
      <c r="U622" s="327"/>
      <c r="V622" s="327"/>
      <c r="W622" s="327"/>
      <c r="X622" s="327"/>
      <c r="Y622" s="327"/>
      <c r="Z622" s="327"/>
    </row>
    <row r="623" spans="1:26" ht="15.75">
      <c r="A623" s="327"/>
      <c r="B623" s="327"/>
      <c r="C623" s="327"/>
      <c r="D623" s="327"/>
      <c r="E623" s="327"/>
      <c r="F623" s="327"/>
      <c r="G623" s="327"/>
      <c r="H623" s="327"/>
      <c r="I623" s="327"/>
      <c r="J623" s="327"/>
      <c r="K623" s="327"/>
      <c r="L623" s="327"/>
      <c r="M623" s="327"/>
      <c r="N623" s="327"/>
      <c r="O623" s="327"/>
      <c r="P623" s="327"/>
      <c r="Q623" s="327"/>
      <c r="R623" s="327"/>
      <c r="S623" s="327"/>
      <c r="T623" s="327"/>
      <c r="U623" s="327"/>
      <c r="V623" s="327"/>
      <c r="W623" s="327"/>
      <c r="X623" s="327"/>
      <c r="Y623" s="327"/>
      <c r="Z623" s="327"/>
    </row>
    <row r="624" spans="1:26" ht="15.75">
      <c r="A624" s="327"/>
      <c r="B624" s="327"/>
      <c r="C624" s="327"/>
      <c r="D624" s="327"/>
      <c r="E624" s="327"/>
      <c r="F624" s="327"/>
      <c r="G624" s="327"/>
      <c r="H624" s="327"/>
      <c r="I624" s="327"/>
      <c r="J624" s="327"/>
      <c r="K624" s="327"/>
      <c r="L624" s="327"/>
      <c r="M624" s="327"/>
      <c r="N624" s="327"/>
      <c r="O624" s="327"/>
      <c r="P624" s="327"/>
      <c r="Q624" s="327"/>
      <c r="R624" s="327"/>
      <c r="S624" s="327"/>
      <c r="T624" s="327"/>
      <c r="U624" s="327"/>
      <c r="V624" s="327"/>
      <c r="W624" s="327"/>
      <c r="X624" s="327"/>
      <c r="Y624" s="327"/>
      <c r="Z624" s="327"/>
    </row>
    <row r="625" spans="1:26" ht="15.75">
      <c r="A625" s="327"/>
      <c r="B625" s="327"/>
      <c r="C625" s="327"/>
      <c r="D625" s="327"/>
      <c r="E625" s="327"/>
      <c r="F625" s="327"/>
      <c r="G625" s="327"/>
      <c r="H625" s="327"/>
      <c r="I625" s="327"/>
      <c r="J625" s="327"/>
      <c r="K625" s="327"/>
      <c r="L625" s="327"/>
      <c r="M625" s="327"/>
      <c r="N625" s="327"/>
      <c r="O625" s="327"/>
      <c r="P625" s="327"/>
      <c r="Q625" s="327"/>
      <c r="R625" s="327"/>
      <c r="S625" s="327"/>
      <c r="T625" s="327"/>
      <c r="U625" s="327"/>
      <c r="V625" s="327"/>
      <c r="W625" s="327"/>
      <c r="X625" s="327"/>
      <c r="Y625" s="327"/>
      <c r="Z625" s="327"/>
    </row>
    <row r="626" spans="1:26" ht="15.75">
      <c r="A626" s="327"/>
      <c r="B626" s="327"/>
      <c r="C626" s="327"/>
      <c r="D626" s="327"/>
      <c r="E626" s="327"/>
      <c r="F626" s="327"/>
      <c r="G626" s="327"/>
      <c r="H626" s="327"/>
      <c r="I626" s="327"/>
      <c r="J626" s="327"/>
      <c r="K626" s="327"/>
      <c r="L626" s="327"/>
      <c r="M626" s="327"/>
      <c r="N626" s="327"/>
      <c r="O626" s="327"/>
      <c r="P626" s="327"/>
      <c r="Q626" s="327"/>
      <c r="R626" s="327"/>
      <c r="S626" s="327"/>
      <c r="T626" s="327"/>
      <c r="U626" s="327"/>
      <c r="V626" s="327"/>
      <c r="W626" s="327"/>
      <c r="X626" s="327"/>
      <c r="Y626" s="327"/>
      <c r="Z626" s="327"/>
    </row>
    <row r="627" spans="1:26" ht="15.75">
      <c r="A627" s="327"/>
      <c r="B627" s="327"/>
      <c r="C627" s="327"/>
      <c r="D627" s="327"/>
      <c r="E627" s="327"/>
      <c r="F627" s="327"/>
      <c r="G627" s="327"/>
      <c r="H627" s="327"/>
      <c r="I627" s="327"/>
      <c r="J627" s="327"/>
      <c r="K627" s="327"/>
      <c r="L627" s="327"/>
      <c r="M627" s="327"/>
      <c r="N627" s="327"/>
      <c r="O627" s="327"/>
      <c r="P627" s="327"/>
      <c r="Q627" s="327"/>
      <c r="R627" s="327"/>
      <c r="S627" s="327"/>
      <c r="T627" s="327"/>
      <c r="U627" s="327"/>
      <c r="V627" s="327"/>
      <c r="W627" s="327"/>
      <c r="X627" s="327"/>
      <c r="Y627" s="327"/>
      <c r="Z627" s="327"/>
    </row>
    <row r="628" spans="1:26" ht="15.75">
      <c r="A628" s="327"/>
      <c r="B628" s="327"/>
      <c r="C628" s="327"/>
      <c r="D628" s="327"/>
      <c r="E628" s="327"/>
      <c r="F628" s="327"/>
      <c r="G628" s="327"/>
      <c r="H628" s="327"/>
      <c r="I628" s="327"/>
      <c r="J628" s="327"/>
      <c r="K628" s="327"/>
      <c r="L628" s="327"/>
      <c r="M628" s="327"/>
      <c r="N628" s="327"/>
      <c r="O628" s="327"/>
      <c r="P628" s="327"/>
      <c r="Q628" s="327"/>
      <c r="R628" s="327"/>
      <c r="S628" s="327"/>
      <c r="T628" s="327"/>
      <c r="U628" s="327"/>
      <c r="V628" s="327"/>
      <c r="W628" s="327"/>
      <c r="X628" s="327"/>
      <c r="Y628" s="327"/>
      <c r="Z628" s="327"/>
    </row>
    <row r="629" spans="1:26" ht="15.75">
      <c r="A629" s="327"/>
      <c r="B629" s="327"/>
      <c r="C629" s="327"/>
      <c r="D629" s="327"/>
      <c r="E629" s="327"/>
      <c r="F629" s="327"/>
      <c r="G629" s="327"/>
      <c r="H629" s="327"/>
      <c r="I629" s="327"/>
      <c r="J629" s="327"/>
      <c r="K629" s="327"/>
      <c r="L629" s="327"/>
      <c r="M629" s="327"/>
      <c r="N629" s="327"/>
      <c r="O629" s="327"/>
      <c r="P629" s="327"/>
      <c r="Q629" s="327"/>
      <c r="R629" s="327"/>
      <c r="S629" s="327"/>
      <c r="T629" s="327"/>
      <c r="U629" s="327"/>
      <c r="V629" s="327"/>
      <c r="W629" s="327"/>
      <c r="X629" s="327"/>
      <c r="Y629" s="327"/>
      <c r="Z629" s="327"/>
    </row>
    <row r="630" spans="1:26" ht="15.75">
      <c r="A630" s="327"/>
      <c r="B630" s="327"/>
      <c r="C630" s="327"/>
      <c r="D630" s="327"/>
      <c r="E630" s="327"/>
      <c r="F630" s="327"/>
      <c r="G630" s="327"/>
      <c r="H630" s="327"/>
      <c r="I630" s="327"/>
      <c r="J630" s="327"/>
      <c r="K630" s="327"/>
      <c r="L630" s="327"/>
      <c r="M630" s="327"/>
      <c r="N630" s="327"/>
      <c r="O630" s="327"/>
      <c r="P630" s="327"/>
      <c r="Q630" s="327"/>
      <c r="R630" s="327"/>
      <c r="S630" s="327"/>
      <c r="T630" s="327"/>
      <c r="U630" s="327"/>
      <c r="V630" s="327"/>
      <c r="W630" s="327"/>
      <c r="X630" s="327"/>
      <c r="Y630" s="327"/>
      <c r="Z630" s="327"/>
    </row>
    <row r="631" spans="1:26" ht="15.75">
      <c r="A631" s="327"/>
      <c r="B631" s="327"/>
      <c r="C631" s="327"/>
      <c r="D631" s="327"/>
      <c r="E631" s="327"/>
      <c r="F631" s="327"/>
      <c r="G631" s="327"/>
      <c r="H631" s="327"/>
      <c r="I631" s="327"/>
      <c r="J631" s="327"/>
      <c r="K631" s="327"/>
      <c r="L631" s="327"/>
      <c r="M631" s="327"/>
      <c r="N631" s="327"/>
      <c r="O631" s="327"/>
      <c r="P631" s="327"/>
      <c r="Q631" s="327"/>
      <c r="R631" s="327"/>
      <c r="S631" s="327"/>
      <c r="T631" s="327"/>
      <c r="U631" s="327"/>
      <c r="V631" s="327"/>
      <c r="W631" s="327"/>
      <c r="X631" s="327"/>
      <c r="Y631" s="327"/>
      <c r="Z631" s="327"/>
    </row>
    <row r="632" spans="1:26" ht="15.75">
      <c r="A632" s="327"/>
      <c r="B632" s="327"/>
      <c r="C632" s="327"/>
      <c r="D632" s="327"/>
      <c r="E632" s="327"/>
      <c r="F632" s="327"/>
      <c r="G632" s="327"/>
      <c r="H632" s="327"/>
      <c r="I632" s="327"/>
      <c r="J632" s="327"/>
      <c r="K632" s="327"/>
      <c r="L632" s="327"/>
      <c r="M632" s="327"/>
      <c r="N632" s="327"/>
      <c r="O632" s="327"/>
      <c r="P632" s="327"/>
      <c r="Q632" s="327"/>
      <c r="R632" s="327"/>
      <c r="S632" s="327"/>
      <c r="T632" s="327"/>
      <c r="U632" s="327"/>
      <c r="V632" s="327"/>
      <c r="W632" s="327"/>
      <c r="X632" s="327"/>
      <c r="Y632" s="327"/>
      <c r="Z632" s="327"/>
    </row>
    <row r="633" spans="1:26" ht="15.75">
      <c r="A633" s="327"/>
      <c r="B633" s="327"/>
      <c r="C633" s="327"/>
      <c r="D633" s="327"/>
      <c r="E633" s="327"/>
      <c r="F633" s="327"/>
      <c r="G633" s="327"/>
      <c r="H633" s="327"/>
      <c r="I633" s="327"/>
      <c r="J633" s="327"/>
      <c r="K633" s="327"/>
      <c r="L633" s="327"/>
      <c r="M633" s="327"/>
      <c r="N633" s="327"/>
      <c r="O633" s="327"/>
      <c r="P633" s="327"/>
      <c r="Q633" s="327"/>
      <c r="R633" s="327"/>
      <c r="S633" s="327"/>
      <c r="T633" s="327"/>
      <c r="U633" s="327"/>
      <c r="V633" s="327"/>
      <c r="W633" s="327"/>
      <c r="X633" s="327"/>
      <c r="Y633" s="327"/>
      <c r="Z633" s="327"/>
    </row>
    <row r="634" spans="1:26" ht="15.75">
      <c r="A634" s="327"/>
      <c r="B634" s="327"/>
      <c r="C634" s="327"/>
      <c r="D634" s="327"/>
      <c r="E634" s="327"/>
      <c r="F634" s="327"/>
      <c r="G634" s="327"/>
      <c r="H634" s="327"/>
      <c r="I634" s="327"/>
      <c r="J634" s="327"/>
      <c r="K634" s="327"/>
      <c r="L634" s="327"/>
      <c r="M634" s="327"/>
      <c r="N634" s="327"/>
      <c r="O634" s="327"/>
      <c r="P634" s="327"/>
      <c r="Q634" s="327"/>
      <c r="R634" s="327"/>
      <c r="S634" s="327"/>
      <c r="T634" s="327"/>
      <c r="U634" s="327"/>
      <c r="V634" s="327"/>
      <c r="W634" s="327"/>
      <c r="X634" s="327"/>
      <c r="Y634" s="327"/>
      <c r="Z634" s="327"/>
    </row>
    <row r="635" spans="1:26" ht="15.75">
      <c r="A635" s="327"/>
      <c r="B635" s="327"/>
      <c r="C635" s="327"/>
      <c r="D635" s="327"/>
      <c r="E635" s="327"/>
      <c r="F635" s="327"/>
      <c r="G635" s="327"/>
      <c r="H635" s="327"/>
      <c r="I635" s="327"/>
      <c r="J635" s="327"/>
      <c r="K635" s="327"/>
      <c r="L635" s="327"/>
      <c r="M635" s="327"/>
      <c r="N635" s="327"/>
      <c r="O635" s="327"/>
      <c r="P635" s="327"/>
      <c r="Q635" s="327"/>
      <c r="R635" s="327"/>
      <c r="S635" s="327"/>
      <c r="T635" s="327"/>
      <c r="U635" s="327"/>
      <c r="V635" s="327"/>
      <c r="W635" s="327"/>
      <c r="X635" s="327"/>
      <c r="Y635" s="327"/>
      <c r="Z635" s="327"/>
    </row>
    <row r="636" spans="1:26" ht="15.75">
      <c r="A636" s="327"/>
      <c r="B636" s="327"/>
      <c r="C636" s="327"/>
      <c r="D636" s="327"/>
      <c r="E636" s="327"/>
      <c r="F636" s="327"/>
      <c r="G636" s="327"/>
      <c r="H636" s="327"/>
      <c r="I636" s="327"/>
      <c r="J636" s="327"/>
      <c r="K636" s="327"/>
      <c r="L636" s="327"/>
      <c r="M636" s="327"/>
      <c r="N636" s="327"/>
      <c r="O636" s="327"/>
      <c r="P636" s="327"/>
      <c r="Q636" s="327"/>
      <c r="R636" s="327"/>
      <c r="S636" s="327"/>
      <c r="T636" s="327"/>
      <c r="U636" s="327"/>
      <c r="V636" s="327"/>
      <c r="W636" s="327"/>
      <c r="X636" s="327"/>
      <c r="Y636" s="327"/>
      <c r="Z636" s="327"/>
    </row>
    <row r="637" spans="1:26" ht="15.75">
      <c r="A637" s="327"/>
      <c r="B637" s="327"/>
      <c r="C637" s="327"/>
      <c r="D637" s="327"/>
      <c r="E637" s="327"/>
      <c r="F637" s="327"/>
      <c r="G637" s="327"/>
      <c r="H637" s="327"/>
      <c r="I637" s="327"/>
      <c r="J637" s="327"/>
      <c r="K637" s="327"/>
      <c r="L637" s="327"/>
      <c r="M637" s="327"/>
      <c r="N637" s="327"/>
      <c r="O637" s="327"/>
      <c r="P637" s="327"/>
      <c r="Q637" s="327"/>
      <c r="R637" s="327"/>
      <c r="S637" s="327"/>
      <c r="T637" s="327"/>
      <c r="U637" s="327"/>
      <c r="V637" s="327"/>
      <c r="W637" s="327"/>
      <c r="X637" s="327"/>
      <c r="Y637" s="327"/>
      <c r="Z637" s="327"/>
    </row>
    <row r="638" spans="1:26" ht="15.75">
      <c r="A638" s="327"/>
      <c r="B638" s="327"/>
      <c r="C638" s="327"/>
      <c r="D638" s="327"/>
      <c r="E638" s="327"/>
      <c r="F638" s="327"/>
      <c r="G638" s="327"/>
      <c r="H638" s="327"/>
      <c r="I638" s="327"/>
      <c r="J638" s="327"/>
      <c r="K638" s="327"/>
      <c r="L638" s="327"/>
      <c r="M638" s="327"/>
      <c r="N638" s="327"/>
      <c r="O638" s="327"/>
      <c r="P638" s="327"/>
      <c r="Q638" s="327"/>
      <c r="R638" s="327"/>
      <c r="S638" s="327"/>
      <c r="T638" s="327"/>
      <c r="U638" s="327"/>
      <c r="V638" s="327"/>
      <c r="W638" s="327"/>
      <c r="X638" s="327"/>
      <c r="Y638" s="327"/>
      <c r="Z638" s="327"/>
    </row>
    <row r="639" spans="1:26" ht="15.75">
      <c r="A639" s="327"/>
      <c r="B639" s="327"/>
      <c r="C639" s="327"/>
      <c r="D639" s="327"/>
      <c r="E639" s="327"/>
      <c r="F639" s="327"/>
      <c r="G639" s="327"/>
      <c r="H639" s="327"/>
      <c r="I639" s="327"/>
      <c r="J639" s="327"/>
      <c r="K639" s="327"/>
      <c r="L639" s="327"/>
      <c r="M639" s="327"/>
      <c r="N639" s="327"/>
      <c r="O639" s="327"/>
      <c r="P639" s="327"/>
      <c r="Q639" s="327"/>
      <c r="R639" s="327"/>
      <c r="S639" s="327"/>
      <c r="T639" s="327"/>
      <c r="U639" s="327"/>
      <c r="V639" s="327"/>
      <c r="W639" s="327"/>
      <c r="X639" s="327"/>
      <c r="Y639" s="327"/>
      <c r="Z639" s="327"/>
    </row>
    <row r="640" spans="1:26" ht="15.75">
      <c r="A640" s="327"/>
      <c r="B640" s="327"/>
      <c r="C640" s="327"/>
      <c r="D640" s="327"/>
      <c r="E640" s="327"/>
      <c r="F640" s="327"/>
      <c r="G640" s="327"/>
      <c r="H640" s="327"/>
      <c r="I640" s="327"/>
      <c r="J640" s="327"/>
      <c r="K640" s="327"/>
      <c r="L640" s="327"/>
      <c r="M640" s="327"/>
      <c r="N640" s="327"/>
      <c r="O640" s="327"/>
      <c r="P640" s="327"/>
      <c r="Q640" s="327"/>
      <c r="R640" s="327"/>
      <c r="S640" s="327"/>
      <c r="T640" s="327"/>
      <c r="U640" s="327"/>
      <c r="V640" s="327"/>
      <c r="W640" s="327"/>
      <c r="X640" s="327"/>
      <c r="Y640" s="327"/>
      <c r="Z640" s="327"/>
    </row>
    <row r="641" spans="1:26" ht="15.75">
      <c r="A641" s="327"/>
      <c r="B641" s="327"/>
      <c r="C641" s="327"/>
      <c r="D641" s="327"/>
      <c r="E641" s="327"/>
      <c r="F641" s="327"/>
      <c r="G641" s="327"/>
      <c r="H641" s="327"/>
      <c r="I641" s="327"/>
      <c r="J641" s="327"/>
      <c r="K641" s="327"/>
      <c r="L641" s="327"/>
      <c r="M641" s="327"/>
      <c r="N641" s="327"/>
      <c r="O641" s="327"/>
      <c r="P641" s="327"/>
      <c r="Q641" s="327"/>
      <c r="R641" s="327"/>
      <c r="S641" s="327"/>
      <c r="T641" s="327"/>
      <c r="U641" s="327"/>
      <c r="V641" s="327"/>
      <c r="W641" s="327"/>
      <c r="X641" s="327"/>
      <c r="Y641" s="327"/>
      <c r="Z641" s="327"/>
    </row>
    <row r="642" spans="1:26" ht="15.75">
      <c r="A642" s="327"/>
      <c r="B642" s="327"/>
      <c r="C642" s="327"/>
      <c r="D642" s="327"/>
      <c r="E642" s="327"/>
      <c r="F642" s="327"/>
      <c r="G642" s="327"/>
      <c r="H642" s="327"/>
      <c r="I642" s="327"/>
      <c r="J642" s="327"/>
      <c r="K642" s="327"/>
      <c r="L642" s="327"/>
      <c r="M642" s="327"/>
      <c r="N642" s="327"/>
      <c r="O642" s="327"/>
      <c r="P642" s="327"/>
      <c r="Q642" s="327"/>
      <c r="R642" s="327"/>
      <c r="S642" s="327"/>
      <c r="T642" s="327"/>
      <c r="U642" s="327"/>
      <c r="V642" s="327"/>
      <c r="W642" s="327"/>
      <c r="X642" s="327"/>
      <c r="Y642" s="327"/>
      <c r="Z642" s="327"/>
    </row>
    <row r="643" spans="1:26" ht="15.75">
      <c r="A643" s="327"/>
      <c r="B643" s="327"/>
      <c r="C643" s="327"/>
      <c r="D643" s="327"/>
      <c r="E643" s="327"/>
      <c r="F643" s="327"/>
      <c r="G643" s="327"/>
      <c r="H643" s="327"/>
      <c r="I643" s="327"/>
      <c r="J643" s="327"/>
      <c r="K643" s="327"/>
      <c r="L643" s="327"/>
      <c r="M643" s="327"/>
      <c r="N643" s="327"/>
      <c r="O643" s="327"/>
      <c r="P643" s="327"/>
      <c r="Q643" s="327"/>
      <c r="R643" s="327"/>
      <c r="S643" s="327"/>
      <c r="T643" s="327"/>
      <c r="U643" s="327"/>
      <c r="V643" s="327"/>
      <c r="W643" s="327"/>
      <c r="X643" s="327"/>
      <c r="Y643" s="327"/>
      <c r="Z643" s="327"/>
    </row>
    <row r="644" spans="1:26" ht="15.75">
      <c r="A644" s="327"/>
      <c r="B644" s="327"/>
      <c r="C644" s="327"/>
      <c r="D644" s="327"/>
      <c r="E644" s="327"/>
      <c r="F644" s="327"/>
      <c r="G644" s="327"/>
      <c r="H644" s="327"/>
      <c r="I644" s="327"/>
      <c r="J644" s="327"/>
      <c r="K644" s="327"/>
      <c r="L644" s="327"/>
      <c r="M644" s="327"/>
      <c r="N644" s="327"/>
      <c r="O644" s="327"/>
      <c r="P644" s="327"/>
      <c r="Q644" s="327"/>
      <c r="R644" s="327"/>
      <c r="S644" s="327"/>
      <c r="T644" s="327"/>
      <c r="U644" s="327"/>
      <c r="V644" s="327"/>
      <c r="W644" s="327"/>
      <c r="X644" s="327"/>
      <c r="Y644" s="327"/>
      <c r="Z644" s="327"/>
    </row>
    <row r="645" spans="1:26" ht="15.75">
      <c r="A645" s="327"/>
      <c r="B645" s="327"/>
      <c r="C645" s="327"/>
      <c r="D645" s="327"/>
      <c r="E645" s="327"/>
      <c r="F645" s="327"/>
      <c r="G645" s="327"/>
      <c r="H645" s="327"/>
      <c r="I645" s="327"/>
      <c r="J645" s="327"/>
      <c r="K645" s="327"/>
      <c r="L645" s="327"/>
      <c r="M645" s="327"/>
      <c r="N645" s="327"/>
      <c r="O645" s="327"/>
      <c r="P645" s="327"/>
      <c r="Q645" s="327"/>
      <c r="R645" s="327"/>
      <c r="S645" s="327"/>
      <c r="T645" s="327"/>
      <c r="U645" s="327"/>
      <c r="V645" s="327"/>
      <c r="W645" s="327"/>
      <c r="X645" s="327"/>
      <c r="Y645" s="327"/>
      <c r="Z645" s="327"/>
    </row>
    <row r="646" spans="1:26" ht="15.75">
      <c r="A646" s="327"/>
      <c r="B646" s="327"/>
      <c r="C646" s="327"/>
      <c r="D646" s="327"/>
      <c r="E646" s="327"/>
      <c r="F646" s="327"/>
      <c r="G646" s="327"/>
      <c r="H646" s="327"/>
      <c r="I646" s="327"/>
      <c r="J646" s="327"/>
      <c r="K646" s="327"/>
      <c r="L646" s="327"/>
      <c r="M646" s="327"/>
      <c r="N646" s="327"/>
      <c r="O646" s="327"/>
      <c r="P646" s="327"/>
      <c r="Q646" s="327"/>
      <c r="R646" s="327"/>
      <c r="S646" s="327"/>
      <c r="T646" s="327"/>
      <c r="U646" s="327"/>
      <c r="V646" s="327"/>
      <c r="W646" s="327"/>
      <c r="X646" s="327"/>
      <c r="Y646" s="327"/>
      <c r="Z646" s="327"/>
    </row>
    <row r="647" spans="1:26" ht="15.75">
      <c r="A647" s="327"/>
      <c r="B647" s="327"/>
      <c r="C647" s="327"/>
      <c r="D647" s="327"/>
      <c r="E647" s="327"/>
      <c r="F647" s="327"/>
      <c r="G647" s="327"/>
      <c r="H647" s="327"/>
      <c r="I647" s="327"/>
      <c r="J647" s="327"/>
      <c r="K647" s="327"/>
      <c r="L647" s="327"/>
      <c r="M647" s="327"/>
      <c r="N647" s="327"/>
      <c r="O647" s="327"/>
      <c r="P647" s="327"/>
      <c r="Q647" s="327"/>
      <c r="R647" s="327"/>
      <c r="S647" s="327"/>
      <c r="T647" s="327"/>
      <c r="U647" s="327"/>
      <c r="V647" s="327"/>
      <c r="W647" s="327"/>
      <c r="X647" s="327"/>
      <c r="Y647" s="327"/>
      <c r="Z647" s="327"/>
    </row>
    <row r="648" spans="1:26" ht="15.75">
      <c r="A648" s="327"/>
      <c r="B648" s="327"/>
      <c r="C648" s="327"/>
      <c r="D648" s="327"/>
      <c r="E648" s="327"/>
      <c r="F648" s="327"/>
      <c r="G648" s="327"/>
      <c r="H648" s="327"/>
      <c r="I648" s="327"/>
      <c r="J648" s="327"/>
      <c r="K648" s="327"/>
      <c r="L648" s="327"/>
      <c r="M648" s="327"/>
      <c r="N648" s="327"/>
      <c r="O648" s="327"/>
      <c r="P648" s="327"/>
      <c r="Q648" s="327"/>
      <c r="R648" s="327"/>
      <c r="S648" s="327"/>
      <c r="T648" s="327"/>
      <c r="U648" s="327"/>
      <c r="V648" s="327"/>
      <c r="W648" s="327"/>
      <c r="X648" s="327"/>
      <c r="Y648" s="327"/>
      <c r="Z648" s="327"/>
    </row>
    <row r="649" spans="1:26" ht="15.75">
      <c r="A649" s="327"/>
      <c r="B649" s="327"/>
      <c r="C649" s="327"/>
      <c r="D649" s="327"/>
      <c r="E649" s="327"/>
      <c r="F649" s="327"/>
      <c r="G649" s="327"/>
      <c r="H649" s="327"/>
      <c r="I649" s="327"/>
      <c r="J649" s="327"/>
      <c r="K649" s="327"/>
      <c r="L649" s="327"/>
      <c r="M649" s="327"/>
      <c r="N649" s="327"/>
      <c r="O649" s="327"/>
      <c r="P649" s="327"/>
      <c r="Q649" s="327"/>
      <c r="R649" s="327"/>
      <c r="S649" s="327"/>
      <c r="T649" s="327"/>
      <c r="U649" s="327"/>
      <c r="V649" s="327"/>
      <c r="W649" s="327"/>
      <c r="X649" s="327"/>
      <c r="Y649" s="327"/>
      <c r="Z649" s="327"/>
    </row>
    <row r="650" spans="1:26" ht="15.75">
      <c r="A650" s="327"/>
      <c r="B650" s="327"/>
      <c r="C650" s="327"/>
      <c r="D650" s="327"/>
      <c r="E650" s="327"/>
      <c r="F650" s="327"/>
      <c r="G650" s="327"/>
      <c r="H650" s="327"/>
      <c r="I650" s="327"/>
      <c r="J650" s="327"/>
      <c r="K650" s="327"/>
      <c r="L650" s="327"/>
      <c r="M650" s="327"/>
      <c r="N650" s="327"/>
      <c r="O650" s="327"/>
      <c r="P650" s="327"/>
      <c r="Q650" s="327"/>
      <c r="R650" s="327"/>
      <c r="S650" s="327"/>
      <c r="T650" s="327"/>
      <c r="U650" s="327"/>
      <c r="V650" s="327"/>
      <c r="W650" s="327"/>
      <c r="X650" s="327"/>
      <c r="Y650" s="327"/>
      <c r="Z650" s="327"/>
    </row>
    <row r="651" spans="1:26" ht="15.75">
      <c r="A651" s="327"/>
      <c r="B651" s="327"/>
      <c r="C651" s="327"/>
      <c r="D651" s="327"/>
      <c r="E651" s="327"/>
      <c r="F651" s="327"/>
      <c r="G651" s="327"/>
      <c r="H651" s="327"/>
      <c r="I651" s="327"/>
      <c r="J651" s="327"/>
      <c r="K651" s="327"/>
      <c r="L651" s="327"/>
      <c r="M651" s="327"/>
      <c r="N651" s="327"/>
      <c r="O651" s="327"/>
      <c r="P651" s="327"/>
      <c r="Q651" s="327"/>
      <c r="R651" s="327"/>
      <c r="S651" s="327"/>
      <c r="T651" s="327"/>
      <c r="U651" s="327"/>
      <c r="V651" s="327"/>
      <c r="W651" s="327"/>
      <c r="X651" s="327"/>
      <c r="Y651" s="327"/>
      <c r="Z651" s="327"/>
    </row>
    <row r="652" spans="1:26" ht="15.75">
      <c r="A652" s="327"/>
      <c r="B652" s="327"/>
      <c r="C652" s="327"/>
      <c r="D652" s="327"/>
      <c r="E652" s="327"/>
      <c r="F652" s="327"/>
      <c r="G652" s="327"/>
      <c r="H652" s="327"/>
      <c r="I652" s="327"/>
      <c r="J652" s="327"/>
      <c r="K652" s="327"/>
      <c r="L652" s="327"/>
      <c r="M652" s="327"/>
      <c r="N652" s="327"/>
      <c r="O652" s="327"/>
      <c r="P652" s="327"/>
      <c r="Q652" s="327"/>
      <c r="R652" s="327"/>
      <c r="S652" s="327"/>
      <c r="T652" s="327"/>
      <c r="U652" s="327"/>
      <c r="V652" s="327"/>
      <c r="W652" s="327"/>
      <c r="X652" s="327"/>
      <c r="Y652" s="327"/>
      <c r="Z652" s="327"/>
    </row>
    <row r="653" spans="1:26" ht="15.75">
      <c r="A653" s="327"/>
      <c r="B653" s="327"/>
      <c r="C653" s="327"/>
      <c r="D653" s="327"/>
      <c r="E653" s="327"/>
      <c r="F653" s="327"/>
      <c r="G653" s="327"/>
      <c r="H653" s="327"/>
      <c r="I653" s="327"/>
      <c r="J653" s="327"/>
      <c r="K653" s="327"/>
      <c r="L653" s="327"/>
      <c r="M653" s="327"/>
      <c r="N653" s="327"/>
      <c r="O653" s="327"/>
      <c r="P653" s="327"/>
      <c r="Q653" s="327"/>
      <c r="R653" s="327"/>
      <c r="S653" s="327"/>
      <c r="T653" s="327"/>
      <c r="U653" s="327"/>
      <c r="V653" s="327"/>
      <c r="W653" s="327"/>
      <c r="X653" s="327"/>
      <c r="Y653" s="327"/>
      <c r="Z653" s="327"/>
    </row>
    <row r="654" spans="1:26" ht="15.75">
      <c r="A654" s="327"/>
      <c r="B654" s="327"/>
      <c r="C654" s="327"/>
      <c r="D654" s="327"/>
      <c r="E654" s="327"/>
      <c r="F654" s="327"/>
      <c r="G654" s="327"/>
      <c r="H654" s="327"/>
      <c r="I654" s="327"/>
      <c r="J654" s="327"/>
      <c r="K654" s="327"/>
      <c r="L654" s="327"/>
      <c r="M654" s="327"/>
      <c r="N654" s="327"/>
      <c r="O654" s="327"/>
      <c r="P654" s="327"/>
      <c r="Q654" s="327"/>
      <c r="R654" s="327"/>
      <c r="S654" s="327"/>
      <c r="T654" s="327"/>
      <c r="U654" s="327"/>
      <c r="V654" s="327"/>
      <c r="W654" s="327"/>
      <c r="X654" s="327"/>
      <c r="Y654" s="327"/>
      <c r="Z654" s="327"/>
    </row>
    <row r="655" spans="1:26" ht="15.75">
      <c r="A655" s="327"/>
      <c r="B655" s="327"/>
      <c r="C655" s="327"/>
      <c r="D655" s="327"/>
      <c r="E655" s="327"/>
      <c r="F655" s="327"/>
      <c r="G655" s="327"/>
      <c r="H655" s="327"/>
      <c r="I655" s="327"/>
      <c r="J655" s="327"/>
      <c r="K655" s="327"/>
      <c r="L655" s="327"/>
      <c r="M655" s="327"/>
      <c r="N655" s="327"/>
      <c r="O655" s="327"/>
      <c r="P655" s="327"/>
      <c r="Q655" s="327"/>
      <c r="R655" s="327"/>
      <c r="S655" s="327"/>
      <c r="T655" s="327"/>
      <c r="U655" s="327"/>
      <c r="V655" s="327"/>
      <c r="W655" s="327"/>
      <c r="X655" s="327"/>
      <c r="Y655" s="327"/>
      <c r="Z655" s="327"/>
    </row>
    <row r="656" spans="1:26" ht="15.75">
      <c r="A656" s="327"/>
      <c r="B656" s="327"/>
      <c r="C656" s="327"/>
      <c r="D656" s="327"/>
      <c r="E656" s="327"/>
      <c r="F656" s="327"/>
      <c r="G656" s="327"/>
      <c r="H656" s="327"/>
      <c r="I656" s="327"/>
      <c r="J656" s="327"/>
      <c r="K656" s="327"/>
      <c r="L656" s="327"/>
      <c r="M656" s="327"/>
      <c r="N656" s="327"/>
      <c r="O656" s="327"/>
      <c r="P656" s="327"/>
      <c r="Q656" s="327"/>
      <c r="R656" s="327"/>
      <c r="S656" s="327"/>
      <c r="T656" s="327"/>
      <c r="U656" s="327"/>
      <c r="V656" s="327"/>
      <c r="W656" s="327"/>
      <c r="X656" s="327"/>
      <c r="Y656" s="327"/>
      <c r="Z656" s="327"/>
    </row>
    <row r="657" spans="1:26" ht="15.75">
      <c r="A657" s="327"/>
      <c r="B657" s="327"/>
      <c r="C657" s="327"/>
      <c r="D657" s="327"/>
      <c r="E657" s="327"/>
      <c r="F657" s="327"/>
      <c r="G657" s="327"/>
      <c r="H657" s="327"/>
      <c r="I657" s="327"/>
      <c r="J657" s="327"/>
      <c r="K657" s="327"/>
      <c r="L657" s="327"/>
      <c r="M657" s="327"/>
      <c r="N657" s="327"/>
      <c r="O657" s="327"/>
      <c r="P657" s="327"/>
      <c r="Q657" s="327"/>
      <c r="R657" s="327"/>
      <c r="S657" s="327"/>
      <c r="T657" s="327"/>
      <c r="U657" s="327"/>
      <c r="V657" s="327"/>
      <c r="W657" s="327"/>
      <c r="X657" s="327"/>
      <c r="Y657" s="327"/>
      <c r="Z657" s="327"/>
    </row>
    <row r="658" spans="1:26" ht="15.75">
      <c r="A658" s="327"/>
      <c r="B658" s="327"/>
      <c r="C658" s="327"/>
      <c r="D658" s="327"/>
      <c r="E658" s="327"/>
      <c r="F658" s="327"/>
      <c r="G658" s="327"/>
      <c r="H658" s="327"/>
      <c r="I658" s="327"/>
      <c r="J658" s="327"/>
      <c r="K658" s="327"/>
      <c r="L658" s="327"/>
      <c r="M658" s="327"/>
      <c r="N658" s="327"/>
      <c r="O658" s="327"/>
      <c r="P658" s="327"/>
      <c r="Q658" s="327"/>
      <c r="R658" s="327"/>
      <c r="S658" s="327"/>
      <c r="T658" s="327"/>
      <c r="U658" s="327"/>
      <c r="V658" s="327"/>
      <c r="W658" s="327"/>
      <c r="X658" s="327"/>
      <c r="Y658" s="327"/>
      <c r="Z658" s="327"/>
    </row>
    <row r="659" spans="1:26" ht="15.75">
      <c r="A659" s="327"/>
      <c r="B659" s="327"/>
      <c r="C659" s="327"/>
      <c r="D659" s="327"/>
      <c r="E659" s="327"/>
      <c r="F659" s="327"/>
      <c r="G659" s="327"/>
      <c r="H659" s="327"/>
      <c r="I659" s="327"/>
      <c r="J659" s="327"/>
      <c r="K659" s="327"/>
      <c r="L659" s="327"/>
      <c r="M659" s="327"/>
      <c r="N659" s="327"/>
      <c r="O659" s="327"/>
      <c r="P659" s="327"/>
      <c r="Q659" s="327"/>
      <c r="R659" s="327"/>
      <c r="S659" s="327"/>
      <c r="T659" s="327"/>
      <c r="U659" s="327"/>
      <c r="V659" s="327"/>
      <c r="W659" s="327"/>
      <c r="X659" s="327"/>
      <c r="Y659" s="327"/>
      <c r="Z659" s="327"/>
    </row>
    <row r="660" spans="1:26" ht="15.75">
      <c r="A660" s="327"/>
      <c r="B660" s="327"/>
      <c r="C660" s="327"/>
      <c r="D660" s="327"/>
      <c r="E660" s="327"/>
      <c r="F660" s="327"/>
      <c r="G660" s="327"/>
      <c r="H660" s="327"/>
      <c r="I660" s="327"/>
      <c r="J660" s="327"/>
      <c r="K660" s="327"/>
      <c r="L660" s="327"/>
      <c r="M660" s="327"/>
      <c r="N660" s="327"/>
      <c r="O660" s="327"/>
      <c r="P660" s="327"/>
      <c r="Q660" s="327"/>
      <c r="R660" s="327"/>
      <c r="S660" s="327"/>
      <c r="T660" s="327"/>
      <c r="U660" s="327"/>
      <c r="V660" s="327"/>
      <c r="W660" s="327"/>
      <c r="X660" s="327"/>
      <c r="Y660" s="327"/>
      <c r="Z660" s="327"/>
    </row>
    <row r="661" spans="1:26" ht="15.75">
      <c r="A661" s="327"/>
      <c r="B661" s="327"/>
      <c r="C661" s="327"/>
      <c r="D661" s="327"/>
      <c r="E661" s="327"/>
      <c r="F661" s="327"/>
      <c r="G661" s="327"/>
      <c r="H661" s="327"/>
      <c r="I661" s="327"/>
      <c r="J661" s="327"/>
      <c r="K661" s="327"/>
      <c r="L661" s="327"/>
      <c r="M661" s="327"/>
      <c r="N661" s="327"/>
      <c r="O661" s="327"/>
      <c r="P661" s="327"/>
      <c r="Q661" s="327"/>
      <c r="R661" s="327"/>
      <c r="S661" s="327"/>
      <c r="T661" s="327"/>
      <c r="U661" s="327"/>
      <c r="V661" s="327"/>
      <c r="W661" s="327"/>
      <c r="X661" s="327"/>
      <c r="Y661" s="327"/>
      <c r="Z661" s="327"/>
    </row>
    <row r="662" spans="1:26" ht="15.75">
      <c r="A662" s="327"/>
      <c r="B662" s="327"/>
      <c r="C662" s="327"/>
      <c r="D662" s="327"/>
      <c r="E662" s="327"/>
      <c r="F662" s="327"/>
      <c r="G662" s="327"/>
      <c r="H662" s="327"/>
      <c r="I662" s="327"/>
      <c r="J662" s="327"/>
      <c r="K662" s="327"/>
      <c r="L662" s="327"/>
      <c r="M662" s="327"/>
      <c r="N662" s="327"/>
      <c r="O662" s="327"/>
      <c r="P662" s="327"/>
      <c r="Q662" s="327"/>
      <c r="R662" s="327"/>
      <c r="S662" s="327"/>
      <c r="T662" s="327"/>
      <c r="U662" s="327"/>
      <c r="V662" s="327"/>
      <c r="W662" s="327"/>
      <c r="X662" s="327"/>
      <c r="Y662" s="327"/>
      <c r="Z662" s="327"/>
    </row>
    <row r="663" spans="1:26" ht="15.75">
      <c r="A663" s="327"/>
      <c r="B663" s="327"/>
      <c r="C663" s="327"/>
      <c r="D663" s="327"/>
      <c r="E663" s="327"/>
      <c r="F663" s="327"/>
      <c r="G663" s="327"/>
      <c r="H663" s="327"/>
      <c r="I663" s="327"/>
      <c r="J663" s="327"/>
      <c r="K663" s="327"/>
      <c r="L663" s="327"/>
      <c r="M663" s="327"/>
      <c r="N663" s="327"/>
      <c r="O663" s="327"/>
      <c r="P663" s="327"/>
      <c r="Q663" s="327"/>
      <c r="R663" s="327"/>
      <c r="S663" s="327"/>
      <c r="T663" s="327"/>
      <c r="U663" s="327"/>
      <c r="V663" s="327"/>
      <c r="W663" s="327"/>
      <c r="X663" s="327"/>
      <c r="Y663" s="327"/>
      <c r="Z663" s="327"/>
    </row>
    <row r="664" spans="1:26" ht="15.75">
      <c r="A664" s="327"/>
      <c r="B664" s="327"/>
      <c r="C664" s="327"/>
      <c r="D664" s="327"/>
      <c r="E664" s="327"/>
      <c r="F664" s="327"/>
      <c r="G664" s="327"/>
      <c r="H664" s="327"/>
      <c r="I664" s="327"/>
      <c r="J664" s="327"/>
      <c r="K664" s="327"/>
      <c r="L664" s="327"/>
      <c r="M664" s="327"/>
      <c r="N664" s="327"/>
      <c r="O664" s="327"/>
      <c r="P664" s="327"/>
      <c r="Q664" s="327"/>
      <c r="R664" s="327"/>
      <c r="S664" s="327"/>
      <c r="T664" s="327"/>
      <c r="U664" s="327"/>
      <c r="V664" s="327"/>
      <c r="W664" s="327"/>
      <c r="X664" s="327"/>
      <c r="Y664" s="327"/>
      <c r="Z664" s="327"/>
    </row>
    <row r="665" spans="1:26" ht="15.75">
      <c r="A665" s="327"/>
      <c r="B665" s="327"/>
      <c r="C665" s="327"/>
      <c r="D665" s="327"/>
      <c r="E665" s="327"/>
      <c r="F665" s="327"/>
      <c r="G665" s="327"/>
      <c r="H665" s="327"/>
      <c r="I665" s="327"/>
      <c r="J665" s="327"/>
      <c r="K665" s="327"/>
      <c r="L665" s="327"/>
      <c r="M665" s="327"/>
      <c r="N665" s="327"/>
      <c r="O665" s="327"/>
      <c r="P665" s="327"/>
      <c r="Q665" s="327"/>
      <c r="R665" s="327"/>
      <c r="S665" s="327"/>
      <c r="T665" s="327"/>
      <c r="U665" s="327"/>
      <c r="V665" s="327"/>
      <c r="W665" s="327"/>
      <c r="X665" s="327"/>
      <c r="Y665" s="327"/>
      <c r="Z665" s="327"/>
    </row>
    <row r="666" spans="1:26" ht="15.75">
      <c r="A666" s="327"/>
      <c r="B666" s="327"/>
      <c r="C666" s="327"/>
      <c r="D666" s="327"/>
      <c r="E666" s="327"/>
      <c r="F666" s="327"/>
      <c r="G666" s="327"/>
      <c r="H666" s="327"/>
      <c r="I666" s="327"/>
      <c r="J666" s="327"/>
      <c r="K666" s="327"/>
      <c r="L666" s="327"/>
      <c r="M666" s="327"/>
      <c r="N666" s="327"/>
      <c r="O666" s="327"/>
      <c r="P666" s="327"/>
      <c r="Q666" s="327"/>
      <c r="R666" s="327"/>
      <c r="S666" s="327"/>
      <c r="T666" s="327"/>
      <c r="U666" s="327"/>
      <c r="V666" s="327"/>
      <c r="W666" s="327"/>
      <c r="X666" s="327"/>
      <c r="Y666" s="327"/>
      <c r="Z666" s="327"/>
    </row>
    <row r="667" spans="1:26" ht="15.75">
      <c r="A667" s="327"/>
      <c r="B667" s="327"/>
      <c r="C667" s="327"/>
      <c r="D667" s="327"/>
      <c r="E667" s="327"/>
      <c r="F667" s="327"/>
      <c r="G667" s="327"/>
      <c r="H667" s="327"/>
      <c r="I667" s="327"/>
      <c r="J667" s="327"/>
      <c r="K667" s="327"/>
      <c r="L667" s="327"/>
      <c r="M667" s="327"/>
      <c r="N667" s="327"/>
      <c r="O667" s="327"/>
      <c r="P667" s="327"/>
      <c r="Q667" s="327"/>
      <c r="R667" s="327"/>
      <c r="S667" s="327"/>
      <c r="T667" s="327"/>
      <c r="U667" s="327"/>
      <c r="V667" s="327"/>
      <c r="W667" s="327"/>
      <c r="X667" s="327"/>
      <c r="Y667" s="327"/>
      <c r="Z667" s="327"/>
    </row>
    <row r="668" spans="1:26" ht="15.75">
      <c r="A668" s="327"/>
      <c r="B668" s="327"/>
      <c r="C668" s="327"/>
      <c r="D668" s="327"/>
      <c r="E668" s="327"/>
      <c r="F668" s="327"/>
      <c r="G668" s="327"/>
      <c r="H668" s="327"/>
      <c r="I668" s="327"/>
      <c r="J668" s="327"/>
      <c r="K668" s="327"/>
      <c r="L668" s="327"/>
      <c r="M668" s="327"/>
      <c r="N668" s="327"/>
      <c r="O668" s="327"/>
      <c r="P668" s="327"/>
      <c r="Q668" s="327"/>
      <c r="R668" s="327"/>
      <c r="S668" s="327"/>
      <c r="T668" s="327"/>
      <c r="U668" s="327"/>
      <c r="V668" s="327"/>
      <c r="W668" s="327"/>
      <c r="X668" s="327"/>
      <c r="Y668" s="327"/>
      <c r="Z668" s="327"/>
    </row>
    <row r="669" spans="1:26" ht="15.75">
      <c r="A669" s="327"/>
      <c r="B669" s="327"/>
      <c r="C669" s="327"/>
      <c r="D669" s="327"/>
      <c r="E669" s="327"/>
      <c r="F669" s="327"/>
      <c r="G669" s="327"/>
      <c r="H669" s="327"/>
      <c r="I669" s="327"/>
      <c r="J669" s="327"/>
      <c r="K669" s="327"/>
      <c r="L669" s="327"/>
      <c r="M669" s="327"/>
      <c r="N669" s="327"/>
      <c r="O669" s="327"/>
      <c r="P669" s="327"/>
      <c r="Q669" s="327"/>
      <c r="R669" s="327"/>
      <c r="S669" s="327"/>
      <c r="T669" s="327"/>
      <c r="U669" s="327"/>
      <c r="V669" s="327"/>
      <c r="W669" s="327"/>
      <c r="X669" s="327"/>
      <c r="Y669" s="327"/>
      <c r="Z669" s="327"/>
    </row>
    <row r="670" spans="1:26" ht="15.75">
      <c r="A670" s="327"/>
      <c r="B670" s="327"/>
      <c r="C670" s="327"/>
      <c r="D670" s="327"/>
      <c r="E670" s="327"/>
      <c r="F670" s="327"/>
      <c r="G670" s="327"/>
      <c r="H670" s="327"/>
      <c r="I670" s="327"/>
      <c r="J670" s="327"/>
      <c r="K670" s="327"/>
      <c r="L670" s="327"/>
      <c r="M670" s="327"/>
      <c r="N670" s="327"/>
      <c r="O670" s="327"/>
      <c r="P670" s="327"/>
      <c r="Q670" s="327"/>
      <c r="R670" s="327"/>
      <c r="S670" s="327"/>
      <c r="T670" s="327"/>
      <c r="U670" s="327"/>
      <c r="V670" s="327"/>
      <c r="W670" s="327"/>
      <c r="X670" s="327"/>
      <c r="Y670" s="327"/>
      <c r="Z670" s="327"/>
    </row>
    <row r="671" spans="1:26" ht="15.75">
      <c r="A671" s="327"/>
      <c r="B671" s="327"/>
      <c r="C671" s="327"/>
      <c r="D671" s="327"/>
      <c r="E671" s="327"/>
      <c r="F671" s="327"/>
      <c r="G671" s="327"/>
      <c r="H671" s="327"/>
      <c r="I671" s="327"/>
      <c r="J671" s="327"/>
      <c r="K671" s="327"/>
      <c r="L671" s="327"/>
      <c r="M671" s="327"/>
      <c r="N671" s="327"/>
      <c r="O671" s="327"/>
      <c r="P671" s="327"/>
      <c r="Q671" s="327"/>
      <c r="R671" s="327"/>
      <c r="S671" s="327"/>
      <c r="T671" s="327"/>
      <c r="U671" s="327"/>
      <c r="V671" s="327"/>
      <c r="W671" s="327"/>
      <c r="X671" s="327"/>
      <c r="Y671" s="327"/>
      <c r="Z671" s="327"/>
    </row>
    <row r="672" spans="1:26" ht="15.75">
      <c r="A672" s="327"/>
      <c r="B672" s="327"/>
      <c r="C672" s="327"/>
      <c r="D672" s="327"/>
      <c r="E672" s="327"/>
      <c r="F672" s="327"/>
      <c r="G672" s="327"/>
      <c r="H672" s="327"/>
      <c r="I672" s="327"/>
      <c r="J672" s="327"/>
      <c r="K672" s="327"/>
      <c r="L672" s="327"/>
      <c r="M672" s="327"/>
      <c r="N672" s="327"/>
      <c r="O672" s="327"/>
      <c r="P672" s="327"/>
      <c r="Q672" s="327"/>
      <c r="R672" s="327"/>
      <c r="S672" s="327"/>
      <c r="T672" s="327"/>
      <c r="U672" s="327"/>
      <c r="V672" s="327"/>
      <c r="W672" s="327"/>
      <c r="X672" s="327"/>
      <c r="Y672" s="327"/>
      <c r="Z672" s="327"/>
    </row>
    <row r="673" spans="1:26" ht="15.75">
      <c r="A673" s="327"/>
      <c r="B673" s="327"/>
      <c r="C673" s="327"/>
      <c r="D673" s="327"/>
      <c r="E673" s="327"/>
      <c r="F673" s="327"/>
      <c r="G673" s="327"/>
      <c r="H673" s="327"/>
      <c r="I673" s="327"/>
      <c r="J673" s="327"/>
      <c r="K673" s="327"/>
      <c r="L673" s="327"/>
      <c r="M673" s="327"/>
      <c r="N673" s="327"/>
      <c r="O673" s="327"/>
      <c r="P673" s="327"/>
      <c r="Q673" s="327"/>
      <c r="R673" s="327"/>
      <c r="S673" s="327"/>
      <c r="T673" s="327"/>
      <c r="U673" s="327"/>
      <c r="V673" s="327"/>
      <c r="W673" s="327"/>
      <c r="X673" s="327"/>
      <c r="Y673" s="327"/>
      <c r="Z673" s="327"/>
    </row>
    <row r="674" spans="1:26" ht="15.75">
      <c r="A674" s="327"/>
      <c r="B674" s="327"/>
      <c r="C674" s="327"/>
      <c r="D674" s="327"/>
      <c r="E674" s="327"/>
      <c r="F674" s="327"/>
      <c r="G674" s="327"/>
      <c r="H674" s="327"/>
      <c r="I674" s="327"/>
      <c r="J674" s="327"/>
      <c r="K674" s="327"/>
      <c r="L674" s="327"/>
      <c r="M674" s="327"/>
      <c r="N674" s="327"/>
      <c r="O674" s="327"/>
      <c r="P674" s="327"/>
      <c r="Q674" s="327"/>
      <c r="R674" s="327"/>
      <c r="S674" s="327"/>
      <c r="T674" s="327"/>
      <c r="U674" s="327"/>
      <c r="V674" s="327"/>
      <c r="W674" s="327"/>
      <c r="X674" s="327"/>
      <c r="Y674" s="327"/>
      <c r="Z674" s="327"/>
    </row>
    <row r="675" spans="1:26" ht="15.75">
      <c r="A675" s="327"/>
      <c r="B675" s="327"/>
      <c r="C675" s="327"/>
      <c r="D675" s="327"/>
      <c r="E675" s="327"/>
      <c r="F675" s="327"/>
      <c r="G675" s="327"/>
      <c r="H675" s="327"/>
      <c r="I675" s="327"/>
      <c r="J675" s="327"/>
      <c r="K675" s="327"/>
      <c r="L675" s="327"/>
      <c r="M675" s="327"/>
      <c r="N675" s="327"/>
      <c r="O675" s="327"/>
      <c r="P675" s="327"/>
      <c r="Q675" s="327"/>
      <c r="R675" s="327"/>
      <c r="S675" s="327"/>
      <c r="T675" s="327"/>
      <c r="U675" s="327"/>
      <c r="V675" s="327"/>
      <c r="W675" s="327"/>
      <c r="X675" s="327"/>
      <c r="Y675" s="327"/>
      <c r="Z675" s="327"/>
    </row>
    <row r="676" spans="1:26" ht="15.75">
      <c r="A676" s="327"/>
      <c r="B676" s="327"/>
      <c r="C676" s="327"/>
      <c r="D676" s="327"/>
      <c r="E676" s="327"/>
      <c r="F676" s="327"/>
      <c r="G676" s="327"/>
      <c r="H676" s="327"/>
      <c r="I676" s="327"/>
      <c r="J676" s="327"/>
      <c r="K676" s="327"/>
      <c r="L676" s="327"/>
      <c r="M676" s="327"/>
      <c r="N676" s="327"/>
      <c r="O676" s="327"/>
      <c r="P676" s="327"/>
      <c r="Q676" s="327"/>
      <c r="R676" s="327"/>
      <c r="S676" s="327"/>
      <c r="T676" s="327"/>
      <c r="U676" s="327"/>
      <c r="V676" s="327"/>
      <c r="W676" s="327"/>
      <c r="X676" s="327"/>
      <c r="Y676" s="327"/>
      <c r="Z676" s="327"/>
    </row>
    <row r="677" spans="1:26" ht="15.75">
      <c r="A677" s="327"/>
      <c r="B677" s="327"/>
      <c r="C677" s="327"/>
      <c r="D677" s="327"/>
      <c r="E677" s="327"/>
      <c r="F677" s="327"/>
      <c r="G677" s="327"/>
      <c r="H677" s="327"/>
      <c r="I677" s="327"/>
      <c r="J677" s="327"/>
      <c r="K677" s="327"/>
      <c r="L677" s="327"/>
      <c r="M677" s="327"/>
      <c r="N677" s="327"/>
      <c r="O677" s="327"/>
      <c r="P677" s="327"/>
      <c r="Q677" s="327"/>
      <c r="R677" s="327"/>
      <c r="S677" s="327"/>
      <c r="T677" s="327"/>
      <c r="U677" s="327"/>
      <c r="V677" s="327"/>
      <c r="W677" s="327"/>
      <c r="X677" s="327"/>
      <c r="Y677" s="327"/>
      <c r="Z677" s="327"/>
    </row>
    <row r="678" spans="1:26" ht="15.75">
      <c r="A678" s="327"/>
      <c r="B678" s="327"/>
      <c r="C678" s="327"/>
      <c r="D678" s="327"/>
      <c r="E678" s="327"/>
      <c r="F678" s="327"/>
      <c r="G678" s="327"/>
      <c r="H678" s="327"/>
      <c r="I678" s="327"/>
      <c r="J678" s="327"/>
      <c r="K678" s="327"/>
      <c r="L678" s="327"/>
      <c r="M678" s="327"/>
      <c r="N678" s="327"/>
      <c r="O678" s="327"/>
      <c r="P678" s="327"/>
      <c r="Q678" s="327"/>
      <c r="R678" s="327"/>
      <c r="S678" s="327"/>
      <c r="T678" s="327"/>
      <c r="U678" s="327"/>
      <c r="V678" s="327"/>
      <c r="W678" s="327"/>
      <c r="X678" s="327"/>
      <c r="Y678" s="327"/>
      <c r="Z678" s="327"/>
    </row>
    <row r="679" spans="1:26" ht="15.75">
      <c r="A679" s="327"/>
      <c r="B679" s="327"/>
      <c r="C679" s="327"/>
      <c r="D679" s="327"/>
      <c r="E679" s="327"/>
      <c r="F679" s="327"/>
      <c r="G679" s="327"/>
      <c r="H679" s="327"/>
      <c r="I679" s="327"/>
      <c r="J679" s="327"/>
      <c r="K679" s="327"/>
      <c r="L679" s="327"/>
      <c r="M679" s="327"/>
      <c r="N679" s="327"/>
      <c r="O679" s="327"/>
      <c r="P679" s="327"/>
      <c r="Q679" s="327"/>
      <c r="R679" s="327"/>
      <c r="S679" s="327"/>
      <c r="T679" s="327"/>
      <c r="U679" s="327"/>
      <c r="V679" s="327"/>
      <c r="W679" s="327"/>
      <c r="X679" s="327"/>
      <c r="Y679" s="327"/>
      <c r="Z679" s="327"/>
    </row>
    <row r="680" spans="1:26" ht="15.75">
      <c r="A680" s="327"/>
      <c r="B680" s="327"/>
      <c r="C680" s="327"/>
      <c r="D680" s="327"/>
      <c r="E680" s="327"/>
      <c r="F680" s="327"/>
      <c r="G680" s="327"/>
      <c r="H680" s="327"/>
      <c r="I680" s="327"/>
      <c r="J680" s="327"/>
      <c r="K680" s="327"/>
      <c r="L680" s="327"/>
      <c r="M680" s="327"/>
      <c r="N680" s="327"/>
      <c r="O680" s="327"/>
      <c r="P680" s="327"/>
      <c r="Q680" s="327"/>
      <c r="R680" s="327"/>
      <c r="S680" s="327"/>
      <c r="T680" s="327"/>
      <c r="U680" s="327"/>
      <c r="V680" s="327"/>
      <c r="W680" s="327"/>
      <c r="X680" s="327"/>
      <c r="Y680" s="327"/>
      <c r="Z680" s="327"/>
    </row>
    <row r="681" spans="1:26" ht="15.75">
      <c r="A681" s="327"/>
      <c r="B681" s="327"/>
      <c r="C681" s="327"/>
      <c r="D681" s="327"/>
      <c r="E681" s="327"/>
      <c r="F681" s="327"/>
      <c r="G681" s="327"/>
      <c r="H681" s="327"/>
      <c r="I681" s="327"/>
      <c r="J681" s="327"/>
      <c r="K681" s="327"/>
      <c r="L681" s="327"/>
      <c r="M681" s="327"/>
      <c r="N681" s="327"/>
      <c r="O681" s="327"/>
      <c r="P681" s="327"/>
      <c r="Q681" s="327"/>
      <c r="R681" s="327"/>
      <c r="S681" s="327"/>
      <c r="T681" s="327"/>
      <c r="U681" s="327"/>
      <c r="V681" s="327"/>
      <c r="W681" s="327"/>
      <c r="X681" s="327"/>
      <c r="Y681" s="327"/>
      <c r="Z681" s="327"/>
    </row>
    <row r="682" spans="1:26" ht="15.75">
      <c r="A682" s="327"/>
      <c r="B682" s="327"/>
      <c r="C682" s="327"/>
      <c r="D682" s="327"/>
      <c r="E682" s="327"/>
      <c r="F682" s="327"/>
      <c r="G682" s="327"/>
      <c r="H682" s="327"/>
      <c r="I682" s="327"/>
      <c r="J682" s="327"/>
      <c r="K682" s="327"/>
      <c r="L682" s="327"/>
      <c r="M682" s="327"/>
      <c r="N682" s="327"/>
      <c r="O682" s="327"/>
      <c r="P682" s="327"/>
      <c r="Q682" s="327"/>
      <c r="R682" s="327"/>
      <c r="S682" s="327"/>
      <c r="T682" s="327"/>
      <c r="U682" s="327"/>
      <c r="V682" s="327"/>
      <c r="W682" s="327"/>
      <c r="X682" s="327"/>
      <c r="Y682" s="327"/>
      <c r="Z682" s="327"/>
    </row>
    <row r="683" spans="1:26" ht="15.75">
      <c r="A683" s="327"/>
      <c r="B683" s="327"/>
      <c r="C683" s="327"/>
      <c r="D683" s="327"/>
      <c r="E683" s="327"/>
      <c r="F683" s="327"/>
      <c r="G683" s="327"/>
      <c r="H683" s="327"/>
      <c r="I683" s="327"/>
      <c r="J683" s="327"/>
      <c r="K683" s="327"/>
      <c r="L683" s="327"/>
      <c r="M683" s="327"/>
      <c r="N683" s="327"/>
      <c r="O683" s="327"/>
      <c r="P683" s="327"/>
      <c r="Q683" s="327"/>
      <c r="R683" s="327"/>
      <c r="S683" s="327"/>
      <c r="T683" s="327"/>
      <c r="U683" s="327"/>
      <c r="V683" s="327"/>
      <c r="W683" s="327"/>
      <c r="X683" s="327"/>
      <c r="Y683" s="327"/>
      <c r="Z683" s="327"/>
    </row>
    <row r="684" spans="1:26" ht="15.75">
      <c r="A684" s="327"/>
      <c r="B684" s="327"/>
      <c r="C684" s="327"/>
      <c r="D684" s="327"/>
      <c r="E684" s="327"/>
      <c r="F684" s="327"/>
      <c r="G684" s="327"/>
      <c r="H684" s="327"/>
      <c r="I684" s="327"/>
      <c r="J684" s="327"/>
      <c r="K684" s="327"/>
      <c r="L684" s="327"/>
      <c r="M684" s="327"/>
      <c r="N684" s="327"/>
      <c r="O684" s="327"/>
      <c r="P684" s="327"/>
      <c r="Q684" s="327"/>
      <c r="R684" s="327"/>
      <c r="S684" s="327"/>
      <c r="T684" s="327"/>
      <c r="U684" s="327"/>
      <c r="V684" s="327"/>
      <c r="W684" s="327"/>
      <c r="X684" s="327"/>
      <c r="Y684" s="327"/>
      <c r="Z684" s="327"/>
    </row>
    <row r="685" spans="1:26" ht="15.75">
      <c r="A685" s="327"/>
      <c r="B685" s="327"/>
      <c r="C685" s="327"/>
      <c r="D685" s="327"/>
      <c r="E685" s="327"/>
      <c r="F685" s="327"/>
      <c r="G685" s="327"/>
      <c r="H685" s="327"/>
      <c r="I685" s="327"/>
      <c r="J685" s="327"/>
      <c r="K685" s="327"/>
      <c r="L685" s="327"/>
      <c r="M685" s="327"/>
      <c r="N685" s="327"/>
      <c r="O685" s="327"/>
      <c r="P685" s="327"/>
      <c r="Q685" s="327"/>
      <c r="R685" s="327"/>
      <c r="S685" s="327"/>
      <c r="T685" s="327"/>
      <c r="U685" s="327"/>
      <c r="V685" s="327"/>
      <c r="W685" s="327"/>
      <c r="X685" s="327"/>
      <c r="Y685" s="327"/>
      <c r="Z685" s="327"/>
    </row>
    <row r="686" spans="1:26" ht="15.75">
      <c r="A686" s="327"/>
      <c r="B686" s="327"/>
      <c r="C686" s="327"/>
      <c r="D686" s="327"/>
      <c r="E686" s="327"/>
      <c r="F686" s="327"/>
      <c r="G686" s="327"/>
      <c r="H686" s="327"/>
      <c r="I686" s="327"/>
      <c r="J686" s="327"/>
      <c r="K686" s="327"/>
      <c r="L686" s="327"/>
      <c r="M686" s="327"/>
      <c r="N686" s="327"/>
      <c r="O686" s="327"/>
      <c r="P686" s="327"/>
      <c r="Q686" s="327"/>
      <c r="R686" s="327"/>
      <c r="S686" s="327"/>
      <c r="T686" s="327"/>
      <c r="U686" s="327"/>
      <c r="V686" s="327"/>
      <c r="W686" s="327"/>
      <c r="X686" s="327"/>
      <c r="Y686" s="327"/>
      <c r="Z686" s="327"/>
    </row>
    <row r="687" spans="1:26" ht="15.75">
      <c r="A687" s="327"/>
      <c r="B687" s="327"/>
      <c r="C687" s="327"/>
      <c r="D687" s="327"/>
      <c r="E687" s="327"/>
      <c r="F687" s="327"/>
      <c r="G687" s="327"/>
      <c r="H687" s="327"/>
      <c r="I687" s="327"/>
      <c r="J687" s="327"/>
      <c r="K687" s="327"/>
      <c r="L687" s="327"/>
      <c r="M687" s="327"/>
      <c r="N687" s="327"/>
      <c r="O687" s="327"/>
      <c r="P687" s="327"/>
      <c r="Q687" s="327"/>
      <c r="R687" s="327"/>
      <c r="S687" s="327"/>
      <c r="T687" s="327"/>
      <c r="U687" s="327"/>
      <c r="V687" s="327"/>
      <c r="W687" s="327"/>
      <c r="X687" s="327"/>
      <c r="Y687" s="327"/>
      <c r="Z687" s="327"/>
    </row>
    <row r="688" spans="1:26" ht="15.75">
      <c r="A688" s="327"/>
      <c r="B688" s="327"/>
      <c r="C688" s="327"/>
      <c r="D688" s="327"/>
      <c r="E688" s="327"/>
      <c r="F688" s="327"/>
      <c r="G688" s="327"/>
      <c r="H688" s="327"/>
      <c r="I688" s="327"/>
      <c r="J688" s="327"/>
      <c r="K688" s="327"/>
      <c r="L688" s="327"/>
      <c r="M688" s="327"/>
      <c r="N688" s="327"/>
      <c r="O688" s="327"/>
      <c r="P688" s="327"/>
      <c r="Q688" s="327"/>
      <c r="R688" s="327"/>
      <c r="S688" s="327"/>
      <c r="T688" s="327"/>
      <c r="U688" s="327"/>
      <c r="V688" s="327"/>
      <c r="W688" s="327"/>
      <c r="X688" s="327"/>
      <c r="Y688" s="327"/>
      <c r="Z688" s="327"/>
    </row>
    <row r="689" spans="1:26" ht="15.75">
      <c r="A689" s="327"/>
      <c r="B689" s="327"/>
      <c r="C689" s="327"/>
      <c r="D689" s="327"/>
      <c r="E689" s="327"/>
      <c r="F689" s="327"/>
      <c r="G689" s="327"/>
      <c r="H689" s="327"/>
      <c r="I689" s="327"/>
      <c r="J689" s="327"/>
      <c r="K689" s="327"/>
      <c r="L689" s="327"/>
      <c r="M689" s="327"/>
      <c r="N689" s="327"/>
      <c r="O689" s="327"/>
      <c r="P689" s="327"/>
      <c r="Q689" s="327"/>
      <c r="R689" s="327"/>
      <c r="S689" s="327"/>
      <c r="T689" s="327"/>
      <c r="U689" s="327"/>
      <c r="V689" s="327"/>
      <c r="W689" s="327"/>
      <c r="X689" s="327"/>
      <c r="Y689" s="327"/>
      <c r="Z689" s="327"/>
    </row>
    <row r="690" spans="1:26" ht="15.75">
      <c r="A690" s="327"/>
      <c r="B690" s="327"/>
      <c r="C690" s="327"/>
      <c r="D690" s="327"/>
      <c r="E690" s="327"/>
      <c r="F690" s="327"/>
      <c r="G690" s="327"/>
      <c r="H690" s="327"/>
      <c r="I690" s="327"/>
      <c r="J690" s="327"/>
      <c r="K690" s="327"/>
      <c r="L690" s="327"/>
      <c r="M690" s="327"/>
      <c r="N690" s="327"/>
      <c r="O690" s="327"/>
      <c r="P690" s="327"/>
      <c r="Q690" s="327"/>
      <c r="R690" s="327"/>
      <c r="S690" s="327"/>
      <c r="T690" s="327"/>
      <c r="U690" s="327"/>
      <c r="V690" s="327"/>
      <c r="W690" s="327"/>
      <c r="X690" s="327"/>
      <c r="Y690" s="327"/>
      <c r="Z690" s="327"/>
    </row>
    <row r="691" spans="1:26" ht="15.75">
      <c r="A691" s="327"/>
      <c r="B691" s="327"/>
      <c r="C691" s="327"/>
      <c r="D691" s="327"/>
      <c r="E691" s="327"/>
      <c r="F691" s="327"/>
      <c r="G691" s="327"/>
      <c r="H691" s="327"/>
      <c r="I691" s="327"/>
      <c r="J691" s="327"/>
      <c r="K691" s="327"/>
      <c r="L691" s="327"/>
      <c r="M691" s="327"/>
      <c r="N691" s="327"/>
      <c r="O691" s="327"/>
      <c r="P691" s="327"/>
      <c r="Q691" s="327"/>
      <c r="R691" s="327"/>
      <c r="S691" s="327"/>
      <c r="T691" s="327"/>
      <c r="U691" s="327"/>
      <c r="V691" s="327"/>
      <c r="W691" s="327"/>
      <c r="X691" s="327"/>
      <c r="Y691" s="327"/>
      <c r="Z691" s="327"/>
    </row>
    <row r="692" spans="1:26" ht="15.75">
      <c r="A692" s="327"/>
      <c r="B692" s="327"/>
      <c r="C692" s="327"/>
      <c r="D692" s="327"/>
      <c r="E692" s="327"/>
      <c r="F692" s="327"/>
      <c r="G692" s="327"/>
      <c r="H692" s="327"/>
      <c r="I692" s="327"/>
      <c r="J692" s="327"/>
      <c r="K692" s="327"/>
      <c r="L692" s="327"/>
      <c r="M692" s="327"/>
      <c r="N692" s="327"/>
      <c r="O692" s="327"/>
      <c r="P692" s="327"/>
      <c r="Q692" s="327"/>
      <c r="R692" s="327"/>
      <c r="S692" s="327"/>
      <c r="T692" s="327"/>
      <c r="U692" s="327"/>
      <c r="V692" s="327"/>
      <c r="W692" s="327"/>
      <c r="X692" s="327"/>
      <c r="Y692" s="327"/>
      <c r="Z692" s="327"/>
    </row>
    <row r="693" spans="1:26" ht="15.75">
      <c r="A693" s="327"/>
      <c r="B693" s="327"/>
      <c r="C693" s="327"/>
      <c r="D693" s="327"/>
      <c r="E693" s="327"/>
      <c r="F693" s="327"/>
      <c r="G693" s="327"/>
      <c r="H693" s="327"/>
      <c r="I693" s="327"/>
      <c r="J693" s="327"/>
      <c r="K693" s="327"/>
      <c r="L693" s="327"/>
      <c r="M693" s="327"/>
      <c r="N693" s="327"/>
      <c r="O693" s="327"/>
      <c r="P693" s="327"/>
      <c r="Q693" s="327"/>
      <c r="R693" s="327"/>
      <c r="S693" s="327"/>
      <c r="T693" s="327"/>
      <c r="U693" s="327"/>
      <c r="V693" s="327"/>
      <c r="W693" s="327"/>
      <c r="X693" s="327"/>
      <c r="Y693" s="327"/>
      <c r="Z693" s="327"/>
    </row>
    <row r="694" spans="1:26" ht="15.75">
      <c r="A694" s="327"/>
      <c r="B694" s="327"/>
      <c r="C694" s="327"/>
      <c r="D694" s="327"/>
      <c r="E694" s="327"/>
      <c r="F694" s="327"/>
      <c r="G694" s="327"/>
      <c r="H694" s="327"/>
      <c r="I694" s="327"/>
      <c r="J694" s="327"/>
      <c r="K694" s="327"/>
      <c r="L694" s="327"/>
      <c r="M694" s="327"/>
      <c r="N694" s="327"/>
      <c r="O694" s="327"/>
      <c r="P694" s="327"/>
      <c r="Q694" s="327"/>
      <c r="R694" s="327"/>
      <c r="S694" s="327"/>
      <c r="T694" s="327"/>
      <c r="U694" s="327"/>
      <c r="V694" s="327"/>
      <c r="W694" s="327"/>
      <c r="X694" s="327"/>
      <c r="Y694" s="327"/>
      <c r="Z694" s="327"/>
    </row>
    <row r="695" spans="1:26" ht="15.75">
      <c r="A695" s="327"/>
      <c r="B695" s="327"/>
      <c r="C695" s="327"/>
      <c r="D695" s="327"/>
      <c r="E695" s="327"/>
      <c r="F695" s="327"/>
      <c r="G695" s="327"/>
      <c r="H695" s="327"/>
      <c r="I695" s="327"/>
      <c r="J695" s="327"/>
      <c r="K695" s="327"/>
      <c r="L695" s="327"/>
      <c r="M695" s="327"/>
      <c r="N695" s="327"/>
      <c r="O695" s="327"/>
      <c r="P695" s="327"/>
      <c r="Q695" s="327"/>
      <c r="R695" s="327"/>
      <c r="S695" s="327"/>
      <c r="T695" s="327"/>
      <c r="U695" s="327"/>
      <c r="V695" s="327"/>
      <c r="W695" s="327"/>
      <c r="X695" s="327"/>
      <c r="Y695" s="327"/>
      <c r="Z695" s="327"/>
    </row>
    <row r="696" spans="1:26" ht="15.75">
      <c r="A696" s="327"/>
      <c r="B696" s="327"/>
      <c r="C696" s="327"/>
      <c r="D696" s="327"/>
      <c r="E696" s="327"/>
      <c r="F696" s="327"/>
      <c r="G696" s="327"/>
      <c r="H696" s="327"/>
      <c r="I696" s="327"/>
      <c r="J696" s="327"/>
      <c r="K696" s="327"/>
      <c r="L696" s="327"/>
      <c r="M696" s="327"/>
      <c r="N696" s="327"/>
      <c r="O696" s="327"/>
      <c r="P696" s="327"/>
      <c r="Q696" s="327"/>
      <c r="R696" s="327"/>
      <c r="S696" s="327"/>
      <c r="T696" s="327"/>
      <c r="U696" s="327"/>
      <c r="V696" s="327"/>
      <c r="W696" s="327"/>
      <c r="X696" s="327"/>
      <c r="Y696" s="327"/>
      <c r="Z696" s="327"/>
    </row>
    <row r="697" spans="1:26" ht="15.75">
      <c r="A697" s="327"/>
      <c r="B697" s="327"/>
      <c r="C697" s="327"/>
      <c r="D697" s="327"/>
      <c r="E697" s="327"/>
      <c r="F697" s="327"/>
      <c r="G697" s="327"/>
      <c r="H697" s="327"/>
      <c r="I697" s="327"/>
      <c r="J697" s="327"/>
      <c r="K697" s="327"/>
      <c r="L697" s="327"/>
      <c r="M697" s="327"/>
      <c r="N697" s="327"/>
      <c r="O697" s="327"/>
      <c r="P697" s="327"/>
      <c r="Q697" s="327"/>
      <c r="R697" s="327"/>
      <c r="S697" s="327"/>
      <c r="T697" s="327"/>
      <c r="U697" s="327"/>
      <c r="V697" s="327"/>
      <c r="W697" s="327"/>
      <c r="X697" s="327"/>
      <c r="Y697" s="327"/>
      <c r="Z697" s="327"/>
    </row>
    <row r="698" spans="1:26" ht="15.75">
      <c r="A698" s="327"/>
      <c r="B698" s="327"/>
      <c r="C698" s="327"/>
      <c r="D698" s="327"/>
      <c r="E698" s="327"/>
      <c r="F698" s="327"/>
      <c r="G698" s="327"/>
      <c r="H698" s="327"/>
      <c r="I698" s="327"/>
      <c r="J698" s="327"/>
      <c r="K698" s="327"/>
      <c r="L698" s="327"/>
      <c r="M698" s="327"/>
      <c r="N698" s="327"/>
      <c r="O698" s="327"/>
      <c r="P698" s="327"/>
      <c r="Q698" s="327"/>
      <c r="R698" s="327"/>
      <c r="S698" s="327"/>
      <c r="T698" s="327"/>
      <c r="U698" s="327"/>
      <c r="V698" s="327"/>
      <c r="W698" s="327"/>
      <c r="X698" s="327"/>
      <c r="Y698" s="327"/>
      <c r="Z698" s="327"/>
    </row>
    <row r="699" spans="1:26" ht="15.75">
      <c r="A699" s="327"/>
      <c r="B699" s="327"/>
      <c r="C699" s="327"/>
      <c r="D699" s="327"/>
      <c r="E699" s="327"/>
      <c r="F699" s="327"/>
      <c r="G699" s="327"/>
      <c r="H699" s="327"/>
      <c r="I699" s="327"/>
      <c r="J699" s="327"/>
      <c r="K699" s="327"/>
      <c r="L699" s="327"/>
      <c r="M699" s="327"/>
      <c r="N699" s="327"/>
      <c r="O699" s="327"/>
      <c r="P699" s="327"/>
      <c r="Q699" s="327"/>
      <c r="R699" s="327"/>
      <c r="S699" s="327"/>
      <c r="T699" s="327"/>
      <c r="U699" s="327"/>
      <c r="V699" s="327"/>
      <c r="W699" s="327"/>
      <c r="X699" s="327"/>
      <c r="Y699" s="327"/>
      <c r="Z699" s="327"/>
    </row>
    <row r="700" spans="1:26" ht="15.75">
      <c r="A700" s="327"/>
      <c r="B700" s="327"/>
      <c r="C700" s="327"/>
      <c r="D700" s="327"/>
      <c r="E700" s="327"/>
      <c r="F700" s="327"/>
      <c r="G700" s="327"/>
      <c r="H700" s="327"/>
      <c r="I700" s="327"/>
      <c r="J700" s="327"/>
      <c r="K700" s="327"/>
      <c r="L700" s="327"/>
      <c r="M700" s="327"/>
      <c r="N700" s="327"/>
      <c r="O700" s="327"/>
      <c r="P700" s="327"/>
      <c r="Q700" s="327"/>
      <c r="R700" s="327"/>
      <c r="S700" s="327"/>
      <c r="T700" s="327"/>
      <c r="U700" s="327"/>
      <c r="V700" s="327"/>
      <c r="W700" s="327"/>
      <c r="X700" s="327"/>
      <c r="Y700" s="327"/>
      <c r="Z700" s="327"/>
    </row>
    <row r="701" spans="1:26" ht="15.75">
      <c r="A701" s="327"/>
      <c r="B701" s="327"/>
      <c r="C701" s="327"/>
      <c r="D701" s="327"/>
      <c r="E701" s="327"/>
      <c r="F701" s="327"/>
      <c r="G701" s="327"/>
      <c r="H701" s="327"/>
      <c r="I701" s="327"/>
      <c r="J701" s="327"/>
      <c r="K701" s="327"/>
      <c r="L701" s="327"/>
      <c r="M701" s="327"/>
      <c r="N701" s="327"/>
      <c r="O701" s="327"/>
      <c r="P701" s="327"/>
      <c r="Q701" s="327"/>
      <c r="R701" s="327"/>
      <c r="S701" s="327"/>
      <c r="T701" s="327"/>
      <c r="U701" s="327"/>
      <c r="V701" s="327"/>
      <c r="W701" s="327"/>
      <c r="X701" s="327"/>
      <c r="Y701" s="327"/>
      <c r="Z701" s="327"/>
    </row>
    <row r="702" spans="1:26" ht="15.75">
      <c r="A702" s="327"/>
      <c r="B702" s="327"/>
      <c r="C702" s="327"/>
      <c r="D702" s="327"/>
      <c r="E702" s="327"/>
      <c r="F702" s="327"/>
      <c r="G702" s="327"/>
      <c r="H702" s="327"/>
      <c r="I702" s="327"/>
      <c r="J702" s="327"/>
      <c r="K702" s="327"/>
      <c r="L702" s="327"/>
      <c r="M702" s="327"/>
      <c r="N702" s="327"/>
      <c r="O702" s="327"/>
      <c r="P702" s="327"/>
      <c r="Q702" s="327"/>
      <c r="R702" s="327"/>
      <c r="S702" s="327"/>
      <c r="T702" s="327"/>
      <c r="U702" s="327"/>
      <c r="V702" s="327"/>
      <c r="W702" s="327"/>
      <c r="X702" s="327"/>
      <c r="Y702" s="327"/>
      <c r="Z702" s="327"/>
    </row>
    <row r="703" spans="1:26" ht="15.75">
      <c r="A703" s="327"/>
      <c r="B703" s="327"/>
      <c r="C703" s="327"/>
      <c r="D703" s="327"/>
      <c r="E703" s="327"/>
      <c r="F703" s="327"/>
      <c r="G703" s="327"/>
      <c r="H703" s="327"/>
      <c r="I703" s="327"/>
      <c r="J703" s="327"/>
      <c r="K703" s="327"/>
      <c r="L703" s="327"/>
      <c r="M703" s="327"/>
      <c r="N703" s="327"/>
      <c r="O703" s="327"/>
      <c r="P703" s="327"/>
      <c r="Q703" s="327"/>
      <c r="R703" s="327"/>
      <c r="S703" s="327"/>
      <c r="T703" s="327"/>
      <c r="U703" s="327"/>
      <c r="V703" s="327"/>
      <c r="W703" s="327"/>
      <c r="X703" s="327"/>
      <c r="Y703" s="327"/>
      <c r="Z703" s="327"/>
    </row>
    <row r="704" spans="1:26" ht="15.75">
      <c r="A704" s="327"/>
      <c r="B704" s="327"/>
      <c r="C704" s="327"/>
      <c r="D704" s="327"/>
      <c r="E704" s="327"/>
      <c r="F704" s="327"/>
      <c r="G704" s="327"/>
      <c r="H704" s="327"/>
      <c r="I704" s="327"/>
      <c r="J704" s="327"/>
      <c r="K704" s="327"/>
      <c r="L704" s="327"/>
      <c r="M704" s="327"/>
      <c r="N704" s="327"/>
      <c r="O704" s="327"/>
      <c r="P704" s="327"/>
      <c r="Q704" s="327"/>
      <c r="R704" s="327"/>
      <c r="S704" s="327"/>
      <c r="T704" s="327"/>
      <c r="U704" s="327"/>
      <c r="V704" s="327"/>
      <c r="W704" s="327"/>
      <c r="X704" s="327"/>
      <c r="Y704" s="327"/>
      <c r="Z704" s="327"/>
    </row>
    <row r="705" spans="1:26" ht="15.75">
      <c r="A705" s="327"/>
      <c r="B705" s="327"/>
      <c r="C705" s="327"/>
      <c r="D705" s="327"/>
      <c r="E705" s="327"/>
      <c r="F705" s="327"/>
      <c r="G705" s="327"/>
      <c r="H705" s="327"/>
      <c r="I705" s="327"/>
      <c r="J705" s="327"/>
      <c r="K705" s="327"/>
      <c r="L705" s="327"/>
      <c r="M705" s="327"/>
      <c r="N705" s="327"/>
      <c r="O705" s="327"/>
      <c r="P705" s="327"/>
      <c r="Q705" s="327"/>
      <c r="R705" s="327"/>
      <c r="S705" s="327"/>
      <c r="T705" s="327"/>
      <c r="U705" s="327"/>
      <c r="V705" s="327"/>
      <c r="W705" s="327"/>
      <c r="X705" s="327"/>
      <c r="Y705" s="327"/>
      <c r="Z705" s="327"/>
    </row>
    <row r="706" spans="1:26" ht="15.75">
      <c r="A706" s="327"/>
      <c r="B706" s="327"/>
      <c r="C706" s="327"/>
      <c r="D706" s="327"/>
      <c r="E706" s="327"/>
      <c r="F706" s="327"/>
      <c r="G706" s="327"/>
      <c r="H706" s="327"/>
      <c r="I706" s="327"/>
      <c r="J706" s="327"/>
      <c r="K706" s="327"/>
      <c r="L706" s="327"/>
      <c r="M706" s="327"/>
      <c r="N706" s="327"/>
      <c r="O706" s="327"/>
      <c r="P706" s="327"/>
      <c r="Q706" s="327"/>
      <c r="R706" s="327"/>
      <c r="S706" s="327"/>
      <c r="T706" s="327"/>
      <c r="U706" s="327"/>
      <c r="V706" s="327"/>
      <c r="W706" s="327"/>
      <c r="X706" s="327"/>
      <c r="Y706" s="327"/>
      <c r="Z706" s="327"/>
    </row>
    <row r="707" spans="1:26" ht="15.75">
      <c r="A707" s="327"/>
      <c r="B707" s="327"/>
      <c r="C707" s="327"/>
      <c r="D707" s="327"/>
      <c r="E707" s="327"/>
      <c r="F707" s="327"/>
      <c r="G707" s="327"/>
      <c r="H707" s="327"/>
      <c r="I707" s="327"/>
      <c r="J707" s="327"/>
      <c r="K707" s="327"/>
      <c r="L707" s="327"/>
      <c r="M707" s="327"/>
      <c r="N707" s="327"/>
      <c r="O707" s="327"/>
      <c r="P707" s="327"/>
      <c r="Q707" s="327"/>
      <c r="R707" s="327"/>
      <c r="S707" s="327"/>
      <c r="T707" s="327"/>
      <c r="U707" s="327"/>
      <c r="V707" s="327"/>
      <c r="W707" s="327"/>
      <c r="X707" s="327"/>
      <c r="Y707" s="327"/>
      <c r="Z707" s="327"/>
    </row>
    <row r="708" spans="1:26" ht="15.75">
      <c r="A708" s="327"/>
      <c r="B708" s="327"/>
      <c r="C708" s="327"/>
      <c r="D708" s="327"/>
      <c r="E708" s="327"/>
      <c r="F708" s="327"/>
      <c r="G708" s="327"/>
      <c r="H708" s="327"/>
      <c r="I708" s="327"/>
      <c r="J708" s="327"/>
      <c r="K708" s="327"/>
      <c r="L708" s="327"/>
      <c r="M708" s="327"/>
      <c r="N708" s="327"/>
      <c r="O708" s="327"/>
      <c r="P708" s="327"/>
      <c r="Q708" s="327"/>
      <c r="R708" s="327"/>
      <c r="S708" s="327"/>
      <c r="T708" s="327"/>
      <c r="U708" s="327"/>
      <c r="V708" s="327"/>
      <c r="W708" s="327"/>
      <c r="X708" s="327"/>
      <c r="Y708" s="327"/>
      <c r="Z708" s="327"/>
    </row>
    <row r="709" spans="1:26" ht="15.75">
      <c r="A709" s="327"/>
      <c r="B709" s="327"/>
      <c r="C709" s="327"/>
      <c r="D709" s="327"/>
      <c r="E709" s="327"/>
      <c r="F709" s="327"/>
      <c r="G709" s="327"/>
      <c r="H709" s="327"/>
      <c r="I709" s="327"/>
      <c r="J709" s="327"/>
      <c r="K709" s="327"/>
      <c r="L709" s="327"/>
      <c r="M709" s="327"/>
      <c r="N709" s="327"/>
      <c r="O709" s="327"/>
      <c r="P709" s="327"/>
      <c r="Q709" s="327"/>
      <c r="R709" s="327"/>
      <c r="S709" s="327"/>
      <c r="T709" s="327"/>
      <c r="U709" s="327"/>
      <c r="V709" s="327"/>
      <c r="W709" s="327"/>
      <c r="X709" s="327"/>
      <c r="Y709" s="327"/>
      <c r="Z709" s="327"/>
    </row>
    <row r="710" spans="1:26" ht="15.75">
      <c r="A710" s="327"/>
      <c r="B710" s="327"/>
      <c r="C710" s="327"/>
      <c r="D710" s="327"/>
      <c r="E710" s="327"/>
      <c r="F710" s="327"/>
      <c r="G710" s="327"/>
      <c r="H710" s="327"/>
      <c r="I710" s="327"/>
      <c r="J710" s="327"/>
      <c r="K710" s="327"/>
      <c r="L710" s="327"/>
      <c r="M710" s="327"/>
      <c r="N710" s="327"/>
      <c r="O710" s="327"/>
      <c r="P710" s="327"/>
      <c r="Q710" s="327"/>
      <c r="R710" s="327"/>
      <c r="S710" s="327"/>
      <c r="T710" s="327"/>
      <c r="U710" s="327"/>
      <c r="V710" s="327"/>
      <c r="W710" s="327"/>
      <c r="X710" s="327"/>
      <c r="Y710" s="327"/>
      <c r="Z710" s="327"/>
    </row>
    <row r="711" spans="1:26" ht="15.75">
      <c r="A711" s="327"/>
      <c r="B711" s="327"/>
      <c r="C711" s="327"/>
      <c r="D711" s="327"/>
      <c r="E711" s="327"/>
      <c r="F711" s="327"/>
      <c r="G711" s="327"/>
      <c r="H711" s="327"/>
      <c r="I711" s="327"/>
      <c r="J711" s="327"/>
      <c r="K711" s="327"/>
      <c r="L711" s="327"/>
      <c r="M711" s="327"/>
      <c r="N711" s="327"/>
      <c r="O711" s="327"/>
      <c r="P711" s="327"/>
      <c r="Q711" s="327"/>
      <c r="R711" s="327"/>
      <c r="S711" s="327"/>
      <c r="T711" s="327"/>
      <c r="U711" s="327"/>
      <c r="V711" s="327"/>
      <c r="W711" s="327"/>
      <c r="X711" s="327"/>
      <c r="Y711" s="327"/>
      <c r="Z711" s="327"/>
    </row>
    <row r="712" spans="1:26" ht="15.75">
      <c r="A712" s="327"/>
      <c r="B712" s="327"/>
      <c r="C712" s="327"/>
      <c r="D712" s="327"/>
      <c r="E712" s="327"/>
      <c r="F712" s="327"/>
      <c r="G712" s="327"/>
      <c r="H712" s="327"/>
      <c r="I712" s="327"/>
      <c r="J712" s="327"/>
      <c r="K712" s="327"/>
      <c r="L712" s="327"/>
      <c r="M712" s="327"/>
      <c r="N712" s="327"/>
      <c r="O712" s="327"/>
      <c r="P712" s="327"/>
      <c r="Q712" s="327"/>
      <c r="R712" s="327"/>
      <c r="S712" s="327"/>
      <c r="T712" s="327"/>
      <c r="U712" s="327"/>
      <c r="V712" s="327"/>
      <c r="W712" s="327"/>
      <c r="X712" s="327"/>
      <c r="Y712" s="327"/>
      <c r="Z712" s="327"/>
    </row>
    <row r="713" spans="1:26" ht="15.75">
      <c r="A713" s="327"/>
      <c r="B713" s="327"/>
      <c r="C713" s="327"/>
      <c r="D713" s="327"/>
      <c r="E713" s="327"/>
      <c r="F713" s="327"/>
      <c r="G713" s="327"/>
      <c r="H713" s="327"/>
      <c r="I713" s="327"/>
      <c r="J713" s="327"/>
      <c r="K713" s="327"/>
      <c r="L713" s="327"/>
      <c r="M713" s="327"/>
      <c r="N713" s="327"/>
      <c r="O713" s="327"/>
      <c r="P713" s="327"/>
      <c r="Q713" s="327"/>
      <c r="R713" s="327"/>
      <c r="S713" s="327"/>
      <c r="T713" s="327"/>
      <c r="U713" s="327"/>
      <c r="V713" s="327"/>
      <c r="W713" s="327"/>
      <c r="X713" s="327"/>
      <c r="Y713" s="327"/>
      <c r="Z713" s="327"/>
    </row>
    <row r="714" spans="1:26" ht="15.75">
      <c r="A714" s="327"/>
      <c r="B714" s="327"/>
      <c r="C714" s="327"/>
      <c r="D714" s="327"/>
      <c r="E714" s="327"/>
      <c r="F714" s="327"/>
      <c r="G714" s="327"/>
      <c r="H714" s="327"/>
      <c r="I714" s="327"/>
      <c r="J714" s="327"/>
      <c r="K714" s="327"/>
      <c r="L714" s="327"/>
      <c r="M714" s="327"/>
      <c r="N714" s="327"/>
      <c r="O714" s="327"/>
      <c r="P714" s="327"/>
      <c r="Q714" s="327"/>
      <c r="R714" s="327"/>
      <c r="S714" s="327"/>
      <c r="T714" s="327"/>
      <c r="U714" s="327"/>
      <c r="V714" s="327"/>
      <c r="W714" s="327"/>
      <c r="X714" s="327"/>
      <c r="Y714" s="327"/>
      <c r="Z714" s="327"/>
    </row>
    <row r="715" spans="1:26" ht="15.75">
      <c r="A715" s="327"/>
      <c r="B715" s="327"/>
      <c r="C715" s="327"/>
      <c r="D715" s="327"/>
      <c r="E715" s="327"/>
      <c r="F715" s="327"/>
      <c r="G715" s="327"/>
      <c r="H715" s="327"/>
      <c r="I715" s="327"/>
      <c r="J715" s="327"/>
      <c r="K715" s="327"/>
      <c r="L715" s="327"/>
      <c r="M715" s="327"/>
      <c r="N715" s="327"/>
      <c r="O715" s="327"/>
      <c r="P715" s="327"/>
      <c r="Q715" s="327"/>
      <c r="R715" s="327"/>
      <c r="S715" s="327"/>
      <c r="T715" s="327"/>
      <c r="U715" s="327"/>
      <c r="V715" s="327"/>
      <c r="W715" s="327"/>
      <c r="X715" s="327"/>
      <c r="Y715" s="327"/>
      <c r="Z715" s="327"/>
    </row>
    <row r="716" spans="1:26" ht="15.75">
      <c r="A716" s="327"/>
      <c r="B716" s="327"/>
      <c r="C716" s="327"/>
      <c r="D716" s="327"/>
      <c r="E716" s="327"/>
      <c r="F716" s="327"/>
      <c r="G716" s="327"/>
      <c r="H716" s="327"/>
      <c r="I716" s="327"/>
      <c r="J716" s="327"/>
      <c r="K716" s="327"/>
      <c r="L716" s="327"/>
      <c r="M716" s="327"/>
      <c r="N716" s="327"/>
      <c r="O716" s="327"/>
      <c r="P716" s="327"/>
      <c r="Q716" s="327"/>
      <c r="R716" s="327"/>
      <c r="S716" s="327"/>
      <c r="T716" s="327"/>
      <c r="U716" s="327"/>
      <c r="V716" s="327"/>
      <c r="W716" s="327"/>
      <c r="X716" s="327"/>
      <c r="Y716" s="327"/>
      <c r="Z716" s="327"/>
    </row>
    <row r="717" spans="1:26" ht="15.75">
      <c r="A717" s="327"/>
      <c r="B717" s="327"/>
      <c r="C717" s="327"/>
      <c r="D717" s="327"/>
      <c r="E717" s="327"/>
      <c r="F717" s="327"/>
      <c r="G717" s="327"/>
      <c r="H717" s="327"/>
      <c r="I717" s="327"/>
      <c r="J717" s="327"/>
      <c r="K717" s="327"/>
      <c r="L717" s="327"/>
      <c r="M717" s="327"/>
      <c r="N717" s="327"/>
      <c r="O717" s="327"/>
      <c r="P717" s="327"/>
      <c r="Q717" s="327"/>
      <c r="R717" s="327"/>
      <c r="S717" s="327"/>
      <c r="T717" s="327"/>
      <c r="U717" s="327"/>
      <c r="V717" s="327"/>
      <c r="W717" s="327"/>
      <c r="X717" s="327"/>
      <c r="Y717" s="327"/>
      <c r="Z717" s="327"/>
    </row>
    <row r="718" spans="1:26" ht="15.75">
      <c r="A718" s="327"/>
      <c r="B718" s="327"/>
      <c r="C718" s="327"/>
      <c r="D718" s="327"/>
      <c r="E718" s="327"/>
      <c r="F718" s="327"/>
      <c r="G718" s="327"/>
      <c r="H718" s="327"/>
      <c r="I718" s="327"/>
      <c r="J718" s="327"/>
      <c r="K718" s="327"/>
      <c r="L718" s="327"/>
      <c r="M718" s="327"/>
      <c r="N718" s="327"/>
      <c r="O718" s="327"/>
      <c r="P718" s="327"/>
      <c r="Q718" s="327"/>
      <c r="R718" s="327"/>
      <c r="S718" s="327"/>
      <c r="T718" s="327"/>
      <c r="U718" s="327"/>
      <c r="V718" s="327"/>
      <c r="W718" s="327"/>
      <c r="X718" s="327"/>
      <c r="Y718" s="327"/>
      <c r="Z718" s="327"/>
    </row>
    <row r="719" spans="1:26" ht="15.75">
      <c r="A719" s="327"/>
      <c r="B719" s="327"/>
      <c r="C719" s="327"/>
      <c r="D719" s="327"/>
      <c r="E719" s="327"/>
      <c r="F719" s="327"/>
      <c r="G719" s="327"/>
      <c r="H719" s="327"/>
      <c r="I719" s="327"/>
      <c r="J719" s="327"/>
      <c r="K719" s="327"/>
      <c r="L719" s="327"/>
      <c r="M719" s="327"/>
      <c r="N719" s="327"/>
      <c r="O719" s="327"/>
      <c r="P719" s="327"/>
      <c r="Q719" s="327"/>
      <c r="R719" s="327"/>
      <c r="S719" s="327"/>
      <c r="T719" s="327"/>
      <c r="U719" s="327"/>
      <c r="V719" s="327"/>
      <c r="W719" s="327"/>
      <c r="X719" s="327"/>
      <c r="Y719" s="327"/>
      <c r="Z719" s="327"/>
    </row>
    <row r="720" spans="1:26" ht="15.75">
      <c r="A720" s="327"/>
      <c r="B720" s="327"/>
      <c r="C720" s="327"/>
      <c r="D720" s="327"/>
      <c r="E720" s="327"/>
      <c r="F720" s="327"/>
      <c r="G720" s="327"/>
      <c r="H720" s="327"/>
      <c r="I720" s="327"/>
      <c r="J720" s="327"/>
      <c r="K720" s="327"/>
      <c r="L720" s="327"/>
      <c r="M720" s="327"/>
      <c r="N720" s="327"/>
      <c r="O720" s="327"/>
      <c r="P720" s="327"/>
      <c r="Q720" s="327"/>
      <c r="R720" s="327"/>
      <c r="S720" s="327"/>
      <c r="T720" s="327"/>
      <c r="U720" s="327"/>
      <c r="V720" s="327"/>
      <c r="W720" s="327"/>
      <c r="X720" s="327"/>
      <c r="Y720" s="327"/>
      <c r="Z720" s="327"/>
    </row>
    <row r="721" spans="1:26" ht="15.75">
      <c r="A721" s="327"/>
      <c r="B721" s="327"/>
      <c r="C721" s="327"/>
      <c r="D721" s="327"/>
      <c r="E721" s="327"/>
      <c r="F721" s="327"/>
      <c r="G721" s="327"/>
      <c r="H721" s="327"/>
      <c r="I721" s="327"/>
      <c r="J721" s="327"/>
      <c r="K721" s="327"/>
      <c r="L721" s="327"/>
      <c r="M721" s="327"/>
      <c r="N721" s="327"/>
      <c r="O721" s="327"/>
      <c r="P721" s="327"/>
      <c r="Q721" s="327"/>
      <c r="R721" s="327"/>
      <c r="S721" s="327"/>
      <c r="T721" s="327"/>
      <c r="U721" s="327"/>
      <c r="V721" s="327"/>
      <c r="W721" s="327"/>
      <c r="X721" s="327"/>
      <c r="Y721" s="327"/>
      <c r="Z721" s="327"/>
    </row>
    <row r="722" spans="1:26" ht="15.75">
      <c r="A722" s="327"/>
      <c r="B722" s="327"/>
      <c r="C722" s="327"/>
      <c r="D722" s="327"/>
      <c r="E722" s="327"/>
      <c r="F722" s="327"/>
      <c r="G722" s="327"/>
      <c r="H722" s="327"/>
      <c r="I722" s="327"/>
      <c r="J722" s="327"/>
      <c r="K722" s="327"/>
      <c r="L722" s="327"/>
      <c r="M722" s="327"/>
      <c r="N722" s="327"/>
      <c r="O722" s="327"/>
      <c r="P722" s="327"/>
      <c r="Q722" s="327"/>
      <c r="R722" s="327"/>
      <c r="S722" s="327"/>
      <c r="T722" s="327"/>
      <c r="U722" s="327"/>
      <c r="V722" s="327"/>
      <c r="W722" s="327"/>
      <c r="X722" s="327"/>
      <c r="Y722" s="327"/>
      <c r="Z722" s="327"/>
    </row>
    <row r="723" spans="1:26" ht="15.75">
      <c r="A723" s="327"/>
      <c r="B723" s="327"/>
      <c r="C723" s="327"/>
      <c r="D723" s="327"/>
      <c r="E723" s="327"/>
      <c r="F723" s="327"/>
      <c r="G723" s="327"/>
      <c r="H723" s="327"/>
      <c r="I723" s="327"/>
      <c r="J723" s="327"/>
      <c r="K723" s="327"/>
      <c r="L723" s="327"/>
      <c r="M723" s="327"/>
      <c r="N723" s="327"/>
      <c r="O723" s="327"/>
      <c r="P723" s="327"/>
      <c r="Q723" s="327"/>
      <c r="R723" s="327"/>
      <c r="S723" s="327"/>
      <c r="T723" s="327"/>
      <c r="U723" s="327"/>
      <c r="V723" s="327"/>
      <c r="W723" s="327"/>
      <c r="X723" s="327"/>
      <c r="Y723" s="327"/>
      <c r="Z723" s="327"/>
    </row>
    <row r="724" spans="1:26" ht="15.75">
      <c r="A724" s="327"/>
      <c r="B724" s="327"/>
      <c r="C724" s="327"/>
      <c r="D724" s="327"/>
      <c r="E724" s="327"/>
      <c r="F724" s="327"/>
      <c r="G724" s="327"/>
      <c r="H724" s="327"/>
      <c r="I724" s="327"/>
      <c r="J724" s="327"/>
      <c r="K724" s="327"/>
      <c r="L724" s="327"/>
      <c r="M724" s="327"/>
      <c r="N724" s="327"/>
      <c r="O724" s="327"/>
      <c r="P724" s="327"/>
      <c r="Q724" s="327"/>
      <c r="R724" s="327"/>
      <c r="S724" s="327"/>
      <c r="T724" s="327"/>
      <c r="U724" s="327"/>
      <c r="V724" s="327"/>
      <c r="W724" s="327"/>
      <c r="X724" s="327"/>
      <c r="Y724" s="327"/>
      <c r="Z724" s="327"/>
    </row>
    <row r="725" spans="1:26" ht="15.75">
      <c r="A725" s="327"/>
      <c r="B725" s="327"/>
      <c r="C725" s="327"/>
      <c r="D725" s="327"/>
      <c r="E725" s="327"/>
      <c r="F725" s="327"/>
      <c r="G725" s="327"/>
      <c r="H725" s="327"/>
      <c r="I725" s="327"/>
      <c r="J725" s="327"/>
      <c r="K725" s="327"/>
      <c r="L725" s="327"/>
      <c r="M725" s="327"/>
      <c r="N725" s="327"/>
      <c r="O725" s="327"/>
      <c r="P725" s="327"/>
      <c r="Q725" s="327"/>
      <c r="R725" s="327"/>
      <c r="S725" s="327"/>
      <c r="T725" s="327"/>
      <c r="U725" s="327"/>
      <c r="V725" s="327"/>
      <c r="W725" s="327"/>
      <c r="X725" s="327"/>
      <c r="Y725" s="327"/>
      <c r="Z725" s="327"/>
    </row>
    <row r="726" spans="1:26" ht="15.75">
      <c r="A726" s="327"/>
      <c r="B726" s="327"/>
      <c r="C726" s="327"/>
      <c r="D726" s="327"/>
      <c r="E726" s="327"/>
      <c r="F726" s="327"/>
      <c r="G726" s="327"/>
      <c r="H726" s="327"/>
      <c r="I726" s="327"/>
      <c r="J726" s="327"/>
      <c r="K726" s="327"/>
      <c r="L726" s="327"/>
      <c r="M726" s="327"/>
      <c r="N726" s="327"/>
      <c r="O726" s="327"/>
      <c r="P726" s="327"/>
      <c r="Q726" s="327"/>
      <c r="R726" s="327"/>
      <c r="S726" s="327"/>
      <c r="T726" s="327"/>
      <c r="U726" s="327"/>
      <c r="V726" s="327"/>
      <c r="W726" s="327"/>
      <c r="X726" s="327"/>
      <c r="Y726" s="327"/>
      <c r="Z726" s="327"/>
    </row>
    <row r="727" spans="1:26" ht="15.75">
      <c r="A727" s="327"/>
      <c r="B727" s="327"/>
      <c r="C727" s="327"/>
      <c r="D727" s="327"/>
      <c r="E727" s="327"/>
      <c r="F727" s="327"/>
      <c r="G727" s="327"/>
      <c r="H727" s="327"/>
      <c r="I727" s="327"/>
      <c r="J727" s="327"/>
      <c r="K727" s="327"/>
      <c r="L727" s="327"/>
      <c r="M727" s="327"/>
      <c r="N727" s="327"/>
      <c r="O727" s="327"/>
      <c r="P727" s="327"/>
      <c r="Q727" s="327"/>
      <c r="R727" s="327"/>
      <c r="S727" s="327"/>
      <c r="T727" s="327"/>
      <c r="U727" s="327"/>
      <c r="V727" s="327"/>
      <c r="W727" s="327"/>
      <c r="X727" s="327"/>
      <c r="Y727" s="327"/>
      <c r="Z727" s="327"/>
    </row>
    <row r="728" spans="1:26" ht="15.75">
      <c r="A728" s="327"/>
      <c r="B728" s="327"/>
      <c r="C728" s="327"/>
      <c r="D728" s="327"/>
      <c r="E728" s="327"/>
      <c r="F728" s="327"/>
      <c r="G728" s="327"/>
      <c r="H728" s="327"/>
      <c r="I728" s="327"/>
      <c r="J728" s="327"/>
      <c r="K728" s="327"/>
      <c r="L728" s="327"/>
      <c r="M728" s="327"/>
      <c r="N728" s="327"/>
      <c r="O728" s="327"/>
      <c r="P728" s="327"/>
      <c r="Q728" s="327"/>
      <c r="R728" s="327"/>
      <c r="S728" s="327"/>
      <c r="T728" s="327"/>
      <c r="U728" s="327"/>
      <c r="V728" s="327"/>
      <c r="W728" s="327"/>
      <c r="X728" s="327"/>
      <c r="Y728" s="327"/>
      <c r="Z728" s="327"/>
    </row>
    <row r="729" spans="1:26" ht="15.75">
      <c r="A729" s="327"/>
      <c r="B729" s="327"/>
      <c r="C729" s="327"/>
      <c r="D729" s="327"/>
      <c r="E729" s="327"/>
      <c r="F729" s="327"/>
      <c r="G729" s="327"/>
      <c r="H729" s="327"/>
      <c r="I729" s="327"/>
      <c r="J729" s="327"/>
      <c r="K729" s="327"/>
      <c r="L729" s="327"/>
      <c r="M729" s="327"/>
      <c r="N729" s="327"/>
      <c r="O729" s="327"/>
      <c r="P729" s="327"/>
      <c r="Q729" s="327"/>
      <c r="R729" s="327"/>
      <c r="S729" s="327"/>
      <c r="T729" s="327"/>
      <c r="U729" s="327"/>
      <c r="V729" s="327"/>
      <c r="W729" s="327"/>
      <c r="X729" s="327"/>
      <c r="Y729" s="327"/>
      <c r="Z729" s="327"/>
    </row>
    <row r="730" spans="1:26" ht="15.75">
      <c r="A730" s="327"/>
      <c r="B730" s="327"/>
      <c r="C730" s="327"/>
      <c r="D730" s="327"/>
      <c r="E730" s="327"/>
      <c r="F730" s="327"/>
      <c r="G730" s="327"/>
      <c r="H730" s="327"/>
      <c r="I730" s="327"/>
      <c r="J730" s="327"/>
      <c r="K730" s="327"/>
      <c r="L730" s="327"/>
      <c r="M730" s="327"/>
      <c r="N730" s="327"/>
      <c r="O730" s="327"/>
      <c r="P730" s="327"/>
      <c r="Q730" s="327"/>
      <c r="R730" s="327"/>
      <c r="S730" s="327"/>
      <c r="T730" s="327"/>
      <c r="U730" s="327"/>
      <c r="V730" s="327"/>
      <c r="W730" s="327"/>
      <c r="X730" s="327"/>
      <c r="Y730" s="327"/>
      <c r="Z730" s="327"/>
    </row>
    <row r="731" spans="1:26" ht="15.75">
      <c r="A731" s="327"/>
      <c r="B731" s="327"/>
      <c r="C731" s="327"/>
      <c r="D731" s="327"/>
      <c r="E731" s="327"/>
      <c r="F731" s="327"/>
      <c r="G731" s="327"/>
      <c r="H731" s="327"/>
      <c r="I731" s="327"/>
      <c r="J731" s="327"/>
      <c r="K731" s="327"/>
      <c r="L731" s="327"/>
      <c r="M731" s="327"/>
      <c r="N731" s="327"/>
      <c r="O731" s="327"/>
      <c r="P731" s="327"/>
      <c r="Q731" s="327"/>
      <c r="R731" s="327"/>
      <c r="S731" s="327"/>
      <c r="T731" s="327"/>
      <c r="U731" s="327"/>
      <c r="V731" s="327"/>
      <c r="W731" s="327"/>
      <c r="X731" s="327"/>
      <c r="Y731" s="327"/>
      <c r="Z731" s="327"/>
    </row>
    <row r="732" spans="1:26" ht="15.75">
      <c r="A732" s="327"/>
      <c r="B732" s="327"/>
      <c r="C732" s="327"/>
      <c r="D732" s="327"/>
      <c r="E732" s="327"/>
      <c r="F732" s="327"/>
      <c r="G732" s="327"/>
      <c r="H732" s="327"/>
      <c r="I732" s="327"/>
      <c r="J732" s="327"/>
      <c r="K732" s="327"/>
      <c r="L732" s="327"/>
      <c r="M732" s="327"/>
      <c r="N732" s="327"/>
      <c r="O732" s="327"/>
      <c r="P732" s="327"/>
      <c r="Q732" s="327"/>
      <c r="R732" s="327"/>
      <c r="S732" s="327"/>
      <c r="T732" s="327"/>
      <c r="U732" s="327"/>
      <c r="V732" s="327"/>
      <c r="W732" s="327"/>
      <c r="X732" s="327"/>
      <c r="Y732" s="327"/>
      <c r="Z732" s="327"/>
    </row>
    <row r="733" spans="1:26" ht="15.75">
      <c r="A733" s="327"/>
      <c r="B733" s="327"/>
      <c r="C733" s="327"/>
      <c r="D733" s="327"/>
      <c r="E733" s="327"/>
      <c r="F733" s="327"/>
      <c r="G733" s="327"/>
      <c r="H733" s="327"/>
      <c r="I733" s="327"/>
      <c r="J733" s="327"/>
      <c r="K733" s="327"/>
      <c r="L733" s="327"/>
      <c r="M733" s="327"/>
      <c r="N733" s="327"/>
      <c r="O733" s="327"/>
      <c r="P733" s="327"/>
      <c r="Q733" s="327"/>
      <c r="R733" s="327"/>
      <c r="S733" s="327"/>
      <c r="T733" s="327"/>
      <c r="U733" s="327"/>
      <c r="V733" s="327"/>
      <c r="W733" s="327"/>
      <c r="X733" s="327"/>
      <c r="Y733" s="327"/>
      <c r="Z733" s="327"/>
    </row>
    <row r="734" spans="1:26" ht="15.75">
      <c r="A734" s="327"/>
      <c r="B734" s="327"/>
      <c r="C734" s="327"/>
      <c r="D734" s="327"/>
      <c r="E734" s="327"/>
      <c r="F734" s="327"/>
      <c r="G734" s="327"/>
      <c r="H734" s="327"/>
      <c r="I734" s="327"/>
      <c r="J734" s="327"/>
      <c r="K734" s="327"/>
      <c r="L734" s="327"/>
      <c r="M734" s="327"/>
      <c r="N734" s="327"/>
      <c r="O734" s="327"/>
      <c r="P734" s="327"/>
      <c r="Q734" s="327"/>
      <c r="R734" s="327"/>
      <c r="S734" s="327"/>
      <c r="T734" s="327"/>
      <c r="U734" s="327"/>
      <c r="V734" s="327"/>
      <c r="W734" s="327"/>
      <c r="X734" s="327"/>
      <c r="Y734" s="327"/>
      <c r="Z734" s="327"/>
    </row>
    <row r="735" spans="1:26" ht="15.75">
      <c r="A735" s="327"/>
      <c r="B735" s="327"/>
      <c r="C735" s="327"/>
      <c r="D735" s="327"/>
      <c r="E735" s="327"/>
      <c r="F735" s="327"/>
      <c r="G735" s="327"/>
      <c r="H735" s="327"/>
      <c r="I735" s="327"/>
      <c r="J735" s="327"/>
      <c r="K735" s="327"/>
      <c r="L735" s="327"/>
      <c r="M735" s="327"/>
      <c r="N735" s="327"/>
      <c r="O735" s="327"/>
      <c r="P735" s="327"/>
      <c r="Q735" s="327"/>
      <c r="R735" s="327"/>
      <c r="S735" s="327"/>
      <c r="T735" s="327"/>
      <c r="U735" s="327"/>
      <c r="V735" s="327"/>
      <c r="W735" s="327"/>
      <c r="X735" s="327"/>
      <c r="Y735" s="327"/>
      <c r="Z735" s="327"/>
    </row>
    <row r="736" spans="1:26" ht="15.75">
      <c r="A736" s="327"/>
      <c r="B736" s="327"/>
      <c r="C736" s="327"/>
      <c r="D736" s="327"/>
      <c r="E736" s="327"/>
      <c r="F736" s="327"/>
      <c r="G736" s="327"/>
      <c r="H736" s="327"/>
      <c r="I736" s="327"/>
      <c r="J736" s="327"/>
      <c r="K736" s="327"/>
      <c r="L736" s="327"/>
      <c r="M736" s="327"/>
      <c r="N736" s="327"/>
      <c r="O736" s="327"/>
      <c r="P736" s="327"/>
      <c r="Q736" s="327"/>
      <c r="R736" s="327"/>
      <c r="S736" s="327"/>
      <c r="T736" s="327"/>
      <c r="U736" s="327"/>
      <c r="V736" s="327"/>
      <c r="W736" s="327"/>
      <c r="X736" s="327"/>
      <c r="Y736" s="327"/>
      <c r="Z736" s="327"/>
    </row>
    <row r="737" spans="1:26" ht="15.75">
      <c r="A737" s="327"/>
      <c r="B737" s="327"/>
      <c r="C737" s="327"/>
      <c r="D737" s="327"/>
      <c r="E737" s="327"/>
      <c r="F737" s="327"/>
      <c r="G737" s="327"/>
      <c r="H737" s="327"/>
      <c r="I737" s="327"/>
      <c r="J737" s="327"/>
      <c r="K737" s="327"/>
      <c r="L737" s="327"/>
      <c r="M737" s="327"/>
      <c r="N737" s="327"/>
      <c r="O737" s="327"/>
      <c r="P737" s="327"/>
      <c r="Q737" s="327"/>
      <c r="R737" s="327"/>
      <c r="S737" s="327"/>
      <c r="T737" s="327"/>
      <c r="U737" s="327"/>
      <c r="V737" s="327"/>
      <c r="W737" s="327"/>
      <c r="X737" s="327"/>
      <c r="Y737" s="327"/>
      <c r="Z737" s="327"/>
    </row>
    <row r="738" spans="1:26" ht="15.75">
      <c r="A738" s="327"/>
      <c r="B738" s="327"/>
      <c r="C738" s="327"/>
      <c r="D738" s="327"/>
      <c r="E738" s="327"/>
      <c r="F738" s="327"/>
      <c r="G738" s="327"/>
      <c r="H738" s="327"/>
      <c r="I738" s="327"/>
      <c r="J738" s="327"/>
      <c r="K738" s="327"/>
      <c r="L738" s="327"/>
      <c r="M738" s="327"/>
      <c r="N738" s="327"/>
      <c r="O738" s="327"/>
      <c r="P738" s="327"/>
      <c r="Q738" s="327"/>
      <c r="R738" s="327"/>
      <c r="S738" s="327"/>
      <c r="T738" s="327"/>
      <c r="U738" s="327"/>
      <c r="V738" s="327"/>
      <c r="W738" s="327"/>
      <c r="X738" s="327"/>
      <c r="Y738" s="327"/>
      <c r="Z738" s="327"/>
    </row>
    <row r="739" spans="1:26" ht="15.75">
      <c r="A739" s="327"/>
      <c r="B739" s="327"/>
      <c r="C739" s="327"/>
      <c r="D739" s="327"/>
      <c r="E739" s="327"/>
      <c r="F739" s="327"/>
      <c r="G739" s="327"/>
      <c r="H739" s="327"/>
      <c r="I739" s="327"/>
      <c r="J739" s="327"/>
      <c r="K739" s="327"/>
      <c r="L739" s="327"/>
      <c r="M739" s="327"/>
      <c r="N739" s="327"/>
      <c r="O739" s="327"/>
      <c r="P739" s="327"/>
      <c r="Q739" s="327"/>
      <c r="R739" s="327"/>
      <c r="S739" s="327"/>
      <c r="T739" s="327"/>
      <c r="U739" s="327"/>
      <c r="V739" s="327"/>
      <c r="W739" s="327"/>
      <c r="X739" s="327"/>
      <c r="Y739" s="327"/>
      <c r="Z739" s="327"/>
    </row>
    <row r="740" spans="1:26" ht="15.75">
      <c r="A740" s="327"/>
      <c r="B740" s="327"/>
      <c r="C740" s="327"/>
      <c r="D740" s="327"/>
      <c r="E740" s="327"/>
      <c r="F740" s="327"/>
      <c r="G740" s="327"/>
      <c r="H740" s="327"/>
      <c r="I740" s="327"/>
      <c r="J740" s="327"/>
      <c r="K740" s="327"/>
      <c r="L740" s="327"/>
      <c r="M740" s="327"/>
      <c r="N740" s="327"/>
      <c r="O740" s="327"/>
      <c r="P740" s="327"/>
      <c r="Q740" s="327"/>
      <c r="R740" s="327"/>
      <c r="S740" s="327"/>
      <c r="T740" s="327"/>
      <c r="U740" s="327"/>
      <c r="V740" s="327"/>
      <c r="W740" s="327"/>
      <c r="X740" s="327"/>
      <c r="Y740" s="327"/>
      <c r="Z740" s="327"/>
    </row>
    <row r="741" spans="1:26" ht="15.75">
      <c r="A741" s="327"/>
      <c r="B741" s="327"/>
      <c r="C741" s="327"/>
      <c r="D741" s="327"/>
      <c r="E741" s="327"/>
      <c r="F741" s="327"/>
      <c r="G741" s="327"/>
      <c r="H741" s="327"/>
      <c r="I741" s="327"/>
      <c r="J741" s="327"/>
      <c r="K741" s="327"/>
      <c r="L741" s="327"/>
      <c r="M741" s="327"/>
      <c r="N741" s="327"/>
      <c r="O741" s="327"/>
      <c r="P741" s="327"/>
      <c r="Q741" s="327"/>
      <c r="R741" s="327"/>
      <c r="S741" s="327"/>
      <c r="T741" s="327"/>
      <c r="U741" s="327"/>
      <c r="V741" s="327"/>
      <c r="W741" s="327"/>
      <c r="X741" s="327"/>
      <c r="Y741" s="327"/>
      <c r="Z741" s="327"/>
    </row>
    <row r="742" spans="1:26" ht="15.75">
      <c r="A742" s="327"/>
      <c r="B742" s="327"/>
      <c r="C742" s="327"/>
      <c r="D742" s="327"/>
      <c r="E742" s="327"/>
      <c r="F742" s="327"/>
      <c r="G742" s="327"/>
      <c r="H742" s="327"/>
      <c r="I742" s="327"/>
      <c r="J742" s="327"/>
      <c r="K742" s="327"/>
      <c r="L742" s="327"/>
      <c r="M742" s="327"/>
      <c r="N742" s="327"/>
      <c r="O742" s="327"/>
      <c r="P742" s="327"/>
      <c r="Q742" s="327"/>
      <c r="R742" s="327"/>
      <c r="S742" s="327"/>
      <c r="T742" s="327"/>
      <c r="U742" s="327"/>
      <c r="V742" s="327"/>
      <c r="W742" s="327"/>
      <c r="X742" s="327"/>
      <c r="Y742" s="327"/>
      <c r="Z742" s="327"/>
    </row>
    <row r="743" spans="1:26" ht="15.75">
      <c r="A743" s="327"/>
      <c r="B743" s="327"/>
      <c r="C743" s="327"/>
      <c r="D743" s="327"/>
      <c r="E743" s="327"/>
      <c r="F743" s="327"/>
      <c r="G743" s="327"/>
      <c r="H743" s="327"/>
      <c r="I743" s="327"/>
      <c r="J743" s="327"/>
      <c r="K743" s="327"/>
      <c r="L743" s="327"/>
      <c r="M743" s="327"/>
      <c r="N743" s="327"/>
      <c r="O743" s="327"/>
      <c r="P743" s="327"/>
      <c r="Q743" s="327"/>
      <c r="R743" s="327"/>
      <c r="S743" s="327"/>
      <c r="T743" s="327"/>
      <c r="U743" s="327"/>
      <c r="V743" s="327"/>
      <c r="W743" s="327"/>
      <c r="X743" s="327"/>
      <c r="Y743" s="327"/>
      <c r="Z743" s="327"/>
    </row>
    <row r="744" spans="1:26" ht="15.75">
      <c r="A744" s="327"/>
      <c r="B744" s="327"/>
      <c r="C744" s="327"/>
      <c r="D744" s="327"/>
      <c r="E744" s="327"/>
      <c r="F744" s="327"/>
      <c r="G744" s="327"/>
      <c r="H744" s="327"/>
      <c r="I744" s="327"/>
      <c r="J744" s="327"/>
      <c r="K744" s="327"/>
      <c r="L744" s="327"/>
      <c r="M744" s="327"/>
      <c r="N744" s="327"/>
      <c r="O744" s="327"/>
      <c r="P744" s="327"/>
      <c r="Q744" s="327"/>
      <c r="R744" s="327"/>
      <c r="S744" s="327"/>
      <c r="T744" s="327"/>
      <c r="U744" s="327"/>
      <c r="V744" s="327"/>
      <c r="W744" s="327"/>
      <c r="X744" s="327"/>
      <c r="Y744" s="327"/>
      <c r="Z744" s="327"/>
    </row>
    <row r="745" spans="1:26" ht="15.75">
      <c r="A745" s="327"/>
      <c r="B745" s="327"/>
      <c r="C745" s="327"/>
      <c r="D745" s="327"/>
      <c r="E745" s="327"/>
      <c r="F745" s="327"/>
      <c r="G745" s="327"/>
      <c r="H745" s="327"/>
      <c r="I745" s="327"/>
      <c r="J745" s="327"/>
      <c r="K745" s="327"/>
      <c r="L745" s="327"/>
      <c r="M745" s="327"/>
      <c r="N745" s="327"/>
      <c r="O745" s="327"/>
      <c r="P745" s="327"/>
      <c r="Q745" s="327"/>
      <c r="R745" s="327"/>
      <c r="S745" s="327"/>
      <c r="T745" s="327"/>
      <c r="U745" s="327"/>
      <c r="V745" s="327"/>
      <c r="W745" s="327"/>
      <c r="X745" s="327"/>
      <c r="Y745" s="327"/>
      <c r="Z745" s="327"/>
    </row>
    <row r="746" spans="1:26" ht="15.75">
      <c r="A746" s="327"/>
      <c r="B746" s="327"/>
      <c r="C746" s="327"/>
      <c r="D746" s="327"/>
      <c r="E746" s="327"/>
      <c r="F746" s="327"/>
      <c r="G746" s="327"/>
      <c r="H746" s="327"/>
      <c r="I746" s="327"/>
      <c r="J746" s="327"/>
      <c r="K746" s="327"/>
      <c r="L746" s="327"/>
      <c r="M746" s="327"/>
      <c r="N746" s="327"/>
      <c r="O746" s="327"/>
      <c r="P746" s="327"/>
      <c r="Q746" s="327"/>
      <c r="R746" s="327"/>
      <c r="S746" s="327"/>
      <c r="T746" s="327"/>
      <c r="U746" s="327"/>
      <c r="V746" s="327"/>
      <c r="W746" s="327"/>
      <c r="X746" s="327"/>
      <c r="Y746" s="327"/>
      <c r="Z746" s="327"/>
    </row>
    <row r="747" spans="1:26" ht="15.75">
      <c r="A747" s="327"/>
      <c r="B747" s="327"/>
      <c r="C747" s="327"/>
      <c r="D747" s="327"/>
      <c r="E747" s="327"/>
      <c r="F747" s="327"/>
      <c r="G747" s="327"/>
      <c r="H747" s="327"/>
      <c r="I747" s="327"/>
      <c r="J747" s="327"/>
      <c r="K747" s="327"/>
      <c r="L747" s="327"/>
      <c r="M747" s="327"/>
      <c r="N747" s="327"/>
      <c r="O747" s="327"/>
      <c r="P747" s="327"/>
      <c r="Q747" s="327"/>
      <c r="R747" s="327"/>
      <c r="S747" s="327"/>
      <c r="T747" s="327"/>
      <c r="U747" s="327"/>
      <c r="V747" s="327"/>
      <c r="W747" s="327"/>
      <c r="X747" s="327"/>
      <c r="Y747" s="327"/>
      <c r="Z747" s="327"/>
    </row>
    <row r="748" spans="1:26" ht="15.75">
      <c r="A748" s="327"/>
      <c r="B748" s="327"/>
      <c r="C748" s="327"/>
      <c r="D748" s="327"/>
      <c r="E748" s="327"/>
      <c r="F748" s="327"/>
      <c r="G748" s="327"/>
      <c r="H748" s="327"/>
      <c r="I748" s="327"/>
      <c r="J748" s="327"/>
      <c r="K748" s="327"/>
      <c r="L748" s="327"/>
      <c r="M748" s="327"/>
      <c r="N748" s="327"/>
      <c r="O748" s="327"/>
      <c r="P748" s="327"/>
      <c r="Q748" s="327"/>
      <c r="R748" s="327"/>
      <c r="S748" s="327"/>
      <c r="T748" s="327"/>
      <c r="U748" s="327"/>
      <c r="V748" s="327"/>
      <c r="W748" s="327"/>
      <c r="X748" s="327"/>
      <c r="Y748" s="327"/>
      <c r="Z748" s="327"/>
    </row>
    <row r="749" spans="1:26" ht="15.75">
      <c r="A749" s="327"/>
      <c r="B749" s="327"/>
      <c r="C749" s="327"/>
      <c r="D749" s="327"/>
      <c r="E749" s="327"/>
      <c r="F749" s="327"/>
      <c r="G749" s="327"/>
      <c r="H749" s="327"/>
      <c r="I749" s="327"/>
      <c r="J749" s="327"/>
      <c r="K749" s="327"/>
      <c r="L749" s="327"/>
      <c r="M749" s="327"/>
      <c r="N749" s="327"/>
      <c r="O749" s="327"/>
      <c r="P749" s="327"/>
      <c r="Q749" s="327"/>
      <c r="R749" s="327"/>
      <c r="S749" s="327"/>
      <c r="T749" s="327"/>
      <c r="U749" s="327"/>
      <c r="V749" s="327"/>
      <c r="W749" s="327"/>
      <c r="X749" s="327"/>
      <c r="Y749" s="327"/>
      <c r="Z749" s="327"/>
    </row>
    <row r="750" spans="1:26" ht="15.75">
      <c r="A750" s="327"/>
      <c r="B750" s="327"/>
      <c r="C750" s="327"/>
      <c r="D750" s="327"/>
      <c r="E750" s="327"/>
      <c r="F750" s="327"/>
      <c r="G750" s="327"/>
      <c r="H750" s="327"/>
      <c r="I750" s="327"/>
      <c r="J750" s="327"/>
      <c r="K750" s="327"/>
      <c r="L750" s="327"/>
      <c r="M750" s="327"/>
      <c r="N750" s="327"/>
      <c r="O750" s="327"/>
      <c r="P750" s="327"/>
      <c r="Q750" s="327"/>
      <c r="R750" s="327"/>
      <c r="S750" s="327"/>
      <c r="T750" s="327"/>
      <c r="U750" s="327"/>
      <c r="V750" s="327"/>
      <c r="W750" s="327"/>
      <c r="X750" s="327"/>
      <c r="Y750" s="327"/>
      <c r="Z750" s="327"/>
    </row>
    <row r="751" spans="1:26" ht="15.75">
      <c r="A751" s="327"/>
      <c r="B751" s="327"/>
      <c r="C751" s="327"/>
      <c r="D751" s="327"/>
      <c r="E751" s="327"/>
      <c r="F751" s="327"/>
      <c r="G751" s="327"/>
      <c r="H751" s="327"/>
      <c r="I751" s="327"/>
      <c r="J751" s="327"/>
      <c r="K751" s="327"/>
      <c r="L751" s="327"/>
      <c r="M751" s="327"/>
      <c r="N751" s="327"/>
      <c r="O751" s="327"/>
      <c r="P751" s="327"/>
      <c r="Q751" s="327"/>
      <c r="R751" s="327"/>
      <c r="S751" s="327"/>
      <c r="T751" s="327"/>
      <c r="U751" s="327"/>
      <c r="V751" s="327"/>
      <c r="W751" s="327"/>
      <c r="X751" s="327"/>
      <c r="Y751" s="327"/>
      <c r="Z751" s="327"/>
    </row>
    <row r="752" spans="1:26" ht="15.75">
      <c r="A752" s="327"/>
      <c r="B752" s="327"/>
      <c r="C752" s="327"/>
      <c r="D752" s="327"/>
      <c r="E752" s="327"/>
      <c r="F752" s="327"/>
      <c r="G752" s="327"/>
      <c r="H752" s="327"/>
      <c r="I752" s="327"/>
      <c r="J752" s="327"/>
      <c r="K752" s="327"/>
      <c r="L752" s="327"/>
      <c r="M752" s="327"/>
      <c r="N752" s="327"/>
      <c r="O752" s="327"/>
      <c r="P752" s="327"/>
      <c r="Q752" s="327"/>
      <c r="R752" s="327"/>
      <c r="S752" s="327"/>
      <c r="T752" s="327"/>
      <c r="U752" s="327"/>
      <c r="V752" s="327"/>
      <c r="W752" s="327"/>
      <c r="X752" s="327"/>
      <c r="Y752" s="327"/>
      <c r="Z752" s="327"/>
    </row>
    <row r="753" spans="1:26" ht="15.75">
      <c r="A753" s="327"/>
      <c r="B753" s="327"/>
      <c r="C753" s="327"/>
      <c r="D753" s="327"/>
      <c r="E753" s="327"/>
      <c r="F753" s="327"/>
      <c r="G753" s="327"/>
      <c r="H753" s="327"/>
      <c r="I753" s="327"/>
      <c r="J753" s="327"/>
      <c r="K753" s="327"/>
      <c r="L753" s="327"/>
      <c r="M753" s="327"/>
      <c r="N753" s="327"/>
      <c r="O753" s="327"/>
      <c r="P753" s="327"/>
      <c r="Q753" s="327"/>
      <c r="R753" s="327"/>
      <c r="S753" s="327"/>
      <c r="T753" s="327"/>
      <c r="U753" s="327"/>
      <c r="V753" s="327"/>
      <c r="W753" s="327"/>
      <c r="X753" s="327"/>
      <c r="Y753" s="327"/>
      <c r="Z753" s="327"/>
    </row>
    <row r="754" spans="1:26" ht="15.75">
      <c r="A754" s="327"/>
      <c r="B754" s="327"/>
      <c r="C754" s="327"/>
      <c r="D754" s="327"/>
      <c r="E754" s="327"/>
      <c r="F754" s="327"/>
      <c r="G754" s="327"/>
      <c r="H754" s="327"/>
      <c r="I754" s="327"/>
      <c r="J754" s="327"/>
      <c r="K754" s="327"/>
      <c r="L754" s="327"/>
      <c r="M754" s="327"/>
      <c r="N754" s="327"/>
      <c r="O754" s="327"/>
      <c r="P754" s="327"/>
      <c r="Q754" s="327"/>
      <c r="R754" s="327"/>
      <c r="S754" s="327"/>
      <c r="T754" s="327"/>
      <c r="U754" s="327"/>
      <c r="V754" s="327"/>
      <c r="W754" s="327"/>
      <c r="X754" s="327"/>
      <c r="Y754" s="327"/>
      <c r="Z754" s="327"/>
    </row>
    <row r="755" spans="1:26" ht="15.75">
      <c r="A755" s="327"/>
      <c r="B755" s="327"/>
      <c r="C755" s="327"/>
      <c r="D755" s="327"/>
      <c r="E755" s="327"/>
      <c r="F755" s="327"/>
      <c r="G755" s="327"/>
      <c r="H755" s="327"/>
      <c r="I755" s="327"/>
      <c r="J755" s="327"/>
      <c r="K755" s="327"/>
      <c r="L755" s="327"/>
      <c r="M755" s="327"/>
      <c r="N755" s="327"/>
      <c r="O755" s="327"/>
      <c r="P755" s="327"/>
      <c r="Q755" s="327"/>
      <c r="R755" s="327"/>
      <c r="S755" s="327"/>
      <c r="T755" s="327"/>
      <c r="U755" s="327"/>
      <c r="V755" s="327"/>
      <c r="W755" s="327"/>
      <c r="X755" s="327"/>
      <c r="Y755" s="327"/>
      <c r="Z755" s="327"/>
    </row>
    <row r="756" spans="1:26" ht="15.75">
      <c r="A756" s="327"/>
      <c r="B756" s="327"/>
      <c r="C756" s="327"/>
      <c r="D756" s="327"/>
      <c r="E756" s="327"/>
      <c r="F756" s="327"/>
      <c r="G756" s="327"/>
      <c r="H756" s="327"/>
      <c r="I756" s="327"/>
      <c r="J756" s="327"/>
      <c r="K756" s="327"/>
      <c r="L756" s="327"/>
      <c r="M756" s="327"/>
      <c r="N756" s="327"/>
      <c r="O756" s="327"/>
      <c r="P756" s="327"/>
      <c r="Q756" s="327"/>
      <c r="R756" s="327"/>
      <c r="S756" s="327"/>
      <c r="T756" s="327"/>
      <c r="U756" s="327"/>
      <c r="V756" s="327"/>
      <c r="W756" s="327"/>
      <c r="X756" s="327"/>
      <c r="Y756" s="327"/>
      <c r="Z756" s="327"/>
    </row>
    <row r="757" spans="1:26" ht="15.75">
      <c r="A757" s="327"/>
      <c r="B757" s="327"/>
      <c r="C757" s="327"/>
      <c r="D757" s="327"/>
      <c r="E757" s="327"/>
      <c r="F757" s="327"/>
      <c r="G757" s="327"/>
      <c r="H757" s="327"/>
      <c r="I757" s="327"/>
      <c r="J757" s="327"/>
      <c r="K757" s="327"/>
      <c r="L757" s="327"/>
      <c r="M757" s="327"/>
      <c r="N757" s="327"/>
      <c r="O757" s="327"/>
      <c r="P757" s="327"/>
      <c r="Q757" s="327"/>
      <c r="R757" s="327"/>
      <c r="S757" s="327"/>
      <c r="T757" s="327"/>
      <c r="U757" s="327"/>
      <c r="V757" s="327"/>
      <c r="W757" s="327"/>
      <c r="X757" s="327"/>
      <c r="Y757" s="327"/>
      <c r="Z757" s="327"/>
    </row>
    <row r="758" spans="1:26" ht="15.75">
      <c r="A758" s="327"/>
      <c r="B758" s="327"/>
      <c r="C758" s="327"/>
      <c r="D758" s="327"/>
      <c r="E758" s="327"/>
      <c r="F758" s="327"/>
      <c r="G758" s="327"/>
      <c r="H758" s="327"/>
      <c r="I758" s="327"/>
      <c r="J758" s="327"/>
      <c r="K758" s="327"/>
      <c r="L758" s="327"/>
      <c r="M758" s="327"/>
      <c r="N758" s="327"/>
      <c r="O758" s="327"/>
      <c r="P758" s="327"/>
      <c r="Q758" s="327"/>
      <c r="R758" s="327"/>
      <c r="S758" s="327"/>
      <c r="T758" s="327"/>
      <c r="U758" s="327"/>
      <c r="V758" s="327"/>
      <c r="W758" s="327"/>
      <c r="X758" s="327"/>
      <c r="Y758" s="327"/>
      <c r="Z758" s="327"/>
    </row>
    <row r="759" spans="1:26" ht="15.75">
      <c r="A759" s="327"/>
      <c r="B759" s="327"/>
      <c r="C759" s="327"/>
      <c r="D759" s="327"/>
      <c r="E759" s="327"/>
      <c r="F759" s="327"/>
      <c r="G759" s="327"/>
      <c r="H759" s="327"/>
      <c r="I759" s="327"/>
      <c r="J759" s="327"/>
      <c r="K759" s="327"/>
      <c r="L759" s="327"/>
      <c r="M759" s="327"/>
      <c r="N759" s="327"/>
      <c r="O759" s="327"/>
      <c r="P759" s="327"/>
      <c r="Q759" s="327"/>
      <c r="R759" s="327"/>
      <c r="S759" s="327"/>
      <c r="T759" s="327"/>
      <c r="U759" s="327"/>
      <c r="V759" s="327"/>
      <c r="W759" s="327"/>
      <c r="X759" s="327"/>
      <c r="Y759" s="327"/>
      <c r="Z759" s="327"/>
    </row>
    <row r="760" spans="1:26" ht="15.75">
      <c r="A760" s="327"/>
      <c r="B760" s="327"/>
      <c r="C760" s="327"/>
      <c r="D760" s="327"/>
      <c r="E760" s="327"/>
      <c r="F760" s="327"/>
      <c r="G760" s="327"/>
      <c r="H760" s="327"/>
      <c r="I760" s="327"/>
      <c r="J760" s="327"/>
      <c r="K760" s="327"/>
      <c r="L760" s="327"/>
      <c r="M760" s="327"/>
      <c r="N760" s="327"/>
      <c r="O760" s="327"/>
      <c r="P760" s="327"/>
      <c r="Q760" s="327"/>
      <c r="R760" s="327"/>
      <c r="S760" s="327"/>
      <c r="T760" s="327"/>
      <c r="U760" s="327"/>
      <c r="V760" s="327"/>
      <c r="W760" s="327"/>
      <c r="X760" s="327"/>
      <c r="Y760" s="327"/>
      <c r="Z760" s="327"/>
    </row>
    <row r="761" spans="1:26" ht="15.75">
      <c r="A761" s="327"/>
      <c r="B761" s="327"/>
      <c r="C761" s="327"/>
      <c r="D761" s="327"/>
      <c r="E761" s="327"/>
      <c r="F761" s="327"/>
      <c r="G761" s="327"/>
      <c r="H761" s="327"/>
      <c r="I761" s="327"/>
      <c r="J761" s="327"/>
      <c r="K761" s="327"/>
      <c r="L761" s="327"/>
      <c r="M761" s="327"/>
      <c r="N761" s="327"/>
      <c r="O761" s="327"/>
      <c r="P761" s="327"/>
      <c r="Q761" s="327"/>
      <c r="R761" s="327"/>
      <c r="S761" s="327"/>
      <c r="T761" s="327"/>
      <c r="U761" s="327"/>
      <c r="V761" s="327"/>
      <c r="W761" s="327"/>
      <c r="X761" s="327"/>
      <c r="Y761" s="327"/>
      <c r="Z761" s="327"/>
    </row>
    <row r="762" spans="1:26" ht="15.75">
      <c r="A762" s="327"/>
      <c r="B762" s="327"/>
      <c r="C762" s="327"/>
      <c r="D762" s="327"/>
      <c r="E762" s="327"/>
      <c r="F762" s="327"/>
      <c r="G762" s="327"/>
      <c r="H762" s="327"/>
      <c r="I762" s="327"/>
      <c r="J762" s="327"/>
      <c r="K762" s="327"/>
      <c r="L762" s="327"/>
      <c r="M762" s="327"/>
      <c r="N762" s="327"/>
      <c r="O762" s="327"/>
      <c r="P762" s="327"/>
      <c r="Q762" s="327"/>
      <c r="R762" s="327"/>
      <c r="S762" s="327"/>
      <c r="T762" s="327"/>
      <c r="U762" s="327"/>
      <c r="V762" s="327"/>
      <c r="W762" s="327"/>
      <c r="X762" s="327"/>
      <c r="Y762" s="327"/>
      <c r="Z762" s="327"/>
    </row>
    <row r="763" spans="1:26" ht="15.75">
      <c r="A763" s="327"/>
      <c r="B763" s="327"/>
      <c r="C763" s="327"/>
      <c r="D763" s="327"/>
      <c r="E763" s="327"/>
      <c r="F763" s="327"/>
      <c r="G763" s="327"/>
      <c r="H763" s="327"/>
      <c r="I763" s="327"/>
      <c r="J763" s="327"/>
      <c r="K763" s="327"/>
      <c r="L763" s="327"/>
      <c r="M763" s="327"/>
      <c r="N763" s="327"/>
      <c r="O763" s="327"/>
      <c r="P763" s="327"/>
      <c r="Q763" s="327"/>
      <c r="R763" s="327"/>
      <c r="S763" s="327"/>
      <c r="T763" s="327"/>
      <c r="U763" s="327"/>
      <c r="V763" s="327"/>
      <c r="W763" s="327"/>
      <c r="X763" s="327"/>
      <c r="Y763" s="327"/>
      <c r="Z763" s="327"/>
    </row>
    <row r="764" spans="1:26" ht="15.75">
      <c r="A764" s="327"/>
      <c r="B764" s="327"/>
      <c r="C764" s="327"/>
      <c r="D764" s="327"/>
      <c r="E764" s="327"/>
      <c r="F764" s="327"/>
      <c r="G764" s="327"/>
      <c r="H764" s="327"/>
      <c r="I764" s="327"/>
      <c r="J764" s="327"/>
      <c r="K764" s="327"/>
      <c r="L764" s="327"/>
      <c r="M764" s="327"/>
      <c r="N764" s="327"/>
      <c r="O764" s="327"/>
      <c r="P764" s="327"/>
      <c r="Q764" s="327"/>
      <c r="R764" s="327"/>
      <c r="S764" s="327"/>
      <c r="T764" s="327"/>
      <c r="U764" s="327"/>
      <c r="V764" s="327"/>
      <c r="W764" s="327"/>
      <c r="X764" s="327"/>
      <c r="Y764" s="327"/>
      <c r="Z764" s="327"/>
    </row>
    <row r="765" spans="1:26" ht="15.75">
      <c r="A765" s="327"/>
      <c r="B765" s="327"/>
      <c r="C765" s="327"/>
      <c r="D765" s="327"/>
      <c r="E765" s="327"/>
      <c r="F765" s="327"/>
      <c r="G765" s="327"/>
      <c r="H765" s="327"/>
      <c r="I765" s="327"/>
      <c r="J765" s="327"/>
      <c r="K765" s="327"/>
      <c r="L765" s="327"/>
      <c r="M765" s="327"/>
      <c r="N765" s="327"/>
      <c r="O765" s="327"/>
      <c r="P765" s="327"/>
      <c r="Q765" s="327"/>
      <c r="R765" s="327"/>
      <c r="S765" s="327"/>
      <c r="T765" s="327"/>
      <c r="U765" s="327"/>
      <c r="V765" s="327"/>
      <c r="W765" s="327"/>
      <c r="X765" s="327"/>
      <c r="Y765" s="327"/>
      <c r="Z765" s="327"/>
    </row>
    <row r="766" spans="1:26" ht="15.75">
      <c r="A766" s="327"/>
      <c r="B766" s="327"/>
      <c r="C766" s="327"/>
      <c r="D766" s="327"/>
      <c r="E766" s="327"/>
      <c r="F766" s="327"/>
      <c r="G766" s="327"/>
      <c r="H766" s="327"/>
      <c r="I766" s="327"/>
      <c r="J766" s="327"/>
      <c r="K766" s="327"/>
      <c r="L766" s="327"/>
      <c r="M766" s="327"/>
      <c r="N766" s="327"/>
      <c r="O766" s="327"/>
      <c r="P766" s="327"/>
      <c r="Q766" s="327"/>
      <c r="R766" s="327"/>
      <c r="S766" s="327"/>
      <c r="T766" s="327"/>
      <c r="U766" s="327"/>
      <c r="V766" s="327"/>
      <c r="W766" s="327"/>
      <c r="X766" s="327"/>
      <c r="Y766" s="327"/>
      <c r="Z766" s="327"/>
    </row>
    <row r="767" spans="1:26" ht="15.75">
      <c r="A767" s="327"/>
      <c r="B767" s="327"/>
      <c r="C767" s="327"/>
      <c r="D767" s="327"/>
      <c r="E767" s="327"/>
      <c r="F767" s="327"/>
      <c r="G767" s="327"/>
      <c r="H767" s="327"/>
      <c r="I767" s="327"/>
      <c r="J767" s="327"/>
      <c r="K767" s="327"/>
      <c r="L767" s="327"/>
      <c r="M767" s="327"/>
      <c r="N767" s="327"/>
      <c r="O767" s="327"/>
      <c r="P767" s="327"/>
      <c r="Q767" s="327"/>
      <c r="R767" s="327"/>
      <c r="S767" s="327"/>
      <c r="T767" s="327"/>
      <c r="U767" s="327"/>
      <c r="V767" s="327"/>
      <c r="W767" s="327"/>
      <c r="X767" s="327"/>
      <c r="Y767" s="327"/>
      <c r="Z767" s="327"/>
    </row>
    <row r="768" spans="1:26" ht="15.75">
      <c r="A768" s="327"/>
      <c r="B768" s="327"/>
      <c r="C768" s="327"/>
      <c r="D768" s="327"/>
      <c r="E768" s="327"/>
      <c r="F768" s="327"/>
      <c r="G768" s="327"/>
      <c r="H768" s="327"/>
      <c r="I768" s="327"/>
      <c r="J768" s="327"/>
      <c r="K768" s="327"/>
      <c r="L768" s="327"/>
      <c r="M768" s="327"/>
      <c r="N768" s="327"/>
      <c r="O768" s="327"/>
      <c r="P768" s="327"/>
      <c r="Q768" s="327"/>
      <c r="R768" s="327"/>
      <c r="S768" s="327"/>
      <c r="T768" s="327"/>
      <c r="U768" s="327"/>
      <c r="V768" s="327"/>
      <c r="W768" s="327"/>
      <c r="X768" s="327"/>
      <c r="Y768" s="327"/>
      <c r="Z768" s="327"/>
    </row>
    <row r="769" spans="1:26" ht="15.75">
      <c r="A769" s="327"/>
      <c r="B769" s="327"/>
      <c r="C769" s="327"/>
      <c r="D769" s="327"/>
      <c r="E769" s="327"/>
      <c r="F769" s="327"/>
      <c r="G769" s="327"/>
      <c r="H769" s="327"/>
      <c r="I769" s="327"/>
      <c r="J769" s="327"/>
      <c r="K769" s="327"/>
      <c r="L769" s="327"/>
      <c r="M769" s="327"/>
      <c r="N769" s="327"/>
      <c r="O769" s="327"/>
      <c r="P769" s="327"/>
      <c r="Q769" s="327"/>
      <c r="R769" s="327"/>
      <c r="S769" s="327"/>
      <c r="T769" s="327"/>
      <c r="U769" s="327"/>
      <c r="V769" s="327"/>
      <c r="W769" s="327"/>
      <c r="X769" s="327"/>
      <c r="Y769" s="327"/>
      <c r="Z769" s="327"/>
    </row>
    <row r="770" spans="1:26" ht="15.75">
      <c r="A770" s="327"/>
      <c r="B770" s="327"/>
      <c r="C770" s="327"/>
      <c r="D770" s="327"/>
      <c r="E770" s="327"/>
      <c r="F770" s="327"/>
      <c r="G770" s="327"/>
      <c r="H770" s="327"/>
      <c r="I770" s="327"/>
      <c r="J770" s="327"/>
      <c r="K770" s="327"/>
      <c r="L770" s="327"/>
      <c r="M770" s="327"/>
      <c r="N770" s="327"/>
      <c r="O770" s="327"/>
      <c r="P770" s="327"/>
      <c r="Q770" s="327"/>
      <c r="R770" s="327"/>
      <c r="S770" s="327"/>
      <c r="T770" s="327"/>
      <c r="U770" s="327"/>
      <c r="V770" s="327"/>
      <c r="W770" s="327"/>
      <c r="X770" s="327"/>
      <c r="Y770" s="327"/>
      <c r="Z770" s="327"/>
    </row>
    <row r="771" spans="1:26" ht="15.75">
      <c r="A771" s="327"/>
      <c r="B771" s="327"/>
      <c r="C771" s="327"/>
      <c r="D771" s="327"/>
      <c r="E771" s="327"/>
      <c r="F771" s="327"/>
      <c r="G771" s="327"/>
      <c r="H771" s="327"/>
      <c r="I771" s="327"/>
      <c r="J771" s="327"/>
      <c r="K771" s="327"/>
      <c r="L771" s="327"/>
      <c r="M771" s="327"/>
      <c r="N771" s="327"/>
      <c r="O771" s="327"/>
      <c r="P771" s="327"/>
      <c r="Q771" s="327"/>
      <c r="R771" s="327"/>
      <c r="S771" s="327"/>
      <c r="T771" s="327"/>
      <c r="U771" s="327"/>
      <c r="V771" s="327"/>
      <c r="W771" s="327"/>
      <c r="X771" s="327"/>
      <c r="Y771" s="327"/>
      <c r="Z771" s="327"/>
    </row>
    <row r="772" spans="1:26" ht="15.75">
      <c r="A772" s="327"/>
      <c r="B772" s="327"/>
      <c r="C772" s="327"/>
      <c r="D772" s="327"/>
      <c r="E772" s="327"/>
      <c r="F772" s="327"/>
      <c r="G772" s="327"/>
      <c r="H772" s="327"/>
      <c r="I772" s="327"/>
      <c r="J772" s="327"/>
      <c r="K772" s="327"/>
      <c r="L772" s="327"/>
      <c r="M772" s="327"/>
      <c r="N772" s="327"/>
      <c r="O772" s="327"/>
      <c r="P772" s="327"/>
      <c r="Q772" s="327"/>
      <c r="R772" s="327"/>
      <c r="S772" s="327"/>
      <c r="T772" s="327"/>
      <c r="U772" s="327"/>
      <c r="V772" s="327"/>
      <c r="W772" s="327"/>
      <c r="X772" s="327"/>
      <c r="Y772" s="327"/>
      <c r="Z772" s="327"/>
    </row>
    <row r="773" spans="1:26" ht="15.75">
      <c r="A773" s="327"/>
      <c r="B773" s="327"/>
      <c r="C773" s="327"/>
      <c r="D773" s="327"/>
      <c r="E773" s="327"/>
      <c r="F773" s="327"/>
      <c r="G773" s="327"/>
      <c r="H773" s="327"/>
      <c r="I773" s="327"/>
      <c r="J773" s="327"/>
      <c r="K773" s="327"/>
      <c r="L773" s="327"/>
      <c r="M773" s="327"/>
      <c r="N773" s="327"/>
      <c r="O773" s="327"/>
      <c r="P773" s="327"/>
      <c r="Q773" s="327"/>
      <c r="R773" s="327"/>
      <c r="S773" s="327"/>
      <c r="T773" s="327"/>
      <c r="U773" s="327"/>
      <c r="V773" s="327"/>
      <c r="W773" s="327"/>
      <c r="X773" s="327"/>
      <c r="Y773" s="327"/>
      <c r="Z773" s="327"/>
    </row>
    <row r="774" spans="1:26" ht="15.75">
      <c r="A774" s="327"/>
      <c r="B774" s="327"/>
      <c r="C774" s="327"/>
      <c r="D774" s="327"/>
      <c r="E774" s="327"/>
      <c r="F774" s="327"/>
      <c r="G774" s="327"/>
      <c r="H774" s="327"/>
      <c r="I774" s="327"/>
      <c r="J774" s="327"/>
      <c r="K774" s="327"/>
      <c r="L774" s="327"/>
      <c r="M774" s="327"/>
      <c r="N774" s="327"/>
      <c r="O774" s="327"/>
      <c r="P774" s="327"/>
      <c r="Q774" s="327"/>
      <c r="R774" s="327"/>
      <c r="S774" s="327"/>
      <c r="T774" s="327"/>
      <c r="U774" s="327"/>
      <c r="V774" s="327"/>
      <c r="W774" s="327"/>
      <c r="X774" s="327"/>
      <c r="Y774" s="327"/>
      <c r="Z774" s="327"/>
    </row>
    <row r="775" spans="1:26" ht="15.75">
      <c r="A775" s="327"/>
      <c r="B775" s="327"/>
      <c r="C775" s="327"/>
      <c r="D775" s="327"/>
      <c r="E775" s="327"/>
      <c r="F775" s="327"/>
      <c r="G775" s="327"/>
      <c r="H775" s="327"/>
      <c r="I775" s="327"/>
      <c r="J775" s="327"/>
      <c r="K775" s="327"/>
      <c r="L775" s="327"/>
      <c r="M775" s="327"/>
      <c r="N775" s="327"/>
      <c r="O775" s="327"/>
      <c r="P775" s="327"/>
      <c r="Q775" s="327"/>
      <c r="R775" s="327"/>
      <c r="S775" s="327"/>
      <c r="T775" s="327"/>
      <c r="U775" s="327"/>
      <c r="V775" s="327"/>
      <c r="W775" s="327"/>
      <c r="X775" s="327"/>
      <c r="Y775" s="327"/>
      <c r="Z775" s="327"/>
    </row>
    <row r="776" spans="1:26" ht="15.75">
      <c r="A776" s="327"/>
      <c r="B776" s="327"/>
      <c r="C776" s="327"/>
      <c r="D776" s="327"/>
      <c r="E776" s="327"/>
      <c r="F776" s="327"/>
      <c r="G776" s="327"/>
      <c r="H776" s="327"/>
      <c r="I776" s="327"/>
      <c r="J776" s="327"/>
      <c r="K776" s="327"/>
      <c r="L776" s="327"/>
      <c r="M776" s="327"/>
      <c r="N776" s="327"/>
      <c r="O776" s="327"/>
      <c r="P776" s="327"/>
      <c r="Q776" s="327"/>
      <c r="R776" s="327"/>
      <c r="S776" s="327"/>
      <c r="T776" s="327"/>
      <c r="U776" s="327"/>
      <c r="V776" s="327"/>
      <c r="W776" s="327"/>
      <c r="X776" s="327"/>
      <c r="Y776" s="327"/>
      <c r="Z776" s="327"/>
    </row>
    <row r="777" spans="1:26" ht="15.75">
      <c r="A777" s="327"/>
      <c r="B777" s="327"/>
      <c r="C777" s="327"/>
      <c r="D777" s="327"/>
      <c r="E777" s="327"/>
      <c r="F777" s="327"/>
      <c r="G777" s="327"/>
      <c r="H777" s="327"/>
      <c r="I777" s="327"/>
      <c r="J777" s="327"/>
      <c r="K777" s="327"/>
      <c r="L777" s="327"/>
      <c r="M777" s="327"/>
      <c r="N777" s="327"/>
      <c r="O777" s="327"/>
      <c r="P777" s="327"/>
      <c r="Q777" s="327"/>
      <c r="R777" s="327"/>
      <c r="S777" s="327"/>
      <c r="T777" s="327"/>
      <c r="U777" s="327"/>
      <c r="V777" s="327"/>
      <c r="W777" s="327"/>
      <c r="X777" s="327"/>
      <c r="Y777" s="327"/>
      <c r="Z777" s="327"/>
    </row>
    <row r="778" spans="1:26" ht="15.75">
      <c r="A778" s="327"/>
      <c r="B778" s="327"/>
      <c r="C778" s="327"/>
      <c r="D778" s="327"/>
      <c r="E778" s="327"/>
      <c r="F778" s="327"/>
      <c r="G778" s="327"/>
      <c r="H778" s="327"/>
      <c r="I778" s="327"/>
      <c r="J778" s="327"/>
      <c r="K778" s="327"/>
      <c r="L778" s="327"/>
      <c r="M778" s="327"/>
      <c r="N778" s="327"/>
      <c r="O778" s="327"/>
      <c r="P778" s="327"/>
      <c r="Q778" s="327"/>
      <c r="R778" s="327"/>
      <c r="S778" s="327"/>
      <c r="T778" s="327"/>
      <c r="U778" s="327"/>
      <c r="V778" s="327"/>
      <c r="W778" s="327"/>
      <c r="X778" s="327"/>
      <c r="Y778" s="327"/>
      <c r="Z778" s="327"/>
    </row>
    <row r="779" spans="1:26" ht="15.75">
      <c r="A779" s="327"/>
      <c r="B779" s="327"/>
      <c r="C779" s="327"/>
      <c r="D779" s="327"/>
      <c r="E779" s="327"/>
      <c r="F779" s="327"/>
      <c r="G779" s="327"/>
      <c r="H779" s="327"/>
      <c r="I779" s="327"/>
      <c r="J779" s="327"/>
      <c r="K779" s="327"/>
      <c r="L779" s="327"/>
      <c r="M779" s="327"/>
      <c r="N779" s="327"/>
      <c r="O779" s="327"/>
      <c r="P779" s="327"/>
      <c r="Q779" s="327"/>
      <c r="R779" s="327"/>
      <c r="S779" s="327"/>
      <c r="T779" s="327"/>
      <c r="U779" s="327"/>
      <c r="V779" s="327"/>
      <c r="W779" s="327"/>
      <c r="X779" s="327"/>
      <c r="Y779" s="327"/>
      <c r="Z779" s="327"/>
    </row>
    <row r="780" spans="1:26" ht="15.75">
      <c r="A780" s="327"/>
      <c r="B780" s="327"/>
      <c r="C780" s="327"/>
      <c r="D780" s="327"/>
      <c r="E780" s="327"/>
      <c r="F780" s="327"/>
      <c r="G780" s="327"/>
      <c r="H780" s="327"/>
      <c r="I780" s="327"/>
      <c r="J780" s="327"/>
      <c r="K780" s="327"/>
      <c r="L780" s="327"/>
      <c r="M780" s="327"/>
      <c r="N780" s="327"/>
      <c r="O780" s="327"/>
      <c r="P780" s="327"/>
      <c r="Q780" s="327"/>
      <c r="R780" s="327"/>
      <c r="S780" s="327"/>
      <c r="T780" s="327"/>
      <c r="U780" s="327"/>
      <c r="V780" s="327"/>
      <c r="W780" s="327"/>
      <c r="X780" s="327"/>
      <c r="Y780" s="327"/>
      <c r="Z780" s="327"/>
    </row>
    <row r="781" spans="1:26" ht="15.75">
      <c r="A781" s="327"/>
      <c r="B781" s="327"/>
      <c r="C781" s="327"/>
      <c r="D781" s="327"/>
      <c r="E781" s="327"/>
      <c r="F781" s="327"/>
      <c r="G781" s="327"/>
      <c r="H781" s="327"/>
      <c r="I781" s="327"/>
      <c r="J781" s="327"/>
      <c r="K781" s="327"/>
      <c r="L781" s="327"/>
      <c r="M781" s="327"/>
      <c r="N781" s="327"/>
      <c r="O781" s="327"/>
      <c r="P781" s="327"/>
      <c r="Q781" s="327"/>
      <c r="R781" s="327"/>
      <c r="S781" s="327"/>
      <c r="T781" s="327"/>
      <c r="U781" s="327"/>
      <c r="V781" s="327"/>
      <c r="W781" s="327"/>
      <c r="X781" s="327"/>
      <c r="Y781" s="327"/>
      <c r="Z781" s="327"/>
    </row>
    <row r="782" spans="1:26" ht="15.75">
      <c r="A782" s="327"/>
      <c r="B782" s="327"/>
      <c r="C782" s="327"/>
      <c r="D782" s="327"/>
      <c r="E782" s="327"/>
      <c r="F782" s="327"/>
      <c r="G782" s="327"/>
      <c r="H782" s="327"/>
      <c r="I782" s="327"/>
      <c r="J782" s="327"/>
      <c r="K782" s="327"/>
      <c r="L782" s="327"/>
      <c r="M782" s="327"/>
      <c r="N782" s="327"/>
      <c r="O782" s="327"/>
      <c r="P782" s="327"/>
      <c r="Q782" s="327"/>
      <c r="R782" s="327"/>
      <c r="S782" s="327"/>
      <c r="T782" s="327"/>
      <c r="U782" s="327"/>
      <c r="V782" s="327"/>
      <c r="W782" s="327"/>
      <c r="X782" s="327"/>
      <c r="Y782" s="327"/>
      <c r="Z782" s="327"/>
    </row>
    <row r="783" spans="1:26" ht="15.75">
      <c r="A783" s="327"/>
      <c r="B783" s="327"/>
      <c r="C783" s="327"/>
      <c r="D783" s="327"/>
      <c r="E783" s="327"/>
      <c r="F783" s="327"/>
      <c r="G783" s="327"/>
      <c r="H783" s="327"/>
      <c r="I783" s="327"/>
      <c r="J783" s="327"/>
      <c r="K783" s="327"/>
      <c r="L783" s="327"/>
      <c r="M783" s="327"/>
      <c r="N783" s="327"/>
      <c r="O783" s="327"/>
      <c r="P783" s="327"/>
      <c r="Q783" s="327"/>
      <c r="R783" s="327"/>
      <c r="S783" s="327"/>
      <c r="T783" s="327"/>
      <c r="U783" s="327"/>
      <c r="V783" s="327"/>
      <c r="W783" s="327"/>
      <c r="X783" s="327"/>
      <c r="Y783" s="327"/>
      <c r="Z783" s="327"/>
    </row>
    <row r="784" spans="1:26" ht="15.75">
      <c r="A784" s="327"/>
      <c r="B784" s="327"/>
      <c r="C784" s="327"/>
      <c r="D784" s="327"/>
      <c r="E784" s="327"/>
      <c r="F784" s="327"/>
      <c r="G784" s="327"/>
      <c r="H784" s="327"/>
      <c r="I784" s="327"/>
      <c r="J784" s="327"/>
      <c r="K784" s="327"/>
      <c r="L784" s="327"/>
      <c r="M784" s="327"/>
      <c r="N784" s="327"/>
      <c r="O784" s="327"/>
      <c r="P784" s="327"/>
      <c r="Q784" s="327"/>
      <c r="R784" s="327"/>
      <c r="S784" s="327"/>
      <c r="T784" s="327"/>
      <c r="U784" s="327"/>
      <c r="V784" s="327"/>
      <c r="W784" s="327"/>
      <c r="X784" s="327"/>
      <c r="Y784" s="327"/>
      <c r="Z784" s="327"/>
    </row>
    <row r="785" spans="1:26" ht="15.75">
      <c r="A785" s="327"/>
      <c r="B785" s="327"/>
      <c r="C785" s="327"/>
      <c r="D785" s="327"/>
      <c r="E785" s="327"/>
      <c r="F785" s="327"/>
      <c r="G785" s="327"/>
      <c r="H785" s="327"/>
      <c r="I785" s="327"/>
      <c r="J785" s="327"/>
      <c r="K785" s="327"/>
      <c r="L785" s="327"/>
      <c r="M785" s="327"/>
      <c r="N785" s="327"/>
      <c r="O785" s="327"/>
      <c r="P785" s="327"/>
      <c r="Q785" s="327"/>
      <c r="R785" s="327"/>
      <c r="S785" s="327"/>
      <c r="T785" s="327"/>
      <c r="U785" s="327"/>
      <c r="V785" s="327"/>
      <c r="W785" s="327"/>
      <c r="X785" s="327"/>
      <c r="Y785" s="327"/>
      <c r="Z785" s="327"/>
    </row>
    <row r="786" spans="1:26" ht="15.75">
      <c r="A786" s="327"/>
      <c r="B786" s="327"/>
      <c r="C786" s="327"/>
      <c r="D786" s="327"/>
      <c r="E786" s="327"/>
      <c r="F786" s="327"/>
      <c r="G786" s="327"/>
      <c r="H786" s="327"/>
      <c r="I786" s="327"/>
      <c r="J786" s="327"/>
      <c r="K786" s="327"/>
      <c r="L786" s="327"/>
      <c r="M786" s="327"/>
      <c r="N786" s="327"/>
      <c r="O786" s="327"/>
      <c r="P786" s="327"/>
      <c r="Q786" s="327"/>
      <c r="R786" s="327"/>
      <c r="S786" s="327"/>
      <c r="T786" s="327"/>
      <c r="U786" s="327"/>
      <c r="V786" s="327"/>
      <c r="W786" s="327"/>
      <c r="X786" s="327"/>
      <c r="Y786" s="327"/>
      <c r="Z786" s="327"/>
    </row>
    <row r="787" spans="1:26" ht="15.75">
      <c r="A787" s="327"/>
      <c r="B787" s="327"/>
      <c r="C787" s="327"/>
      <c r="D787" s="327"/>
      <c r="E787" s="327"/>
      <c r="F787" s="327"/>
      <c r="G787" s="327"/>
      <c r="H787" s="327"/>
      <c r="I787" s="327"/>
      <c r="J787" s="327"/>
      <c r="K787" s="327"/>
      <c r="L787" s="327"/>
      <c r="M787" s="327"/>
      <c r="N787" s="327"/>
      <c r="O787" s="327"/>
      <c r="P787" s="327"/>
      <c r="Q787" s="327"/>
      <c r="R787" s="327"/>
      <c r="S787" s="327"/>
      <c r="T787" s="327"/>
      <c r="U787" s="327"/>
      <c r="V787" s="327"/>
      <c r="W787" s="327"/>
      <c r="X787" s="327"/>
      <c r="Y787" s="327"/>
      <c r="Z787" s="327"/>
    </row>
    <row r="788" spans="1:26" ht="15.75">
      <c r="A788" s="327"/>
      <c r="B788" s="327"/>
      <c r="C788" s="327"/>
      <c r="D788" s="327"/>
      <c r="E788" s="327"/>
      <c r="F788" s="327"/>
      <c r="G788" s="327"/>
      <c r="H788" s="327"/>
      <c r="I788" s="327"/>
      <c r="J788" s="327"/>
      <c r="K788" s="327"/>
      <c r="L788" s="327"/>
      <c r="M788" s="327"/>
      <c r="N788" s="327"/>
      <c r="O788" s="327"/>
      <c r="P788" s="327"/>
      <c r="Q788" s="327"/>
      <c r="R788" s="327"/>
      <c r="S788" s="327"/>
      <c r="T788" s="327"/>
      <c r="U788" s="327"/>
      <c r="V788" s="327"/>
      <c r="W788" s="327"/>
      <c r="X788" s="327"/>
      <c r="Y788" s="327"/>
      <c r="Z788" s="327"/>
    </row>
    <row r="789" spans="1:26" ht="15.75">
      <c r="A789" s="327"/>
      <c r="B789" s="327"/>
      <c r="C789" s="327"/>
      <c r="D789" s="327"/>
      <c r="E789" s="327"/>
      <c r="F789" s="327"/>
      <c r="G789" s="327"/>
      <c r="H789" s="327"/>
      <c r="I789" s="327"/>
      <c r="J789" s="327"/>
      <c r="K789" s="327"/>
      <c r="L789" s="327"/>
      <c r="M789" s="327"/>
      <c r="N789" s="327"/>
      <c r="O789" s="327"/>
      <c r="P789" s="327"/>
      <c r="Q789" s="327"/>
      <c r="R789" s="327"/>
      <c r="S789" s="327"/>
      <c r="T789" s="327"/>
      <c r="U789" s="327"/>
      <c r="V789" s="327"/>
      <c r="W789" s="327"/>
      <c r="X789" s="327"/>
      <c r="Y789" s="327"/>
      <c r="Z789" s="327"/>
    </row>
    <row r="790" spans="1:26" ht="15.75">
      <c r="A790" s="327"/>
      <c r="B790" s="327"/>
      <c r="C790" s="327"/>
      <c r="D790" s="327"/>
      <c r="E790" s="327"/>
      <c r="F790" s="327"/>
      <c r="G790" s="327"/>
      <c r="H790" s="327"/>
      <c r="I790" s="327"/>
      <c r="J790" s="327"/>
      <c r="K790" s="327"/>
      <c r="L790" s="327"/>
      <c r="M790" s="327"/>
      <c r="N790" s="327"/>
      <c r="O790" s="327"/>
      <c r="P790" s="327"/>
      <c r="Q790" s="327"/>
      <c r="R790" s="327"/>
      <c r="S790" s="327"/>
      <c r="T790" s="327"/>
      <c r="U790" s="327"/>
      <c r="V790" s="327"/>
      <c r="W790" s="327"/>
      <c r="X790" s="327"/>
      <c r="Y790" s="327"/>
      <c r="Z790" s="327"/>
    </row>
    <row r="791" spans="1:26" ht="15.75">
      <c r="A791" s="327"/>
      <c r="B791" s="327"/>
      <c r="C791" s="327"/>
      <c r="D791" s="327"/>
      <c r="E791" s="327"/>
      <c r="F791" s="327"/>
      <c r="G791" s="327"/>
      <c r="H791" s="327"/>
      <c r="I791" s="327"/>
      <c r="J791" s="327"/>
      <c r="K791" s="327"/>
      <c r="L791" s="327"/>
      <c r="M791" s="327"/>
      <c r="N791" s="327"/>
      <c r="O791" s="327"/>
      <c r="P791" s="327"/>
      <c r="Q791" s="327"/>
      <c r="R791" s="327"/>
      <c r="S791" s="327"/>
      <c r="T791" s="327"/>
      <c r="U791" s="327"/>
      <c r="V791" s="327"/>
      <c r="W791" s="327"/>
      <c r="X791" s="327"/>
      <c r="Y791" s="327"/>
      <c r="Z791" s="327"/>
    </row>
    <row r="792" spans="1:26" ht="15.75">
      <c r="A792" s="327"/>
      <c r="B792" s="327"/>
      <c r="C792" s="327"/>
      <c r="D792" s="327"/>
      <c r="E792" s="327"/>
      <c r="F792" s="327"/>
      <c r="G792" s="327"/>
      <c r="H792" s="327"/>
      <c r="I792" s="327"/>
      <c r="J792" s="327"/>
      <c r="K792" s="327"/>
      <c r="L792" s="327"/>
      <c r="M792" s="327"/>
      <c r="N792" s="327"/>
      <c r="O792" s="327"/>
      <c r="P792" s="327"/>
      <c r="Q792" s="327"/>
      <c r="R792" s="327"/>
      <c r="S792" s="327"/>
      <c r="T792" s="327"/>
      <c r="U792" s="327"/>
      <c r="V792" s="327"/>
      <c r="W792" s="327"/>
      <c r="X792" s="327"/>
      <c r="Y792" s="327"/>
      <c r="Z792" s="327"/>
    </row>
    <row r="793" spans="1:26" ht="15.75">
      <c r="A793" s="327"/>
      <c r="B793" s="327"/>
      <c r="C793" s="327"/>
      <c r="D793" s="327"/>
      <c r="E793" s="327"/>
      <c r="F793" s="327"/>
      <c r="G793" s="327"/>
      <c r="H793" s="327"/>
      <c r="I793" s="327"/>
      <c r="J793" s="327"/>
      <c r="K793" s="327"/>
      <c r="L793" s="327"/>
      <c r="M793" s="327"/>
      <c r="N793" s="327"/>
      <c r="O793" s="327"/>
      <c r="P793" s="327"/>
      <c r="Q793" s="327"/>
      <c r="R793" s="327"/>
      <c r="S793" s="327"/>
      <c r="T793" s="327"/>
      <c r="U793" s="327"/>
      <c r="V793" s="327"/>
      <c r="W793" s="327"/>
      <c r="X793" s="327"/>
      <c r="Y793" s="327"/>
      <c r="Z793" s="327"/>
    </row>
    <row r="794" spans="1:26" ht="15.75">
      <c r="A794" s="327"/>
      <c r="B794" s="327"/>
      <c r="C794" s="327"/>
      <c r="D794" s="327"/>
      <c r="E794" s="327"/>
      <c r="F794" s="327"/>
      <c r="G794" s="327"/>
      <c r="H794" s="327"/>
      <c r="I794" s="327"/>
      <c r="J794" s="327"/>
      <c r="K794" s="327"/>
      <c r="L794" s="327"/>
      <c r="M794" s="327"/>
      <c r="N794" s="327"/>
      <c r="O794" s="327"/>
      <c r="P794" s="327"/>
      <c r="Q794" s="327"/>
      <c r="R794" s="327"/>
      <c r="S794" s="327"/>
      <c r="T794" s="327"/>
      <c r="U794" s="327"/>
      <c r="V794" s="327"/>
      <c r="W794" s="327"/>
      <c r="X794" s="327"/>
      <c r="Y794" s="327"/>
      <c r="Z794" s="327"/>
    </row>
    <row r="795" spans="1:26" ht="15.75">
      <c r="A795" s="327"/>
      <c r="B795" s="327"/>
      <c r="C795" s="327"/>
      <c r="D795" s="327"/>
      <c r="E795" s="327"/>
      <c r="F795" s="327"/>
      <c r="G795" s="327"/>
      <c r="H795" s="327"/>
      <c r="I795" s="327"/>
      <c r="J795" s="327"/>
      <c r="K795" s="327"/>
      <c r="L795" s="327"/>
      <c r="M795" s="327"/>
      <c r="N795" s="327"/>
      <c r="O795" s="327"/>
      <c r="P795" s="327"/>
      <c r="Q795" s="327"/>
      <c r="R795" s="327"/>
      <c r="S795" s="327"/>
      <c r="T795" s="327"/>
      <c r="U795" s="327"/>
      <c r="V795" s="327"/>
      <c r="W795" s="327"/>
      <c r="X795" s="327"/>
      <c r="Y795" s="327"/>
      <c r="Z795" s="327"/>
    </row>
    <row r="796" spans="1:26" ht="15.75">
      <c r="A796" s="327"/>
      <c r="B796" s="327"/>
      <c r="C796" s="327"/>
      <c r="D796" s="327"/>
      <c r="E796" s="327"/>
      <c r="F796" s="327"/>
      <c r="G796" s="327"/>
      <c r="H796" s="327"/>
      <c r="I796" s="327"/>
      <c r="J796" s="327"/>
      <c r="K796" s="327"/>
      <c r="L796" s="327"/>
      <c r="M796" s="327"/>
      <c r="N796" s="327"/>
      <c r="O796" s="327"/>
      <c r="P796" s="327"/>
      <c r="Q796" s="327"/>
      <c r="R796" s="327"/>
      <c r="S796" s="327"/>
      <c r="T796" s="327"/>
      <c r="U796" s="327"/>
      <c r="V796" s="327"/>
      <c r="W796" s="327"/>
      <c r="X796" s="327"/>
      <c r="Y796" s="327"/>
      <c r="Z796" s="327"/>
    </row>
    <row r="797" spans="1:26" ht="15.75">
      <c r="A797" s="327"/>
      <c r="B797" s="327"/>
      <c r="C797" s="327"/>
      <c r="D797" s="327"/>
      <c r="E797" s="327"/>
      <c r="F797" s="327"/>
      <c r="G797" s="327"/>
      <c r="H797" s="327"/>
      <c r="I797" s="327"/>
      <c r="J797" s="327"/>
      <c r="K797" s="327"/>
      <c r="L797" s="327"/>
      <c r="M797" s="327"/>
      <c r="N797" s="327"/>
      <c r="O797" s="327"/>
      <c r="P797" s="327"/>
      <c r="Q797" s="327"/>
      <c r="R797" s="327"/>
      <c r="S797" s="327"/>
      <c r="T797" s="327"/>
      <c r="U797" s="327"/>
      <c r="V797" s="327"/>
      <c r="W797" s="327"/>
      <c r="X797" s="327"/>
      <c r="Y797" s="327"/>
      <c r="Z797" s="327"/>
    </row>
    <row r="798" spans="1:26" ht="15.75">
      <c r="A798" s="327"/>
      <c r="B798" s="327"/>
      <c r="C798" s="327"/>
      <c r="D798" s="327"/>
      <c r="E798" s="327"/>
      <c r="F798" s="327"/>
      <c r="G798" s="327"/>
      <c r="H798" s="327"/>
      <c r="I798" s="327"/>
      <c r="J798" s="327"/>
      <c r="K798" s="327"/>
      <c r="L798" s="327"/>
      <c r="M798" s="327"/>
      <c r="N798" s="327"/>
      <c r="O798" s="327"/>
      <c r="P798" s="327"/>
      <c r="Q798" s="327"/>
      <c r="R798" s="327"/>
      <c r="S798" s="327"/>
      <c r="T798" s="327"/>
      <c r="U798" s="327"/>
      <c r="V798" s="327"/>
      <c r="W798" s="327"/>
      <c r="X798" s="327"/>
      <c r="Y798" s="327"/>
      <c r="Z798" s="327"/>
    </row>
    <row r="799" spans="1:26" ht="15.75">
      <c r="A799" s="327"/>
      <c r="B799" s="327"/>
      <c r="C799" s="327"/>
      <c r="D799" s="327"/>
      <c r="E799" s="327"/>
      <c r="F799" s="327"/>
      <c r="G799" s="327"/>
      <c r="H799" s="327"/>
      <c r="I799" s="327"/>
      <c r="J799" s="327"/>
      <c r="K799" s="327"/>
      <c r="L799" s="327"/>
      <c r="M799" s="327"/>
      <c r="N799" s="327"/>
      <c r="O799" s="327"/>
      <c r="P799" s="327"/>
      <c r="Q799" s="327"/>
      <c r="R799" s="327"/>
      <c r="S799" s="327"/>
      <c r="T799" s="327"/>
      <c r="U799" s="327"/>
      <c r="V799" s="327"/>
      <c r="W799" s="327"/>
      <c r="X799" s="327"/>
      <c r="Y799" s="327"/>
      <c r="Z799" s="327"/>
    </row>
    <row r="800" spans="1:26" ht="15.75">
      <c r="A800" s="327"/>
      <c r="B800" s="327"/>
      <c r="C800" s="327"/>
      <c r="D800" s="327"/>
      <c r="E800" s="327"/>
      <c r="F800" s="327"/>
      <c r="G800" s="327"/>
      <c r="H800" s="327"/>
      <c r="I800" s="327"/>
      <c r="J800" s="327"/>
      <c r="K800" s="327"/>
      <c r="L800" s="327"/>
      <c r="M800" s="327"/>
      <c r="N800" s="327"/>
      <c r="O800" s="327"/>
      <c r="P800" s="327"/>
      <c r="Q800" s="327"/>
      <c r="R800" s="327"/>
      <c r="S800" s="327"/>
      <c r="T800" s="327"/>
      <c r="U800" s="327"/>
      <c r="V800" s="327"/>
      <c r="W800" s="327"/>
      <c r="X800" s="327"/>
      <c r="Y800" s="327"/>
      <c r="Z800" s="327"/>
    </row>
    <row r="801" spans="1:26" ht="15.75">
      <c r="A801" s="327"/>
      <c r="B801" s="327"/>
      <c r="C801" s="327"/>
      <c r="D801" s="327"/>
      <c r="E801" s="327"/>
      <c r="F801" s="327"/>
      <c r="G801" s="327"/>
      <c r="H801" s="327"/>
      <c r="I801" s="327"/>
      <c r="J801" s="327"/>
      <c r="K801" s="327"/>
      <c r="L801" s="327"/>
      <c r="M801" s="327"/>
      <c r="N801" s="327"/>
      <c r="O801" s="327"/>
      <c r="P801" s="327"/>
      <c r="Q801" s="327"/>
      <c r="R801" s="327"/>
      <c r="S801" s="327"/>
      <c r="T801" s="327"/>
      <c r="U801" s="327"/>
      <c r="V801" s="327"/>
      <c r="W801" s="327"/>
      <c r="X801" s="327"/>
      <c r="Y801" s="327"/>
      <c r="Z801" s="327"/>
    </row>
    <row r="802" spans="1:26" ht="15.75">
      <c r="A802" s="327"/>
      <c r="B802" s="327"/>
      <c r="C802" s="327"/>
      <c r="D802" s="327"/>
      <c r="E802" s="327"/>
      <c r="F802" s="327"/>
      <c r="G802" s="327"/>
      <c r="H802" s="327"/>
      <c r="I802" s="327"/>
      <c r="J802" s="327"/>
      <c r="K802" s="327"/>
      <c r="L802" s="327"/>
      <c r="M802" s="327"/>
      <c r="N802" s="327"/>
      <c r="O802" s="327"/>
      <c r="P802" s="327"/>
      <c r="Q802" s="327"/>
      <c r="R802" s="327"/>
      <c r="S802" s="327"/>
      <c r="T802" s="327"/>
      <c r="U802" s="327"/>
      <c r="V802" s="327"/>
      <c r="W802" s="327"/>
      <c r="X802" s="327"/>
      <c r="Y802" s="327"/>
      <c r="Z802" s="327"/>
    </row>
    <row r="803" spans="1:26" ht="15.75">
      <c r="A803" s="327"/>
      <c r="B803" s="327"/>
      <c r="C803" s="327"/>
      <c r="D803" s="327"/>
      <c r="E803" s="327"/>
      <c r="F803" s="327"/>
      <c r="G803" s="327"/>
      <c r="H803" s="327"/>
      <c r="I803" s="327"/>
      <c r="J803" s="327"/>
      <c r="K803" s="327"/>
      <c r="L803" s="327"/>
      <c r="M803" s="327"/>
      <c r="N803" s="327"/>
      <c r="O803" s="327"/>
      <c r="P803" s="327"/>
      <c r="Q803" s="327"/>
      <c r="R803" s="327"/>
      <c r="S803" s="327"/>
      <c r="T803" s="327"/>
      <c r="U803" s="327"/>
      <c r="V803" s="327"/>
      <c r="W803" s="327"/>
      <c r="X803" s="327"/>
      <c r="Y803" s="327"/>
      <c r="Z803" s="327"/>
    </row>
    <row r="804" spans="1:26" ht="15.75">
      <c r="A804" s="327"/>
      <c r="B804" s="327"/>
      <c r="C804" s="327"/>
      <c r="D804" s="327"/>
      <c r="E804" s="327"/>
      <c r="F804" s="327"/>
      <c r="G804" s="327"/>
      <c r="H804" s="327"/>
      <c r="I804" s="327"/>
      <c r="J804" s="327"/>
      <c r="K804" s="327"/>
      <c r="L804" s="327"/>
      <c r="M804" s="327"/>
      <c r="N804" s="327"/>
      <c r="O804" s="327"/>
      <c r="P804" s="327"/>
      <c r="Q804" s="327"/>
      <c r="R804" s="327"/>
      <c r="S804" s="327"/>
      <c r="T804" s="327"/>
      <c r="U804" s="327"/>
      <c r="V804" s="327"/>
      <c r="W804" s="327"/>
      <c r="X804" s="327"/>
      <c r="Y804" s="327"/>
      <c r="Z804" s="327"/>
    </row>
    <row r="805" spans="1:26" ht="15.75">
      <c r="A805" s="327"/>
      <c r="B805" s="327"/>
      <c r="C805" s="327"/>
      <c r="D805" s="327"/>
      <c r="E805" s="327"/>
      <c r="F805" s="327"/>
      <c r="G805" s="327"/>
      <c r="H805" s="327"/>
      <c r="I805" s="327"/>
      <c r="J805" s="327"/>
      <c r="K805" s="327"/>
      <c r="L805" s="327"/>
      <c r="M805" s="327"/>
      <c r="N805" s="327"/>
      <c r="O805" s="327"/>
      <c r="P805" s="327"/>
      <c r="Q805" s="327"/>
      <c r="R805" s="327"/>
      <c r="S805" s="327"/>
      <c r="T805" s="327"/>
      <c r="U805" s="327"/>
      <c r="V805" s="327"/>
      <c r="W805" s="327"/>
      <c r="X805" s="327"/>
      <c r="Y805" s="327"/>
      <c r="Z805" s="327"/>
    </row>
    <row r="806" spans="1:26" ht="15.75">
      <c r="A806" s="327"/>
      <c r="B806" s="327"/>
      <c r="C806" s="327"/>
      <c r="D806" s="327"/>
      <c r="E806" s="327"/>
      <c r="F806" s="327"/>
      <c r="G806" s="327"/>
      <c r="H806" s="327"/>
      <c r="I806" s="327"/>
      <c r="J806" s="327"/>
      <c r="K806" s="327"/>
      <c r="L806" s="327"/>
      <c r="M806" s="327"/>
      <c r="N806" s="327"/>
      <c r="O806" s="327"/>
      <c r="P806" s="327"/>
      <c r="Q806" s="327"/>
      <c r="R806" s="327"/>
      <c r="S806" s="327"/>
      <c r="T806" s="327"/>
      <c r="U806" s="327"/>
      <c r="V806" s="327"/>
      <c r="W806" s="327"/>
      <c r="X806" s="327"/>
      <c r="Y806" s="327"/>
      <c r="Z806" s="327"/>
    </row>
    <row r="807" spans="1:26" ht="15.75">
      <c r="A807" s="327"/>
      <c r="B807" s="327"/>
      <c r="C807" s="327"/>
      <c r="D807" s="327"/>
      <c r="E807" s="327"/>
      <c r="F807" s="327"/>
      <c r="G807" s="327"/>
      <c r="H807" s="327"/>
      <c r="I807" s="327"/>
      <c r="J807" s="327"/>
      <c r="K807" s="327"/>
      <c r="L807" s="327"/>
      <c r="M807" s="327"/>
      <c r="N807" s="327"/>
      <c r="O807" s="327"/>
      <c r="P807" s="327"/>
      <c r="Q807" s="327"/>
      <c r="R807" s="327"/>
      <c r="S807" s="327"/>
      <c r="T807" s="327"/>
      <c r="U807" s="327"/>
      <c r="V807" s="327"/>
      <c r="W807" s="327"/>
      <c r="X807" s="327"/>
      <c r="Y807" s="327"/>
      <c r="Z807" s="327"/>
    </row>
    <row r="808" spans="1:26" ht="15.75">
      <c r="A808" s="327"/>
      <c r="B808" s="327"/>
      <c r="C808" s="327"/>
      <c r="D808" s="327"/>
      <c r="E808" s="327"/>
      <c r="F808" s="327"/>
      <c r="G808" s="327"/>
      <c r="H808" s="327"/>
      <c r="I808" s="327"/>
      <c r="J808" s="327"/>
      <c r="K808" s="327"/>
      <c r="L808" s="327"/>
      <c r="M808" s="327"/>
      <c r="N808" s="327"/>
      <c r="O808" s="327"/>
      <c r="P808" s="327"/>
      <c r="Q808" s="327"/>
      <c r="R808" s="327"/>
      <c r="S808" s="327"/>
      <c r="T808" s="327"/>
      <c r="U808" s="327"/>
      <c r="V808" s="327"/>
      <c r="W808" s="327"/>
      <c r="X808" s="327"/>
      <c r="Y808" s="327"/>
      <c r="Z808" s="327"/>
    </row>
    <row r="809" spans="1:26" ht="15.75">
      <c r="A809" s="327"/>
      <c r="B809" s="327"/>
      <c r="C809" s="327"/>
      <c r="D809" s="327"/>
      <c r="E809" s="327"/>
      <c r="F809" s="327"/>
      <c r="G809" s="327"/>
      <c r="H809" s="327"/>
      <c r="I809" s="327"/>
      <c r="J809" s="327"/>
      <c r="K809" s="327"/>
      <c r="L809" s="327"/>
      <c r="M809" s="327"/>
      <c r="N809" s="327"/>
      <c r="O809" s="327"/>
      <c r="P809" s="327"/>
      <c r="Q809" s="327"/>
      <c r="R809" s="327"/>
      <c r="S809" s="327"/>
      <c r="T809" s="327"/>
      <c r="U809" s="327"/>
      <c r="V809" s="327"/>
      <c r="W809" s="327"/>
      <c r="X809" s="327"/>
      <c r="Y809" s="327"/>
      <c r="Z809" s="327"/>
    </row>
    <row r="810" spans="1:26" ht="15.75">
      <c r="A810" s="327"/>
      <c r="B810" s="327"/>
      <c r="C810" s="327"/>
      <c r="D810" s="327"/>
      <c r="E810" s="327"/>
      <c r="F810" s="327"/>
      <c r="G810" s="327"/>
      <c r="H810" s="327"/>
      <c r="I810" s="327"/>
      <c r="J810" s="327"/>
      <c r="K810" s="327"/>
      <c r="L810" s="327"/>
      <c r="M810" s="327"/>
      <c r="N810" s="327"/>
      <c r="O810" s="327"/>
      <c r="P810" s="327"/>
      <c r="Q810" s="327"/>
      <c r="R810" s="327"/>
      <c r="S810" s="327"/>
      <c r="T810" s="327"/>
      <c r="U810" s="327"/>
      <c r="V810" s="327"/>
      <c r="W810" s="327"/>
      <c r="X810" s="327"/>
      <c r="Y810" s="327"/>
      <c r="Z810" s="327"/>
    </row>
    <row r="811" spans="1:26" ht="15.75">
      <c r="A811" s="327"/>
      <c r="B811" s="327"/>
      <c r="C811" s="327"/>
      <c r="D811" s="327"/>
      <c r="E811" s="327"/>
      <c r="F811" s="327"/>
      <c r="G811" s="327"/>
      <c r="H811" s="327"/>
      <c r="I811" s="327"/>
      <c r="J811" s="327"/>
      <c r="K811" s="327"/>
      <c r="L811" s="327"/>
      <c r="M811" s="327"/>
      <c r="N811" s="327"/>
      <c r="O811" s="327"/>
      <c r="P811" s="327"/>
      <c r="Q811" s="327"/>
      <c r="R811" s="327"/>
      <c r="S811" s="327"/>
      <c r="T811" s="327"/>
      <c r="U811" s="327"/>
      <c r="V811" s="327"/>
      <c r="W811" s="327"/>
      <c r="X811" s="327"/>
      <c r="Y811" s="327"/>
      <c r="Z811" s="327"/>
    </row>
    <row r="812" spans="1:26" ht="15.75">
      <c r="A812" s="327"/>
      <c r="B812" s="327"/>
      <c r="C812" s="327"/>
      <c r="D812" s="327"/>
      <c r="E812" s="327"/>
      <c r="F812" s="327"/>
      <c r="G812" s="327"/>
      <c r="H812" s="327"/>
      <c r="I812" s="327"/>
      <c r="J812" s="327"/>
      <c r="K812" s="327"/>
      <c r="L812" s="327"/>
      <c r="M812" s="327"/>
      <c r="N812" s="327"/>
      <c r="O812" s="327"/>
      <c r="P812" s="327"/>
      <c r="Q812" s="327"/>
      <c r="R812" s="327"/>
      <c r="S812" s="327"/>
      <c r="T812" s="327"/>
      <c r="U812" s="327"/>
      <c r="V812" s="327"/>
      <c r="W812" s="327"/>
      <c r="X812" s="327"/>
      <c r="Y812" s="327"/>
      <c r="Z812" s="327"/>
    </row>
    <row r="813" spans="1:26" ht="15.75">
      <c r="A813" s="327"/>
      <c r="B813" s="327"/>
      <c r="C813" s="327"/>
      <c r="D813" s="327"/>
      <c r="E813" s="327"/>
      <c r="F813" s="327"/>
      <c r="G813" s="327"/>
      <c r="H813" s="327"/>
      <c r="I813" s="327"/>
      <c r="J813" s="327"/>
      <c r="K813" s="327"/>
      <c r="L813" s="327"/>
      <c r="M813" s="327"/>
      <c r="N813" s="327"/>
      <c r="O813" s="327"/>
      <c r="P813" s="327"/>
      <c r="Q813" s="327"/>
      <c r="R813" s="327"/>
      <c r="S813" s="327"/>
      <c r="T813" s="327"/>
      <c r="U813" s="327"/>
      <c r="V813" s="327"/>
      <c r="W813" s="327"/>
      <c r="X813" s="327"/>
      <c r="Y813" s="327"/>
      <c r="Z813" s="327"/>
    </row>
    <row r="814" spans="1:26" ht="15.75">
      <c r="A814" s="327"/>
      <c r="B814" s="327"/>
      <c r="C814" s="327"/>
      <c r="D814" s="327"/>
      <c r="E814" s="327"/>
      <c r="F814" s="327"/>
      <c r="G814" s="327"/>
      <c r="H814" s="327"/>
      <c r="I814" s="327"/>
      <c r="J814" s="327"/>
      <c r="K814" s="327"/>
      <c r="L814" s="327"/>
      <c r="M814" s="327"/>
      <c r="N814" s="327"/>
      <c r="O814" s="327"/>
      <c r="P814" s="327"/>
      <c r="Q814" s="327"/>
      <c r="R814" s="327"/>
      <c r="S814" s="327"/>
      <c r="T814" s="327"/>
      <c r="U814" s="327"/>
      <c r="V814" s="327"/>
      <c r="W814" s="327"/>
      <c r="X814" s="327"/>
      <c r="Y814" s="327"/>
      <c r="Z814" s="327"/>
    </row>
    <row r="815" spans="1:26" ht="15.75">
      <c r="A815" s="327"/>
      <c r="B815" s="327"/>
      <c r="C815" s="327"/>
      <c r="D815" s="327"/>
      <c r="E815" s="327"/>
      <c r="F815" s="327"/>
      <c r="G815" s="327"/>
      <c r="H815" s="327"/>
      <c r="I815" s="327"/>
      <c r="J815" s="327"/>
      <c r="K815" s="327"/>
      <c r="L815" s="327"/>
      <c r="M815" s="327"/>
      <c r="N815" s="327"/>
      <c r="O815" s="327"/>
      <c r="P815" s="327"/>
      <c r="Q815" s="327"/>
      <c r="R815" s="327"/>
      <c r="S815" s="327"/>
      <c r="T815" s="327"/>
      <c r="U815" s="327"/>
      <c r="V815" s="327"/>
      <c r="W815" s="327"/>
      <c r="X815" s="327"/>
      <c r="Y815" s="327"/>
      <c r="Z815" s="327"/>
    </row>
    <row r="816" spans="1:26" ht="15.75">
      <c r="A816" s="327"/>
      <c r="B816" s="327"/>
      <c r="C816" s="327"/>
      <c r="D816" s="327"/>
      <c r="E816" s="327"/>
      <c r="F816" s="327"/>
      <c r="G816" s="327"/>
      <c r="H816" s="327"/>
      <c r="I816" s="327"/>
      <c r="J816" s="327"/>
      <c r="K816" s="327"/>
      <c r="L816" s="327"/>
      <c r="M816" s="327"/>
      <c r="N816" s="327"/>
      <c r="O816" s="327"/>
      <c r="P816" s="327"/>
      <c r="Q816" s="327"/>
      <c r="R816" s="327"/>
      <c r="S816" s="327"/>
      <c r="T816" s="327"/>
      <c r="U816" s="327"/>
      <c r="V816" s="327"/>
      <c r="W816" s="327"/>
      <c r="X816" s="327"/>
      <c r="Y816" s="327"/>
      <c r="Z816" s="327"/>
    </row>
    <row r="817" spans="1:26" ht="15.75">
      <c r="A817" s="327"/>
      <c r="B817" s="327"/>
      <c r="C817" s="327"/>
      <c r="D817" s="327"/>
      <c r="E817" s="327"/>
      <c r="F817" s="327"/>
      <c r="G817" s="327"/>
      <c r="H817" s="327"/>
      <c r="I817" s="327"/>
      <c r="J817" s="327"/>
      <c r="K817" s="327"/>
      <c r="L817" s="327"/>
      <c r="M817" s="327"/>
      <c r="N817" s="327"/>
      <c r="O817" s="327"/>
      <c r="P817" s="327"/>
      <c r="Q817" s="327"/>
      <c r="R817" s="327"/>
      <c r="S817" s="327"/>
      <c r="T817" s="327"/>
      <c r="U817" s="327"/>
      <c r="V817" s="327"/>
      <c r="W817" s="327"/>
      <c r="X817" s="327"/>
      <c r="Y817" s="327"/>
      <c r="Z817" s="327"/>
    </row>
    <row r="818" spans="1:26" ht="15.75">
      <c r="A818" s="327"/>
      <c r="B818" s="327"/>
      <c r="C818" s="327"/>
      <c r="D818" s="327"/>
      <c r="E818" s="327"/>
      <c r="F818" s="327"/>
      <c r="G818" s="327"/>
      <c r="H818" s="327"/>
      <c r="I818" s="327"/>
      <c r="J818" s="327"/>
      <c r="K818" s="327"/>
      <c r="L818" s="327"/>
      <c r="M818" s="327"/>
      <c r="N818" s="327"/>
      <c r="O818" s="327"/>
      <c r="P818" s="327"/>
      <c r="Q818" s="327"/>
      <c r="R818" s="327"/>
      <c r="S818" s="327"/>
      <c r="T818" s="327"/>
      <c r="U818" s="327"/>
      <c r="V818" s="327"/>
      <c r="W818" s="327"/>
      <c r="X818" s="327"/>
      <c r="Y818" s="327"/>
      <c r="Z818" s="327"/>
    </row>
    <row r="819" spans="1:26" ht="15.75">
      <c r="A819" s="327"/>
      <c r="B819" s="327"/>
      <c r="C819" s="327"/>
      <c r="D819" s="327"/>
      <c r="E819" s="327"/>
      <c r="F819" s="327"/>
      <c r="G819" s="327"/>
      <c r="H819" s="327"/>
      <c r="I819" s="327"/>
      <c r="J819" s="327"/>
      <c r="K819" s="327"/>
      <c r="L819" s="327"/>
      <c r="M819" s="327"/>
      <c r="N819" s="327"/>
      <c r="O819" s="327"/>
      <c r="P819" s="327"/>
      <c r="Q819" s="327"/>
      <c r="R819" s="327"/>
      <c r="S819" s="327"/>
      <c r="T819" s="327"/>
      <c r="U819" s="327"/>
      <c r="V819" s="327"/>
      <c r="W819" s="327"/>
      <c r="X819" s="327"/>
      <c r="Y819" s="327"/>
      <c r="Z819" s="327"/>
    </row>
    <row r="820" spans="1:26" ht="15.75">
      <c r="A820" s="327"/>
      <c r="B820" s="327"/>
      <c r="C820" s="327"/>
      <c r="D820" s="327"/>
      <c r="E820" s="327"/>
      <c r="F820" s="327"/>
      <c r="G820" s="327"/>
      <c r="H820" s="327"/>
      <c r="I820" s="327"/>
      <c r="J820" s="327"/>
      <c r="K820" s="327"/>
      <c r="L820" s="327"/>
      <c r="M820" s="327"/>
      <c r="N820" s="327"/>
      <c r="O820" s="327"/>
      <c r="P820" s="327"/>
      <c r="Q820" s="327"/>
      <c r="R820" s="327"/>
      <c r="S820" s="327"/>
      <c r="T820" s="327"/>
      <c r="U820" s="327"/>
      <c r="V820" s="327"/>
      <c r="W820" s="327"/>
      <c r="X820" s="327"/>
      <c r="Y820" s="327"/>
      <c r="Z820" s="327"/>
    </row>
    <row r="821" spans="1:26" ht="15.75">
      <c r="A821" s="327"/>
      <c r="B821" s="327"/>
      <c r="C821" s="327"/>
      <c r="D821" s="327"/>
      <c r="E821" s="327"/>
      <c r="F821" s="327"/>
      <c r="G821" s="327"/>
      <c r="H821" s="327"/>
      <c r="I821" s="327"/>
      <c r="J821" s="327"/>
      <c r="K821" s="327"/>
      <c r="L821" s="327"/>
      <c r="M821" s="327"/>
      <c r="N821" s="327"/>
      <c r="O821" s="327"/>
      <c r="P821" s="327"/>
      <c r="Q821" s="327"/>
      <c r="R821" s="327"/>
      <c r="S821" s="327"/>
      <c r="T821" s="327"/>
      <c r="U821" s="327"/>
      <c r="V821" s="327"/>
      <c r="W821" s="327"/>
      <c r="X821" s="327"/>
      <c r="Y821" s="327"/>
      <c r="Z821" s="327"/>
    </row>
    <row r="822" spans="1:26" ht="15.75">
      <c r="A822" s="327"/>
      <c r="B822" s="327"/>
      <c r="C822" s="327"/>
      <c r="D822" s="327"/>
      <c r="E822" s="327"/>
      <c r="F822" s="327"/>
      <c r="G822" s="327"/>
      <c r="H822" s="327"/>
      <c r="I822" s="327"/>
      <c r="J822" s="327"/>
      <c r="K822" s="327"/>
      <c r="L822" s="327"/>
      <c r="M822" s="327"/>
      <c r="N822" s="327"/>
      <c r="O822" s="327"/>
      <c r="P822" s="327"/>
      <c r="Q822" s="327"/>
      <c r="R822" s="327"/>
      <c r="S822" s="327"/>
      <c r="T822" s="327"/>
      <c r="U822" s="327"/>
      <c r="V822" s="327"/>
      <c r="W822" s="327"/>
      <c r="X822" s="327"/>
      <c r="Y822" s="327"/>
      <c r="Z822" s="327"/>
    </row>
    <row r="823" spans="1:26" ht="15.75">
      <c r="A823" s="327"/>
      <c r="B823" s="327"/>
      <c r="C823" s="327"/>
      <c r="D823" s="327"/>
      <c r="E823" s="327"/>
      <c r="F823" s="327"/>
      <c r="G823" s="327"/>
      <c r="H823" s="327"/>
      <c r="I823" s="327"/>
      <c r="J823" s="327"/>
      <c r="K823" s="327"/>
      <c r="L823" s="327"/>
      <c r="M823" s="327"/>
      <c r="N823" s="327"/>
      <c r="O823" s="327"/>
      <c r="P823" s="327"/>
      <c r="Q823" s="327"/>
      <c r="R823" s="327"/>
      <c r="S823" s="327"/>
      <c r="T823" s="327"/>
      <c r="U823" s="327"/>
      <c r="V823" s="327"/>
      <c r="W823" s="327"/>
      <c r="X823" s="327"/>
      <c r="Y823" s="327"/>
      <c r="Z823" s="327"/>
    </row>
    <row r="824" spans="1:26" ht="15.75">
      <c r="A824" s="327"/>
      <c r="B824" s="327"/>
      <c r="C824" s="327"/>
      <c r="D824" s="327"/>
      <c r="E824" s="327"/>
      <c r="F824" s="327"/>
      <c r="G824" s="327"/>
      <c r="H824" s="327"/>
      <c r="I824" s="327"/>
      <c r="J824" s="327"/>
      <c r="K824" s="327"/>
      <c r="L824" s="327"/>
      <c r="M824" s="327"/>
      <c r="N824" s="327"/>
      <c r="O824" s="327"/>
      <c r="P824" s="327"/>
      <c r="Q824" s="327"/>
      <c r="R824" s="327"/>
      <c r="S824" s="327"/>
      <c r="T824" s="327"/>
      <c r="U824" s="327"/>
      <c r="V824" s="327"/>
      <c r="W824" s="327"/>
      <c r="X824" s="327"/>
      <c r="Y824" s="327"/>
      <c r="Z824" s="327"/>
    </row>
    <row r="825" spans="1:26" ht="15.75">
      <c r="A825" s="327"/>
      <c r="B825" s="327"/>
      <c r="C825" s="327"/>
      <c r="D825" s="327"/>
      <c r="E825" s="327"/>
      <c r="F825" s="327"/>
      <c r="G825" s="327"/>
      <c r="H825" s="327"/>
      <c r="I825" s="327"/>
      <c r="J825" s="327"/>
      <c r="K825" s="327"/>
      <c r="L825" s="327"/>
      <c r="M825" s="327"/>
      <c r="N825" s="327"/>
      <c r="O825" s="327"/>
      <c r="P825" s="327"/>
      <c r="Q825" s="327"/>
      <c r="R825" s="327"/>
      <c r="S825" s="327"/>
      <c r="T825" s="327"/>
      <c r="U825" s="327"/>
      <c r="V825" s="327"/>
      <c r="W825" s="327"/>
      <c r="X825" s="327"/>
      <c r="Y825" s="327"/>
      <c r="Z825" s="327"/>
    </row>
    <row r="826" spans="1:26" ht="15.75">
      <c r="A826" s="327"/>
      <c r="B826" s="327"/>
      <c r="C826" s="327"/>
      <c r="D826" s="327"/>
      <c r="E826" s="327"/>
      <c r="F826" s="327"/>
      <c r="G826" s="327"/>
      <c r="H826" s="327"/>
      <c r="I826" s="327"/>
      <c r="J826" s="327"/>
      <c r="K826" s="327"/>
      <c r="L826" s="327"/>
      <c r="M826" s="327"/>
      <c r="N826" s="327"/>
      <c r="O826" s="327"/>
      <c r="P826" s="327"/>
      <c r="Q826" s="327"/>
      <c r="R826" s="327"/>
      <c r="S826" s="327"/>
      <c r="T826" s="327"/>
      <c r="U826" s="327"/>
      <c r="V826" s="327"/>
      <c r="W826" s="327"/>
      <c r="X826" s="327"/>
      <c r="Y826" s="327"/>
      <c r="Z826" s="327"/>
    </row>
    <row r="827" spans="1:26" ht="15.75">
      <c r="A827" s="327"/>
      <c r="B827" s="327"/>
      <c r="C827" s="327"/>
      <c r="D827" s="327"/>
      <c r="E827" s="327"/>
      <c r="F827" s="327"/>
      <c r="G827" s="327"/>
      <c r="H827" s="327"/>
      <c r="I827" s="327"/>
      <c r="J827" s="327"/>
      <c r="K827" s="327"/>
      <c r="L827" s="327"/>
      <c r="M827" s="327"/>
      <c r="N827" s="327"/>
      <c r="O827" s="327"/>
      <c r="P827" s="327"/>
      <c r="Q827" s="327"/>
      <c r="R827" s="327"/>
      <c r="S827" s="327"/>
      <c r="T827" s="327"/>
      <c r="U827" s="327"/>
      <c r="V827" s="327"/>
      <c r="W827" s="327"/>
      <c r="X827" s="327"/>
      <c r="Y827" s="327"/>
      <c r="Z827" s="327"/>
    </row>
    <row r="828" spans="1:26" ht="15.75">
      <c r="A828" s="327"/>
      <c r="B828" s="327"/>
      <c r="C828" s="327"/>
      <c r="D828" s="327"/>
      <c r="E828" s="327"/>
      <c r="F828" s="327"/>
      <c r="G828" s="327"/>
      <c r="H828" s="327"/>
      <c r="I828" s="327"/>
      <c r="J828" s="327"/>
      <c r="K828" s="327"/>
      <c r="L828" s="327"/>
      <c r="M828" s="327"/>
      <c r="N828" s="327"/>
      <c r="O828" s="327"/>
      <c r="P828" s="327"/>
      <c r="Q828" s="327"/>
      <c r="R828" s="327"/>
      <c r="S828" s="327"/>
      <c r="T828" s="327"/>
      <c r="U828" s="327"/>
      <c r="V828" s="327"/>
      <c r="W828" s="327"/>
      <c r="X828" s="327"/>
      <c r="Y828" s="327"/>
      <c r="Z828" s="327"/>
    </row>
    <row r="829" spans="1:26" ht="15.75">
      <c r="A829" s="327"/>
      <c r="B829" s="327"/>
      <c r="C829" s="327"/>
      <c r="D829" s="327"/>
      <c r="E829" s="327"/>
      <c r="F829" s="327"/>
      <c r="G829" s="327"/>
      <c r="H829" s="327"/>
      <c r="I829" s="327"/>
      <c r="J829" s="327"/>
      <c r="K829" s="327"/>
      <c r="L829" s="327"/>
      <c r="M829" s="327"/>
      <c r="N829" s="327"/>
      <c r="O829" s="327"/>
      <c r="P829" s="327"/>
      <c r="Q829" s="327"/>
      <c r="R829" s="327"/>
      <c r="S829" s="327"/>
      <c r="T829" s="327"/>
      <c r="U829" s="327"/>
      <c r="V829" s="327"/>
      <c r="W829" s="327"/>
      <c r="X829" s="327"/>
      <c r="Y829" s="327"/>
      <c r="Z829" s="327"/>
    </row>
    <row r="830" spans="1:26" ht="15.75">
      <c r="A830" s="327"/>
      <c r="B830" s="327"/>
      <c r="C830" s="327"/>
      <c r="D830" s="327"/>
      <c r="E830" s="327"/>
      <c r="F830" s="327"/>
      <c r="G830" s="327"/>
      <c r="H830" s="327"/>
      <c r="I830" s="327"/>
      <c r="J830" s="327"/>
      <c r="K830" s="327"/>
      <c r="L830" s="327"/>
      <c r="M830" s="327"/>
      <c r="N830" s="327"/>
      <c r="O830" s="327"/>
      <c r="P830" s="327"/>
      <c r="Q830" s="327"/>
      <c r="R830" s="327"/>
      <c r="S830" s="327"/>
      <c r="T830" s="327"/>
      <c r="U830" s="327"/>
      <c r="V830" s="327"/>
      <c r="W830" s="327"/>
      <c r="X830" s="327"/>
      <c r="Y830" s="327"/>
      <c r="Z830" s="327"/>
    </row>
    <row r="831" spans="1:26" ht="15.75">
      <c r="A831" s="327"/>
      <c r="B831" s="327"/>
      <c r="C831" s="327"/>
      <c r="D831" s="327"/>
      <c r="E831" s="327"/>
      <c r="F831" s="327"/>
      <c r="G831" s="327"/>
      <c r="H831" s="327"/>
      <c r="I831" s="327"/>
      <c r="J831" s="327"/>
      <c r="K831" s="327"/>
      <c r="L831" s="327"/>
      <c r="M831" s="327"/>
      <c r="N831" s="327"/>
      <c r="O831" s="327"/>
      <c r="P831" s="327"/>
      <c r="Q831" s="327"/>
      <c r="R831" s="327"/>
      <c r="S831" s="327"/>
      <c r="T831" s="327"/>
      <c r="U831" s="327"/>
      <c r="V831" s="327"/>
      <c r="W831" s="327"/>
      <c r="X831" s="327"/>
      <c r="Y831" s="327"/>
      <c r="Z831" s="327"/>
    </row>
    <row r="832" spans="1:26" ht="15.75">
      <c r="A832" s="327"/>
      <c r="B832" s="327"/>
      <c r="C832" s="327"/>
      <c r="D832" s="327"/>
      <c r="E832" s="327"/>
      <c r="F832" s="327"/>
      <c r="G832" s="327"/>
      <c r="H832" s="327"/>
      <c r="I832" s="327"/>
      <c r="J832" s="327"/>
      <c r="K832" s="327"/>
      <c r="L832" s="327"/>
      <c r="M832" s="327"/>
      <c r="N832" s="327"/>
      <c r="O832" s="327"/>
      <c r="P832" s="327"/>
      <c r="Q832" s="327"/>
      <c r="R832" s="327"/>
      <c r="S832" s="327"/>
      <c r="T832" s="327"/>
      <c r="U832" s="327"/>
      <c r="V832" s="327"/>
      <c r="W832" s="327"/>
      <c r="X832" s="327"/>
      <c r="Y832" s="327"/>
      <c r="Z832" s="327"/>
    </row>
    <row r="833" spans="1:26" ht="15.75">
      <c r="A833" s="327"/>
      <c r="B833" s="327"/>
      <c r="C833" s="327"/>
      <c r="D833" s="327"/>
      <c r="E833" s="327"/>
      <c r="F833" s="327"/>
      <c r="G833" s="327"/>
      <c r="H833" s="327"/>
      <c r="I833" s="327"/>
      <c r="J833" s="327"/>
      <c r="K833" s="327"/>
      <c r="L833" s="327"/>
      <c r="M833" s="327"/>
      <c r="N833" s="327"/>
      <c r="O833" s="327"/>
      <c r="P833" s="327"/>
      <c r="Q833" s="327"/>
      <c r="R833" s="327"/>
      <c r="S833" s="327"/>
      <c r="T833" s="327"/>
      <c r="U833" s="327"/>
      <c r="V833" s="327"/>
      <c r="W833" s="327"/>
      <c r="X833" s="327"/>
      <c r="Y833" s="327"/>
      <c r="Z833" s="327"/>
    </row>
    <row r="834" spans="1:26" ht="15.75">
      <c r="A834" s="327"/>
      <c r="B834" s="327"/>
      <c r="C834" s="327"/>
      <c r="D834" s="327"/>
      <c r="E834" s="327"/>
      <c r="F834" s="327"/>
      <c r="G834" s="327"/>
      <c r="H834" s="327"/>
      <c r="I834" s="327"/>
      <c r="J834" s="327"/>
      <c r="K834" s="327"/>
      <c r="L834" s="327"/>
      <c r="M834" s="327"/>
      <c r="N834" s="327"/>
      <c r="O834" s="327"/>
      <c r="P834" s="327"/>
      <c r="Q834" s="327"/>
      <c r="R834" s="327"/>
      <c r="S834" s="327"/>
      <c r="T834" s="327"/>
      <c r="U834" s="327"/>
      <c r="V834" s="327"/>
      <c r="W834" s="327"/>
      <c r="X834" s="327"/>
      <c r="Y834" s="327"/>
      <c r="Z834" s="327"/>
    </row>
    <row r="835" spans="1:26" ht="15.75">
      <c r="A835" s="327"/>
      <c r="B835" s="327"/>
      <c r="C835" s="327"/>
      <c r="D835" s="327"/>
      <c r="E835" s="327"/>
      <c r="F835" s="327"/>
      <c r="G835" s="327"/>
      <c r="H835" s="327"/>
      <c r="I835" s="327"/>
      <c r="J835" s="327"/>
      <c r="K835" s="327"/>
      <c r="L835" s="327"/>
      <c r="M835" s="327"/>
      <c r="N835" s="327"/>
      <c r="O835" s="327"/>
      <c r="P835" s="327"/>
      <c r="Q835" s="327"/>
      <c r="R835" s="327"/>
      <c r="S835" s="327"/>
      <c r="T835" s="327"/>
      <c r="U835" s="327"/>
      <c r="V835" s="327"/>
      <c r="W835" s="327"/>
      <c r="X835" s="327"/>
      <c r="Y835" s="327"/>
      <c r="Z835" s="327"/>
    </row>
    <row r="836" spans="1:26" ht="15.75">
      <c r="A836" s="327"/>
      <c r="B836" s="327"/>
      <c r="C836" s="327"/>
      <c r="D836" s="327"/>
      <c r="E836" s="327"/>
      <c r="F836" s="327"/>
      <c r="G836" s="327"/>
      <c r="H836" s="327"/>
      <c r="I836" s="327"/>
      <c r="J836" s="327"/>
      <c r="K836" s="327"/>
      <c r="L836" s="327"/>
      <c r="M836" s="327"/>
      <c r="N836" s="327"/>
      <c r="O836" s="327"/>
      <c r="P836" s="327"/>
      <c r="Q836" s="327"/>
      <c r="R836" s="327"/>
      <c r="S836" s="327"/>
      <c r="T836" s="327"/>
      <c r="U836" s="327"/>
      <c r="V836" s="327"/>
      <c r="W836" s="327"/>
      <c r="X836" s="327"/>
      <c r="Y836" s="327"/>
      <c r="Z836" s="327"/>
    </row>
    <row r="837" spans="1:26" ht="15.75">
      <c r="A837" s="327"/>
      <c r="B837" s="327"/>
      <c r="C837" s="327"/>
      <c r="D837" s="327"/>
      <c r="E837" s="327"/>
      <c r="F837" s="327"/>
      <c r="G837" s="327"/>
      <c r="H837" s="327"/>
      <c r="I837" s="327"/>
      <c r="J837" s="327"/>
      <c r="K837" s="327"/>
      <c r="L837" s="327"/>
      <c r="M837" s="327"/>
      <c r="N837" s="327"/>
      <c r="O837" s="327"/>
      <c r="P837" s="327"/>
      <c r="Q837" s="327"/>
      <c r="R837" s="327"/>
      <c r="S837" s="327"/>
      <c r="T837" s="327"/>
      <c r="U837" s="327"/>
      <c r="V837" s="327"/>
      <c r="W837" s="327"/>
      <c r="X837" s="327"/>
      <c r="Y837" s="327"/>
      <c r="Z837" s="327"/>
    </row>
    <row r="838" spans="1:26" ht="15.75">
      <c r="A838" s="327"/>
      <c r="B838" s="327"/>
      <c r="C838" s="327"/>
      <c r="D838" s="327"/>
      <c r="E838" s="327"/>
      <c r="F838" s="327"/>
      <c r="G838" s="327"/>
      <c r="H838" s="327"/>
      <c r="I838" s="327"/>
      <c r="J838" s="327"/>
      <c r="K838" s="327"/>
      <c r="L838" s="327"/>
      <c r="M838" s="327"/>
      <c r="N838" s="327"/>
      <c r="O838" s="327"/>
      <c r="P838" s="327"/>
      <c r="Q838" s="327"/>
      <c r="R838" s="327"/>
      <c r="S838" s="327"/>
      <c r="T838" s="327"/>
      <c r="U838" s="327"/>
      <c r="V838" s="327"/>
      <c r="W838" s="327"/>
      <c r="X838" s="327"/>
      <c r="Y838" s="327"/>
      <c r="Z838" s="327"/>
    </row>
    <row r="839" spans="1:26" ht="15.75">
      <c r="A839" s="327"/>
      <c r="B839" s="327"/>
      <c r="C839" s="327"/>
      <c r="D839" s="327"/>
      <c r="E839" s="327"/>
      <c r="F839" s="327"/>
      <c r="G839" s="327"/>
      <c r="H839" s="327"/>
      <c r="I839" s="327"/>
      <c r="J839" s="327"/>
      <c r="K839" s="327"/>
      <c r="L839" s="327"/>
      <c r="M839" s="327"/>
      <c r="N839" s="327"/>
      <c r="O839" s="327"/>
      <c r="P839" s="327"/>
      <c r="Q839" s="327"/>
      <c r="R839" s="327"/>
      <c r="S839" s="327"/>
      <c r="T839" s="327"/>
      <c r="U839" s="327"/>
      <c r="V839" s="327"/>
      <c r="W839" s="327"/>
      <c r="X839" s="327"/>
      <c r="Y839" s="327"/>
      <c r="Z839" s="327"/>
    </row>
    <row r="840" spans="1:26" ht="15.75">
      <c r="A840" s="327"/>
      <c r="B840" s="327"/>
      <c r="C840" s="327"/>
      <c r="D840" s="327"/>
      <c r="E840" s="327"/>
      <c r="F840" s="327"/>
      <c r="G840" s="327"/>
      <c r="H840" s="327"/>
      <c r="I840" s="327"/>
      <c r="J840" s="327"/>
      <c r="K840" s="327"/>
      <c r="L840" s="327"/>
      <c r="M840" s="327"/>
      <c r="N840" s="327"/>
      <c r="O840" s="327"/>
      <c r="P840" s="327"/>
      <c r="Q840" s="327"/>
      <c r="R840" s="327"/>
      <c r="S840" s="327"/>
      <c r="T840" s="327"/>
      <c r="U840" s="327"/>
      <c r="V840" s="327"/>
      <c r="W840" s="327"/>
      <c r="X840" s="327"/>
      <c r="Y840" s="327"/>
      <c r="Z840" s="327"/>
    </row>
    <row r="841" spans="1:26" ht="15.75">
      <c r="A841" s="327"/>
      <c r="B841" s="327"/>
      <c r="C841" s="327"/>
      <c r="D841" s="327"/>
      <c r="E841" s="327"/>
      <c r="F841" s="327"/>
      <c r="G841" s="327"/>
      <c r="H841" s="327"/>
      <c r="I841" s="327"/>
      <c r="J841" s="327"/>
      <c r="K841" s="327"/>
      <c r="L841" s="327"/>
      <c r="M841" s="327"/>
      <c r="N841" s="327"/>
      <c r="O841" s="327"/>
      <c r="P841" s="327"/>
      <c r="Q841" s="327"/>
      <c r="R841" s="327"/>
      <c r="S841" s="327"/>
      <c r="T841" s="327"/>
      <c r="U841" s="327"/>
      <c r="V841" s="327"/>
      <c r="W841" s="327"/>
      <c r="X841" s="327"/>
      <c r="Y841" s="327"/>
      <c r="Z841" s="327"/>
    </row>
    <row r="842" spans="1:26" ht="15.75">
      <c r="A842" s="327"/>
      <c r="B842" s="327"/>
      <c r="C842" s="327"/>
      <c r="D842" s="327"/>
      <c r="E842" s="327"/>
      <c r="F842" s="327"/>
      <c r="G842" s="327"/>
      <c r="H842" s="327"/>
      <c r="I842" s="327"/>
      <c r="J842" s="327"/>
      <c r="K842" s="327"/>
      <c r="L842" s="327"/>
      <c r="M842" s="327"/>
      <c r="N842" s="327"/>
      <c r="O842" s="327"/>
      <c r="P842" s="327"/>
      <c r="Q842" s="327"/>
      <c r="R842" s="327"/>
      <c r="S842" s="327"/>
      <c r="T842" s="327"/>
      <c r="U842" s="327"/>
      <c r="V842" s="327"/>
      <c r="W842" s="327"/>
      <c r="X842" s="327"/>
      <c r="Y842" s="327"/>
      <c r="Z842" s="327"/>
    </row>
    <row r="843" spans="1:26" ht="15.75">
      <c r="A843" s="327"/>
      <c r="B843" s="327"/>
      <c r="C843" s="327"/>
      <c r="D843" s="327"/>
      <c r="E843" s="327"/>
      <c r="F843" s="327"/>
      <c r="G843" s="327"/>
      <c r="H843" s="327"/>
      <c r="I843" s="327"/>
      <c r="J843" s="327"/>
      <c r="K843" s="327"/>
      <c r="L843" s="327"/>
      <c r="M843" s="327"/>
      <c r="N843" s="327"/>
      <c r="O843" s="327"/>
      <c r="P843" s="327"/>
      <c r="Q843" s="327"/>
      <c r="R843" s="327"/>
      <c r="S843" s="327"/>
      <c r="T843" s="327"/>
      <c r="U843" s="327"/>
      <c r="V843" s="327"/>
      <c r="W843" s="327"/>
      <c r="X843" s="327"/>
      <c r="Y843" s="327"/>
      <c r="Z843" s="327"/>
    </row>
    <row r="844" spans="1:26" ht="15.75">
      <c r="A844" s="327"/>
      <c r="B844" s="327"/>
      <c r="C844" s="327"/>
      <c r="D844" s="327"/>
      <c r="E844" s="327"/>
      <c r="F844" s="327"/>
      <c r="G844" s="327"/>
      <c r="H844" s="327"/>
      <c r="I844" s="327"/>
      <c r="J844" s="327"/>
      <c r="K844" s="327"/>
      <c r="L844" s="327"/>
      <c r="M844" s="327"/>
      <c r="N844" s="327"/>
      <c r="O844" s="327"/>
      <c r="P844" s="327"/>
      <c r="Q844" s="327"/>
      <c r="R844" s="327"/>
      <c r="S844" s="327"/>
      <c r="T844" s="327"/>
      <c r="U844" s="327"/>
      <c r="V844" s="327"/>
      <c r="W844" s="327"/>
      <c r="X844" s="327"/>
      <c r="Y844" s="327"/>
      <c r="Z844" s="327"/>
    </row>
    <row r="845" spans="1:26" ht="15.75">
      <c r="A845" s="327"/>
      <c r="B845" s="327"/>
      <c r="C845" s="327"/>
      <c r="D845" s="327"/>
      <c r="E845" s="327"/>
      <c r="F845" s="327"/>
      <c r="G845" s="327"/>
      <c r="H845" s="327"/>
      <c r="I845" s="327"/>
      <c r="J845" s="327"/>
      <c r="K845" s="327"/>
      <c r="L845" s="327"/>
      <c r="M845" s="327"/>
      <c r="N845" s="327"/>
      <c r="O845" s="327"/>
      <c r="P845" s="327"/>
      <c r="Q845" s="327"/>
      <c r="R845" s="327"/>
      <c r="S845" s="327"/>
      <c r="T845" s="327"/>
      <c r="U845" s="327"/>
      <c r="V845" s="327"/>
      <c r="W845" s="327"/>
      <c r="X845" s="327"/>
      <c r="Y845" s="327"/>
      <c r="Z845" s="327"/>
    </row>
    <row r="846" spans="1:26" ht="15.75">
      <c r="A846" s="327"/>
      <c r="B846" s="327"/>
      <c r="C846" s="327"/>
      <c r="D846" s="327"/>
      <c r="E846" s="327"/>
      <c r="F846" s="327"/>
      <c r="G846" s="327"/>
      <c r="H846" s="327"/>
      <c r="I846" s="327"/>
      <c r="J846" s="327"/>
      <c r="K846" s="327"/>
      <c r="L846" s="327"/>
      <c r="M846" s="327"/>
      <c r="N846" s="327"/>
      <c r="O846" s="327"/>
      <c r="P846" s="327"/>
      <c r="Q846" s="327"/>
      <c r="R846" s="327"/>
      <c r="S846" s="327"/>
      <c r="T846" s="327"/>
      <c r="U846" s="327"/>
      <c r="V846" s="327"/>
      <c r="W846" s="327"/>
      <c r="X846" s="327"/>
      <c r="Y846" s="327"/>
      <c r="Z846" s="327"/>
    </row>
    <row r="847" spans="1:26" ht="15.75">
      <c r="A847" s="327"/>
      <c r="B847" s="327"/>
      <c r="C847" s="327"/>
      <c r="D847" s="327"/>
      <c r="E847" s="327"/>
      <c r="F847" s="327"/>
      <c r="G847" s="327"/>
      <c r="H847" s="327"/>
      <c r="I847" s="327"/>
      <c r="J847" s="327"/>
      <c r="K847" s="327"/>
      <c r="L847" s="327"/>
      <c r="M847" s="327"/>
      <c r="N847" s="327"/>
      <c r="O847" s="327"/>
      <c r="P847" s="327"/>
      <c r="Q847" s="327"/>
      <c r="R847" s="327"/>
      <c r="S847" s="327"/>
      <c r="T847" s="327"/>
      <c r="U847" s="327"/>
      <c r="V847" s="327"/>
      <c r="W847" s="327"/>
      <c r="X847" s="327"/>
      <c r="Y847" s="327"/>
      <c r="Z847" s="327"/>
    </row>
    <row r="848" spans="1:26" ht="15.75">
      <c r="A848" s="327"/>
      <c r="B848" s="327"/>
      <c r="C848" s="327"/>
      <c r="D848" s="327"/>
      <c r="E848" s="327"/>
      <c r="F848" s="327"/>
      <c r="G848" s="327"/>
      <c r="H848" s="327"/>
      <c r="I848" s="327"/>
      <c r="J848" s="327"/>
      <c r="K848" s="327"/>
      <c r="L848" s="327"/>
      <c r="M848" s="327"/>
      <c r="N848" s="327"/>
      <c r="O848" s="327"/>
      <c r="P848" s="327"/>
      <c r="Q848" s="327"/>
      <c r="R848" s="327"/>
      <c r="S848" s="327"/>
      <c r="T848" s="327"/>
      <c r="U848" s="327"/>
      <c r="V848" s="327"/>
      <c r="W848" s="327"/>
      <c r="X848" s="327"/>
      <c r="Y848" s="327"/>
      <c r="Z848" s="327"/>
    </row>
    <row r="849" spans="1:26" ht="15.75">
      <c r="A849" s="327"/>
      <c r="B849" s="327"/>
      <c r="C849" s="327"/>
      <c r="D849" s="327"/>
      <c r="E849" s="327"/>
      <c r="F849" s="327"/>
      <c r="G849" s="327"/>
      <c r="H849" s="327"/>
      <c r="I849" s="327"/>
      <c r="J849" s="327"/>
      <c r="K849" s="327"/>
      <c r="L849" s="327"/>
      <c r="M849" s="327"/>
      <c r="N849" s="327"/>
      <c r="O849" s="327"/>
      <c r="P849" s="327"/>
      <c r="Q849" s="327"/>
      <c r="R849" s="327"/>
      <c r="S849" s="327"/>
      <c r="T849" s="327"/>
      <c r="U849" s="327"/>
      <c r="V849" s="327"/>
      <c r="W849" s="327"/>
      <c r="X849" s="327"/>
      <c r="Y849" s="327"/>
      <c r="Z849" s="327"/>
    </row>
    <row r="850" spans="1:26" ht="15.75">
      <c r="A850" s="327"/>
      <c r="B850" s="327"/>
      <c r="C850" s="327"/>
      <c r="D850" s="327"/>
      <c r="E850" s="327"/>
      <c r="F850" s="327"/>
      <c r="G850" s="327"/>
      <c r="H850" s="327"/>
      <c r="I850" s="327"/>
      <c r="J850" s="327"/>
      <c r="K850" s="327"/>
      <c r="L850" s="327"/>
      <c r="M850" s="327"/>
      <c r="N850" s="327"/>
      <c r="O850" s="327"/>
      <c r="P850" s="327"/>
      <c r="Q850" s="327"/>
      <c r="R850" s="327"/>
      <c r="S850" s="327"/>
      <c r="T850" s="327"/>
      <c r="U850" s="327"/>
      <c r="V850" s="327"/>
      <c r="W850" s="327"/>
      <c r="X850" s="327"/>
      <c r="Y850" s="327"/>
      <c r="Z850" s="327"/>
    </row>
    <row r="851" spans="1:26" ht="15.75">
      <c r="A851" s="327"/>
      <c r="B851" s="327"/>
      <c r="C851" s="327"/>
      <c r="D851" s="327"/>
      <c r="E851" s="327"/>
      <c r="F851" s="327"/>
      <c r="G851" s="327"/>
      <c r="H851" s="327"/>
      <c r="I851" s="327"/>
      <c r="J851" s="327"/>
      <c r="K851" s="327"/>
      <c r="L851" s="327"/>
      <c r="M851" s="327"/>
      <c r="N851" s="327"/>
      <c r="O851" s="327"/>
      <c r="P851" s="327"/>
      <c r="Q851" s="327"/>
      <c r="R851" s="327"/>
      <c r="S851" s="327"/>
      <c r="T851" s="327"/>
      <c r="U851" s="327"/>
      <c r="V851" s="327"/>
      <c r="W851" s="327"/>
      <c r="X851" s="327"/>
      <c r="Y851" s="327"/>
      <c r="Z851" s="327"/>
    </row>
    <row r="852" spans="1:26" ht="15.75">
      <c r="A852" s="327"/>
      <c r="B852" s="327"/>
      <c r="C852" s="327"/>
      <c r="D852" s="327"/>
      <c r="E852" s="327"/>
      <c r="F852" s="327"/>
      <c r="G852" s="327"/>
      <c r="H852" s="327"/>
      <c r="I852" s="327"/>
      <c r="J852" s="327"/>
      <c r="K852" s="327"/>
      <c r="L852" s="327"/>
      <c r="M852" s="327"/>
      <c r="N852" s="327"/>
      <c r="O852" s="327"/>
      <c r="P852" s="327"/>
      <c r="Q852" s="327"/>
      <c r="R852" s="327"/>
      <c r="S852" s="327"/>
      <c r="T852" s="327"/>
      <c r="U852" s="327"/>
      <c r="V852" s="327"/>
      <c r="W852" s="327"/>
      <c r="X852" s="327"/>
      <c r="Y852" s="327"/>
      <c r="Z852" s="327"/>
    </row>
    <row r="853" spans="1:26" ht="15.75">
      <c r="A853" s="327"/>
      <c r="B853" s="327"/>
      <c r="C853" s="327"/>
      <c r="D853" s="327"/>
      <c r="E853" s="327"/>
      <c r="F853" s="327"/>
      <c r="G853" s="327"/>
      <c r="H853" s="327"/>
      <c r="I853" s="327"/>
      <c r="J853" s="327"/>
      <c r="K853" s="327"/>
      <c r="L853" s="327"/>
      <c r="M853" s="327"/>
      <c r="N853" s="327"/>
      <c r="O853" s="327"/>
      <c r="P853" s="327"/>
      <c r="Q853" s="327"/>
      <c r="R853" s="327"/>
      <c r="S853" s="327"/>
      <c r="T853" s="327"/>
      <c r="U853" s="327"/>
      <c r="V853" s="327"/>
      <c r="W853" s="327"/>
      <c r="X853" s="327"/>
      <c r="Y853" s="327"/>
      <c r="Z853" s="327"/>
    </row>
    <row r="854" spans="1:26" ht="15.75">
      <c r="A854" s="327"/>
      <c r="B854" s="327"/>
      <c r="C854" s="327"/>
      <c r="D854" s="327"/>
      <c r="E854" s="327"/>
      <c r="F854" s="327"/>
      <c r="G854" s="327"/>
      <c r="H854" s="327"/>
      <c r="I854" s="327"/>
      <c r="J854" s="327"/>
      <c r="K854" s="327"/>
      <c r="L854" s="327"/>
      <c r="M854" s="327"/>
      <c r="N854" s="327"/>
      <c r="O854" s="327"/>
      <c r="P854" s="327"/>
      <c r="Q854" s="327"/>
      <c r="R854" s="327"/>
      <c r="S854" s="327"/>
      <c r="T854" s="327"/>
      <c r="U854" s="327"/>
      <c r="V854" s="327"/>
      <c r="W854" s="327"/>
      <c r="X854" s="327"/>
      <c r="Y854" s="327"/>
      <c r="Z854" s="327"/>
    </row>
    <row r="855" spans="1:26" ht="15.75">
      <c r="A855" s="327"/>
      <c r="B855" s="327"/>
      <c r="C855" s="327"/>
      <c r="D855" s="327"/>
      <c r="E855" s="327"/>
      <c r="F855" s="327"/>
      <c r="G855" s="327"/>
      <c r="H855" s="327"/>
      <c r="I855" s="327"/>
      <c r="J855" s="327"/>
      <c r="K855" s="327"/>
      <c r="L855" s="327"/>
      <c r="M855" s="327"/>
      <c r="N855" s="327"/>
      <c r="O855" s="327"/>
      <c r="P855" s="327"/>
      <c r="Q855" s="327"/>
      <c r="R855" s="327"/>
      <c r="S855" s="327"/>
      <c r="T855" s="327"/>
      <c r="U855" s="327"/>
      <c r="V855" s="327"/>
      <c r="W855" s="327"/>
      <c r="X855" s="327"/>
      <c r="Y855" s="327"/>
      <c r="Z855" s="327"/>
    </row>
    <row r="856" spans="1:26" ht="15.75">
      <c r="A856" s="327"/>
      <c r="B856" s="327"/>
      <c r="C856" s="327"/>
      <c r="D856" s="327"/>
      <c r="E856" s="327"/>
      <c r="F856" s="327"/>
      <c r="G856" s="327"/>
      <c r="H856" s="327"/>
      <c r="I856" s="327"/>
      <c r="J856" s="327"/>
      <c r="K856" s="327"/>
      <c r="L856" s="327"/>
      <c r="M856" s="327"/>
      <c r="N856" s="327"/>
      <c r="O856" s="327"/>
      <c r="P856" s="327"/>
      <c r="Q856" s="327"/>
      <c r="R856" s="327"/>
      <c r="S856" s="327"/>
      <c r="T856" s="327"/>
      <c r="U856" s="327"/>
      <c r="V856" s="327"/>
      <c r="W856" s="327"/>
      <c r="X856" s="327"/>
      <c r="Y856" s="327"/>
      <c r="Z856" s="327"/>
    </row>
    <row r="857" spans="1:26" ht="15.75">
      <c r="A857" s="327"/>
      <c r="B857" s="327"/>
      <c r="C857" s="327"/>
      <c r="D857" s="327"/>
      <c r="E857" s="327"/>
      <c r="F857" s="327"/>
      <c r="G857" s="327"/>
      <c r="H857" s="327"/>
      <c r="I857" s="327"/>
      <c r="J857" s="327"/>
      <c r="K857" s="327"/>
      <c r="L857" s="327"/>
      <c r="M857" s="327"/>
      <c r="N857" s="327"/>
      <c r="O857" s="327"/>
      <c r="P857" s="327"/>
      <c r="Q857" s="327"/>
      <c r="R857" s="327"/>
      <c r="S857" s="327"/>
      <c r="T857" s="327"/>
      <c r="U857" s="327"/>
      <c r="V857" s="327"/>
      <c r="W857" s="327"/>
      <c r="X857" s="327"/>
      <c r="Y857" s="327"/>
      <c r="Z857" s="327"/>
    </row>
    <row r="858" spans="1:26" ht="15.75">
      <c r="A858" s="327"/>
      <c r="B858" s="327"/>
      <c r="C858" s="327"/>
      <c r="D858" s="327"/>
      <c r="E858" s="327"/>
      <c r="F858" s="327"/>
      <c r="G858" s="327"/>
      <c r="H858" s="327"/>
      <c r="I858" s="327"/>
      <c r="J858" s="327"/>
      <c r="K858" s="327"/>
      <c r="L858" s="327"/>
      <c r="M858" s="327"/>
      <c r="N858" s="327"/>
      <c r="O858" s="327"/>
      <c r="P858" s="327"/>
      <c r="Q858" s="327"/>
      <c r="R858" s="327"/>
      <c r="S858" s="327"/>
      <c r="T858" s="327"/>
      <c r="U858" s="327"/>
      <c r="V858" s="327"/>
      <c r="W858" s="327"/>
      <c r="X858" s="327"/>
      <c r="Y858" s="327"/>
      <c r="Z858" s="327"/>
    </row>
    <row r="859" spans="1:26" ht="15.75">
      <c r="A859" s="327"/>
      <c r="B859" s="327"/>
      <c r="C859" s="327"/>
      <c r="D859" s="327"/>
      <c r="E859" s="327"/>
      <c r="F859" s="327"/>
      <c r="G859" s="327"/>
      <c r="H859" s="327"/>
      <c r="I859" s="327"/>
      <c r="J859" s="327"/>
      <c r="K859" s="327"/>
      <c r="L859" s="327"/>
      <c r="M859" s="327"/>
      <c r="N859" s="327"/>
      <c r="O859" s="327"/>
      <c r="P859" s="327"/>
      <c r="Q859" s="327"/>
      <c r="R859" s="327"/>
      <c r="S859" s="327"/>
      <c r="T859" s="327"/>
      <c r="U859" s="327"/>
      <c r="V859" s="327"/>
      <c r="W859" s="327"/>
      <c r="X859" s="327"/>
      <c r="Y859" s="327"/>
      <c r="Z859" s="327"/>
    </row>
    <row r="860" spans="1:26" ht="15.75">
      <c r="A860" s="327"/>
      <c r="B860" s="327"/>
      <c r="C860" s="327"/>
      <c r="D860" s="327"/>
      <c r="E860" s="327"/>
      <c r="F860" s="327"/>
      <c r="G860" s="327"/>
      <c r="H860" s="327"/>
      <c r="I860" s="327"/>
      <c r="J860" s="327"/>
      <c r="K860" s="327"/>
      <c r="L860" s="327"/>
      <c r="M860" s="327"/>
      <c r="N860" s="327"/>
      <c r="O860" s="327"/>
      <c r="P860" s="327"/>
      <c r="Q860" s="327"/>
      <c r="R860" s="327"/>
      <c r="S860" s="327"/>
      <c r="T860" s="327"/>
      <c r="U860" s="327"/>
      <c r="V860" s="327"/>
      <c r="W860" s="327"/>
      <c r="X860" s="327"/>
      <c r="Y860" s="327"/>
      <c r="Z860" s="327"/>
    </row>
    <row r="861" spans="1:26" ht="15.75">
      <c r="A861" s="327"/>
      <c r="B861" s="327"/>
      <c r="C861" s="327"/>
      <c r="D861" s="327"/>
      <c r="E861" s="327"/>
      <c r="F861" s="327"/>
      <c r="G861" s="327"/>
      <c r="H861" s="327"/>
      <c r="I861" s="327"/>
      <c r="J861" s="327"/>
      <c r="K861" s="327"/>
      <c r="L861" s="327"/>
      <c r="M861" s="327"/>
      <c r="N861" s="327"/>
      <c r="O861" s="327"/>
      <c r="P861" s="327"/>
      <c r="Q861" s="327"/>
      <c r="R861" s="327"/>
      <c r="S861" s="327"/>
      <c r="T861" s="327"/>
      <c r="U861" s="327"/>
      <c r="V861" s="327"/>
      <c r="W861" s="327"/>
      <c r="X861" s="327"/>
      <c r="Y861" s="327"/>
      <c r="Z861" s="327"/>
    </row>
    <row r="862" spans="1:26" ht="15.75">
      <c r="A862" s="327"/>
      <c r="B862" s="327"/>
      <c r="C862" s="327"/>
      <c r="D862" s="327"/>
      <c r="E862" s="327"/>
      <c r="F862" s="327"/>
      <c r="G862" s="327"/>
      <c r="H862" s="327"/>
      <c r="I862" s="327"/>
      <c r="J862" s="327"/>
      <c r="K862" s="327"/>
      <c r="L862" s="327"/>
      <c r="M862" s="327"/>
      <c r="N862" s="327"/>
      <c r="O862" s="327"/>
      <c r="P862" s="327"/>
      <c r="Q862" s="327"/>
      <c r="R862" s="327"/>
      <c r="S862" s="327"/>
      <c r="T862" s="327"/>
      <c r="U862" s="327"/>
      <c r="V862" s="327"/>
      <c r="W862" s="327"/>
      <c r="X862" s="327"/>
      <c r="Y862" s="327"/>
      <c r="Z862" s="327"/>
    </row>
    <row r="863" spans="1:26" ht="15.75">
      <c r="A863" s="327"/>
      <c r="B863" s="327"/>
      <c r="C863" s="327"/>
      <c r="D863" s="327"/>
      <c r="E863" s="327"/>
      <c r="F863" s="327"/>
      <c r="G863" s="327"/>
      <c r="H863" s="327"/>
      <c r="I863" s="327"/>
      <c r="J863" s="327"/>
      <c r="K863" s="327"/>
      <c r="L863" s="327"/>
      <c r="M863" s="327"/>
      <c r="N863" s="327"/>
      <c r="O863" s="327"/>
      <c r="P863" s="327"/>
      <c r="Q863" s="327"/>
      <c r="R863" s="327"/>
      <c r="S863" s="327"/>
      <c r="T863" s="327"/>
      <c r="U863" s="327"/>
      <c r="V863" s="327"/>
      <c r="W863" s="327"/>
      <c r="X863" s="327"/>
      <c r="Y863" s="327"/>
      <c r="Z863" s="327"/>
    </row>
    <row r="864" spans="1:26" ht="15.75">
      <c r="A864" s="327"/>
      <c r="B864" s="327"/>
      <c r="C864" s="327"/>
      <c r="D864" s="327"/>
      <c r="E864" s="327"/>
      <c r="F864" s="327"/>
      <c r="G864" s="327"/>
      <c r="H864" s="327"/>
      <c r="I864" s="327"/>
      <c r="J864" s="327"/>
      <c r="K864" s="327"/>
      <c r="L864" s="327"/>
      <c r="M864" s="327"/>
      <c r="N864" s="327"/>
      <c r="O864" s="327"/>
      <c r="P864" s="327"/>
      <c r="Q864" s="327"/>
      <c r="R864" s="327"/>
      <c r="S864" s="327"/>
      <c r="T864" s="327"/>
      <c r="U864" s="327"/>
      <c r="V864" s="327"/>
      <c r="W864" s="327"/>
      <c r="X864" s="327"/>
      <c r="Y864" s="327"/>
      <c r="Z864" s="327"/>
    </row>
    <row r="865" spans="1:26" ht="15.75">
      <c r="A865" s="327"/>
      <c r="B865" s="327"/>
      <c r="C865" s="327"/>
      <c r="D865" s="327"/>
      <c r="E865" s="327"/>
      <c r="F865" s="327"/>
      <c r="G865" s="327"/>
      <c r="H865" s="327"/>
      <c r="I865" s="327"/>
      <c r="J865" s="327"/>
      <c r="K865" s="327"/>
      <c r="L865" s="327"/>
      <c r="M865" s="327"/>
      <c r="N865" s="327"/>
      <c r="O865" s="327"/>
      <c r="P865" s="327"/>
      <c r="Q865" s="327"/>
      <c r="R865" s="327"/>
      <c r="S865" s="327"/>
      <c r="T865" s="327"/>
      <c r="U865" s="327"/>
      <c r="V865" s="327"/>
      <c r="W865" s="327"/>
      <c r="X865" s="327"/>
      <c r="Y865" s="327"/>
      <c r="Z865" s="327"/>
    </row>
    <row r="866" spans="1:26" ht="15.75">
      <c r="A866" s="327"/>
      <c r="B866" s="327"/>
      <c r="C866" s="327"/>
      <c r="D866" s="327"/>
      <c r="E866" s="327"/>
      <c r="F866" s="327"/>
      <c r="G866" s="327"/>
      <c r="H866" s="327"/>
      <c r="I866" s="327"/>
      <c r="J866" s="327"/>
      <c r="K866" s="327"/>
      <c r="L866" s="327"/>
      <c r="M866" s="327"/>
      <c r="N866" s="327"/>
      <c r="O866" s="327"/>
      <c r="P866" s="327"/>
      <c r="Q866" s="327"/>
      <c r="R866" s="327"/>
      <c r="S866" s="327"/>
      <c r="T866" s="327"/>
      <c r="U866" s="327"/>
      <c r="V866" s="327"/>
      <c r="W866" s="327"/>
      <c r="X866" s="327"/>
      <c r="Y866" s="327"/>
      <c r="Z866" s="327"/>
    </row>
    <row r="867" spans="1:26" ht="15.75">
      <c r="A867" s="327"/>
      <c r="B867" s="327"/>
      <c r="C867" s="327"/>
      <c r="D867" s="327"/>
      <c r="E867" s="327"/>
      <c r="F867" s="327"/>
      <c r="G867" s="327"/>
      <c r="H867" s="327"/>
      <c r="I867" s="327"/>
      <c r="J867" s="327"/>
      <c r="K867" s="327"/>
      <c r="L867" s="327"/>
      <c r="M867" s="327"/>
      <c r="N867" s="327"/>
      <c r="O867" s="327"/>
      <c r="P867" s="327"/>
      <c r="Q867" s="327"/>
      <c r="R867" s="327"/>
      <c r="S867" s="327"/>
      <c r="T867" s="327"/>
      <c r="U867" s="327"/>
      <c r="V867" s="327"/>
      <c r="W867" s="327"/>
      <c r="X867" s="327"/>
      <c r="Y867" s="327"/>
      <c r="Z867" s="327"/>
    </row>
    <row r="868" spans="1:26" ht="15.75">
      <c r="A868" s="327"/>
      <c r="B868" s="327"/>
      <c r="C868" s="327"/>
      <c r="D868" s="327"/>
      <c r="E868" s="327"/>
      <c r="F868" s="327"/>
      <c r="G868" s="327"/>
      <c r="H868" s="327"/>
      <c r="I868" s="327"/>
      <c r="J868" s="327"/>
      <c r="K868" s="327"/>
      <c r="L868" s="327"/>
      <c r="M868" s="327"/>
      <c r="N868" s="327"/>
      <c r="O868" s="327"/>
      <c r="P868" s="327"/>
      <c r="Q868" s="327"/>
      <c r="R868" s="327"/>
      <c r="S868" s="327"/>
      <c r="T868" s="327"/>
      <c r="U868" s="327"/>
      <c r="V868" s="327"/>
      <c r="W868" s="327"/>
      <c r="X868" s="327"/>
      <c r="Y868" s="327"/>
      <c r="Z868" s="327"/>
    </row>
    <row r="869" spans="1:26" ht="15.75">
      <c r="A869" s="327"/>
      <c r="B869" s="327"/>
      <c r="C869" s="327"/>
      <c r="D869" s="327"/>
      <c r="E869" s="327"/>
      <c r="F869" s="327"/>
      <c r="G869" s="327"/>
      <c r="H869" s="327"/>
      <c r="I869" s="327"/>
      <c r="J869" s="327"/>
      <c r="K869" s="327"/>
      <c r="L869" s="327"/>
      <c r="M869" s="327"/>
      <c r="N869" s="327"/>
      <c r="O869" s="327"/>
      <c r="P869" s="327"/>
      <c r="Q869" s="327"/>
      <c r="R869" s="327"/>
      <c r="S869" s="327"/>
      <c r="T869" s="327"/>
      <c r="U869" s="327"/>
      <c r="V869" s="327"/>
      <c r="W869" s="327"/>
      <c r="X869" s="327"/>
      <c r="Y869" s="327"/>
      <c r="Z869" s="327"/>
    </row>
    <row r="870" spans="1:26" ht="15.75">
      <c r="A870" s="327"/>
      <c r="B870" s="327"/>
      <c r="C870" s="327"/>
      <c r="D870" s="327"/>
      <c r="E870" s="327"/>
      <c r="F870" s="327"/>
      <c r="G870" s="327"/>
      <c r="H870" s="327"/>
      <c r="I870" s="327"/>
      <c r="J870" s="327"/>
      <c r="K870" s="327"/>
      <c r="L870" s="327"/>
      <c r="M870" s="327"/>
      <c r="N870" s="327"/>
      <c r="O870" s="327"/>
      <c r="P870" s="327"/>
      <c r="Q870" s="327"/>
      <c r="R870" s="327"/>
      <c r="S870" s="327"/>
      <c r="T870" s="327"/>
      <c r="U870" s="327"/>
      <c r="V870" s="327"/>
      <c r="W870" s="327"/>
      <c r="X870" s="327"/>
      <c r="Y870" s="327"/>
      <c r="Z870" s="327"/>
    </row>
    <row r="871" spans="1:26" ht="15.75">
      <c r="A871" s="327"/>
      <c r="B871" s="327"/>
      <c r="C871" s="327"/>
      <c r="D871" s="327"/>
      <c r="E871" s="327"/>
      <c r="F871" s="327"/>
      <c r="G871" s="327"/>
      <c r="H871" s="327"/>
      <c r="I871" s="327"/>
      <c r="J871" s="327"/>
      <c r="K871" s="327"/>
      <c r="L871" s="327"/>
      <c r="M871" s="327"/>
      <c r="N871" s="327"/>
      <c r="O871" s="327"/>
      <c r="P871" s="327"/>
      <c r="Q871" s="327"/>
      <c r="R871" s="327"/>
      <c r="S871" s="327"/>
      <c r="T871" s="327"/>
      <c r="U871" s="327"/>
      <c r="V871" s="327"/>
      <c r="W871" s="327"/>
      <c r="X871" s="327"/>
      <c r="Y871" s="327"/>
      <c r="Z871" s="327"/>
    </row>
    <row r="872" spans="1:26" ht="15.75">
      <c r="A872" s="327"/>
      <c r="B872" s="327"/>
      <c r="C872" s="327"/>
      <c r="D872" s="327"/>
      <c r="E872" s="327"/>
      <c r="F872" s="327"/>
      <c r="G872" s="327"/>
      <c r="H872" s="327"/>
      <c r="I872" s="327"/>
      <c r="J872" s="327"/>
      <c r="K872" s="327"/>
      <c r="L872" s="327"/>
      <c r="M872" s="327"/>
      <c r="N872" s="327"/>
      <c r="O872" s="327"/>
      <c r="P872" s="327"/>
      <c r="Q872" s="327"/>
      <c r="R872" s="327"/>
      <c r="S872" s="327"/>
      <c r="T872" s="327"/>
      <c r="U872" s="327"/>
      <c r="V872" s="327"/>
      <c r="W872" s="327"/>
      <c r="X872" s="327"/>
      <c r="Y872" s="327"/>
      <c r="Z872" s="327"/>
    </row>
    <row r="873" spans="1:26" ht="15.75">
      <c r="A873" s="327"/>
      <c r="B873" s="327"/>
      <c r="C873" s="327"/>
      <c r="D873" s="327"/>
      <c r="E873" s="327"/>
      <c r="F873" s="327"/>
      <c r="G873" s="327"/>
      <c r="H873" s="327"/>
      <c r="I873" s="327"/>
      <c r="J873" s="327"/>
      <c r="K873" s="327"/>
      <c r="L873" s="327"/>
      <c r="M873" s="327"/>
      <c r="N873" s="327"/>
      <c r="O873" s="327"/>
      <c r="P873" s="327"/>
      <c r="Q873" s="327"/>
      <c r="R873" s="327"/>
      <c r="S873" s="327"/>
      <c r="T873" s="327"/>
      <c r="U873" s="327"/>
      <c r="V873" s="327"/>
      <c r="W873" s="327"/>
      <c r="X873" s="327"/>
      <c r="Y873" s="327"/>
      <c r="Z873" s="327"/>
    </row>
    <row r="874" spans="1:26" ht="15.75">
      <c r="A874" s="327"/>
      <c r="B874" s="327"/>
      <c r="C874" s="327"/>
      <c r="D874" s="327"/>
      <c r="E874" s="327"/>
      <c r="F874" s="327"/>
      <c r="G874" s="327"/>
      <c r="H874" s="327"/>
      <c r="I874" s="327"/>
      <c r="J874" s="327"/>
      <c r="K874" s="327"/>
      <c r="L874" s="327"/>
      <c r="M874" s="327"/>
      <c r="N874" s="327"/>
      <c r="O874" s="327"/>
      <c r="P874" s="327"/>
      <c r="Q874" s="327"/>
      <c r="R874" s="327"/>
      <c r="S874" s="327"/>
      <c r="T874" s="327"/>
      <c r="U874" s="327"/>
      <c r="V874" s="327"/>
      <c r="W874" s="327"/>
      <c r="X874" s="327"/>
      <c r="Y874" s="327"/>
      <c r="Z874" s="327"/>
    </row>
    <row r="875" spans="1:26" ht="15.75">
      <c r="A875" s="327"/>
      <c r="B875" s="327"/>
      <c r="C875" s="327"/>
      <c r="D875" s="327"/>
      <c r="E875" s="327"/>
      <c r="F875" s="327"/>
      <c r="G875" s="327"/>
      <c r="H875" s="327"/>
      <c r="I875" s="327"/>
      <c r="J875" s="327"/>
      <c r="K875" s="327"/>
      <c r="L875" s="327"/>
      <c r="M875" s="327"/>
      <c r="N875" s="327"/>
      <c r="O875" s="327"/>
      <c r="P875" s="327"/>
      <c r="Q875" s="327"/>
      <c r="R875" s="327"/>
      <c r="S875" s="327"/>
      <c r="T875" s="327"/>
      <c r="U875" s="327"/>
      <c r="V875" s="327"/>
      <c r="W875" s="327"/>
      <c r="X875" s="327"/>
      <c r="Y875" s="327"/>
      <c r="Z875" s="327"/>
    </row>
    <row r="876" spans="1:26" ht="15.75">
      <c r="A876" s="327"/>
      <c r="B876" s="327"/>
      <c r="C876" s="327"/>
      <c r="D876" s="327"/>
      <c r="E876" s="327"/>
      <c r="F876" s="327"/>
      <c r="G876" s="327"/>
      <c r="H876" s="327"/>
      <c r="I876" s="327"/>
      <c r="J876" s="327"/>
      <c r="K876" s="327"/>
      <c r="L876" s="327"/>
      <c r="M876" s="327"/>
      <c r="N876" s="327"/>
      <c r="O876" s="327"/>
      <c r="P876" s="327"/>
      <c r="Q876" s="327"/>
      <c r="R876" s="327"/>
      <c r="S876" s="327"/>
      <c r="T876" s="327"/>
      <c r="U876" s="327"/>
      <c r="V876" s="327"/>
      <c r="W876" s="327"/>
      <c r="X876" s="327"/>
      <c r="Y876" s="327"/>
      <c r="Z876" s="327"/>
    </row>
    <row r="877" spans="1:26" ht="15.75">
      <c r="A877" s="327"/>
      <c r="B877" s="327"/>
      <c r="C877" s="327"/>
      <c r="D877" s="327"/>
      <c r="E877" s="327"/>
      <c r="F877" s="327"/>
      <c r="G877" s="327"/>
      <c r="H877" s="327"/>
      <c r="I877" s="327"/>
      <c r="J877" s="327"/>
      <c r="K877" s="327"/>
      <c r="L877" s="327"/>
      <c r="M877" s="327"/>
      <c r="N877" s="327"/>
      <c r="O877" s="327"/>
      <c r="P877" s="327"/>
      <c r="Q877" s="327"/>
      <c r="R877" s="327"/>
      <c r="S877" s="327"/>
      <c r="T877" s="327"/>
      <c r="U877" s="327"/>
      <c r="V877" s="327"/>
      <c r="W877" s="327"/>
      <c r="X877" s="327"/>
      <c r="Y877" s="327"/>
      <c r="Z877" s="327"/>
    </row>
    <row r="878" spans="1:26" ht="15.75">
      <c r="A878" s="327"/>
      <c r="B878" s="327"/>
      <c r="C878" s="327"/>
      <c r="D878" s="327"/>
      <c r="E878" s="327"/>
      <c r="F878" s="327"/>
      <c r="G878" s="327"/>
      <c r="H878" s="327"/>
      <c r="I878" s="327"/>
      <c r="J878" s="327"/>
      <c r="K878" s="327"/>
      <c r="L878" s="327"/>
      <c r="M878" s="327"/>
      <c r="N878" s="327"/>
      <c r="O878" s="327"/>
      <c r="P878" s="327"/>
      <c r="Q878" s="327"/>
      <c r="R878" s="327"/>
      <c r="S878" s="327"/>
      <c r="T878" s="327"/>
      <c r="U878" s="327"/>
      <c r="V878" s="327"/>
      <c r="W878" s="327"/>
      <c r="X878" s="327"/>
      <c r="Y878" s="327"/>
      <c r="Z878" s="327"/>
    </row>
    <row r="879" spans="1:26" ht="15.75">
      <c r="A879" s="327"/>
      <c r="B879" s="327"/>
      <c r="C879" s="327"/>
      <c r="D879" s="327"/>
      <c r="E879" s="327"/>
      <c r="F879" s="327"/>
      <c r="G879" s="327"/>
      <c r="H879" s="327"/>
      <c r="I879" s="327"/>
      <c r="J879" s="327"/>
      <c r="K879" s="327"/>
      <c r="L879" s="327"/>
      <c r="M879" s="327"/>
      <c r="N879" s="327"/>
      <c r="O879" s="327"/>
      <c r="P879" s="327"/>
      <c r="Q879" s="327"/>
      <c r="R879" s="327"/>
      <c r="S879" s="327"/>
      <c r="T879" s="327"/>
      <c r="U879" s="327"/>
      <c r="V879" s="327"/>
      <c r="W879" s="327"/>
      <c r="X879" s="327"/>
      <c r="Y879" s="327"/>
      <c r="Z879" s="327"/>
    </row>
    <row r="880" spans="1:26" ht="15.75">
      <c r="A880" s="327"/>
      <c r="B880" s="327"/>
      <c r="C880" s="327"/>
      <c r="D880" s="327"/>
      <c r="E880" s="327"/>
      <c r="F880" s="327"/>
      <c r="G880" s="327"/>
      <c r="H880" s="327"/>
      <c r="I880" s="327"/>
      <c r="J880" s="327"/>
      <c r="K880" s="327"/>
      <c r="L880" s="327"/>
      <c r="M880" s="327"/>
      <c r="N880" s="327"/>
      <c r="O880" s="327"/>
      <c r="P880" s="327"/>
      <c r="Q880" s="327"/>
      <c r="R880" s="327"/>
      <c r="S880" s="327"/>
      <c r="T880" s="327"/>
      <c r="U880" s="327"/>
      <c r="V880" s="327"/>
      <c r="W880" s="327"/>
      <c r="X880" s="327"/>
      <c r="Y880" s="327"/>
      <c r="Z880" s="327"/>
    </row>
    <row r="881" spans="1:26" ht="15.75">
      <c r="A881" s="327"/>
      <c r="B881" s="327"/>
      <c r="C881" s="327"/>
      <c r="D881" s="327"/>
      <c r="E881" s="327"/>
      <c r="F881" s="327"/>
      <c r="G881" s="327"/>
      <c r="H881" s="327"/>
      <c r="I881" s="327"/>
      <c r="J881" s="327"/>
      <c r="K881" s="327"/>
      <c r="L881" s="327"/>
      <c r="M881" s="327"/>
      <c r="N881" s="327"/>
      <c r="O881" s="327"/>
      <c r="P881" s="327"/>
      <c r="Q881" s="327"/>
      <c r="R881" s="327"/>
      <c r="S881" s="327"/>
      <c r="T881" s="327"/>
      <c r="U881" s="327"/>
      <c r="V881" s="327"/>
      <c r="W881" s="327"/>
      <c r="X881" s="327"/>
      <c r="Y881" s="327"/>
      <c r="Z881" s="327"/>
    </row>
    <row r="882" spans="1:26" ht="15.75">
      <c r="A882" s="327"/>
      <c r="B882" s="327"/>
      <c r="C882" s="327"/>
      <c r="D882" s="327"/>
      <c r="E882" s="327"/>
      <c r="F882" s="327"/>
      <c r="G882" s="327"/>
      <c r="H882" s="327"/>
      <c r="I882" s="327"/>
      <c r="J882" s="327"/>
      <c r="K882" s="327"/>
      <c r="L882" s="327"/>
      <c r="M882" s="327"/>
      <c r="N882" s="327"/>
      <c r="O882" s="327"/>
      <c r="P882" s="327"/>
      <c r="Q882" s="327"/>
      <c r="R882" s="327"/>
      <c r="S882" s="327"/>
      <c r="T882" s="327"/>
      <c r="U882" s="327"/>
      <c r="V882" s="327"/>
      <c r="W882" s="327"/>
      <c r="X882" s="327"/>
      <c r="Y882" s="327"/>
      <c r="Z882" s="327"/>
    </row>
    <row r="883" spans="1:26" ht="15.75">
      <c r="A883" s="327"/>
      <c r="B883" s="327"/>
      <c r="C883" s="327"/>
      <c r="D883" s="327"/>
      <c r="E883" s="327"/>
      <c r="F883" s="327"/>
      <c r="G883" s="327"/>
      <c r="H883" s="327"/>
      <c r="I883" s="327"/>
      <c r="J883" s="327"/>
      <c r="K883" s="327"/>
      <c r="L883" s="327"/>
      <c r="M883" s="327"/>
      <c r="N883" s="327"/>
      <c r="O883" s="327"/>
      <c r="P883" s="327"/>
      <c r="Q883" s="327"/>
      <c r="R883" s="327"/>
      <c r="S883" s="327"/>
      <c r="T883" s="327"/>
      <c r="U883" s="327"/>
      <c r="V883" s="327"/>
      <c r="W883" s="327"/>
      <c r="X883" s="327"/>
      <c r="Y883" s="327"/>
      <c r="Z883" s="327"/>
    </row>
    <row r="884" spans="1:26" ht="15.75">
      <c r="A884" s="327"/>
      <c r="B884" s="327"/>
      <c r="C884" s="327"/>
      <c r="D884" s="327"/>
      <c r="E884" s="327"/>
      <c r="F884" s="327"/>
      <c r="G884" s="327"/>
      <c r="H884" s="327"/>
      <c r="I884" s="327"/>
      <c r="J884" s="327"/>
      <c r="K884" s="327"/>
      <c r="L884" s="327"/>
      <c r="M884" s="327"/>
      <c r="N884" s="327"/>
      <c r="O884" s="327"/>
      <c r="P884" s="327"/>
      <c r="Q884" s="327"/>
      <c r="R884" s="327"/>
      <c r="S884" s="327"/>
      <c r="T884" s="327"/>
      <c r="U884" s="327"/>
      <c r="V884" s="327"/>
      <c r="W884" s="327"/>
      <c r="X884" s="327"/>
      <c r="Y884" s="327"/>
      <c r="Z884" s="327"/>
    </row>
    <row r="885" spans="1:26" ht="15.75">
      <c r="A885" s="327"/>
      <c r="B885" s="327"/>
      <c r="C885" s="327"/>
      <c r="D885" s="327"/>
      <c r="E885" s="327"/>
      <c r="F885" s="327"/>
      <c r="G885" s="327"/>
      <c r="H885" s="327"/>
      <c r="I885" s="327"/>
      <c r="J885" s="327"/>
      <c r="K885" s="327"/>
      <c r="L885" s="327"/>
      <c r="M885" s="327"/>
      <c r="N885" s="327"/>
      <c r="O885" s="327"/>
      <c r="P885" s="327"/>
      <c r="Q885" s="327"/>
      <c r="R885" s="327"/>
      <c r="S885" s="327"/>
      <c r="T885" s="327"/>
      <c r="U885" s="327"/>
      <c r="V885" s="327"/>
      <c r="W885" s="327"/>
      <c r="X885" s="327"/>
      <c r="Y885" s="327"/>
      <c r="Z885" s="327"/>
    </row>
    <row r="886" spans="1:26" ht="15.75">
      <c r="A886" s="327"/>
      <c r="B886" s="327"/>
      <c r="C886" s="327"/>
      <c r="D886" s="327"/>
      <c r="E886" s="327"/>
      <c r="F886" s="327"/>
      <c r="G886" s="327"/>
      <c r="H886" s="327"/>
      <c r="I886" s="327"/>
      <c r="J886" s="327"/>
      <c r="K886" s="327"/>
      <c r="L886" s="327"/>
      <c r="M886" s="327"/>
      <c r="N886" s="327"/>
      <c r="O886" s="327"/>
      <c r="P886" s="327"/>
      <c r="Q886" s="327"/>
      <c r="R886" s="327"/>
      <c r="S886" s="327"/>
      <c r="T886" s="327"/>
      <c r="U886" s="327"/>
      <c r="V886" s="327"/>
      <c r="W886" s="327"/>
      <c r="X886" s="327"/>
      <c r="Y886" s="327"/>
      <c r="Z886" s="327"/>
    </row>
    <row r="887" spans="1:26" ht="15.75">
      <c r="A887" s="327"/>
      <c r="B887" s="327"/>
      <c r="C887" s="327"/>
      <c r="D887" s="327"/>
      <c r="E887" s="327"/>
      <c r="F887" s="327"/>
      <c r="G887" s="327"/>
      <c r="H887" s="327"/>
      <c r="I887" s="327"/>
      <c r="J887" s="327"/>
      <c r="K887" s="327"/>
      <c r="L887" s="327"/>
      <c r="M887" s="327"/>
      <c r="N887" s="327"/>
      <c r="O887" s="327"/>
      <c r="P887" s="327"/>
      <c r="Q887" s="327"/>
      <c r="R887" s="327"/>
      <c r="S887" s="327"/>
      <c r="T887" s="327"/>
      <c r="U887" s="327"/>
      <c r="V887" s="327"/>
      <c r="W887" s="327"/>
      <c r="X887" s="327"/>
      <c r="Y887" s="327"/>
      <c r="Z887" s="327"/>
    </row>
    <row r="888" spans="1:26" ht="15.75">
      <c r="A888" s="327"/>
      <c r="B888" s="327"/>
      <c r="C888" s="327"/>
      <c r="D888" s="327"/>
      <c r="E888" s="327"/>
      <c r="F888" s="327"/>
      <c r="G888" s="327"/>
      <c r="H888" s="327"/>
      <c r="I888" s="327"/>
      <c r="J888" s="327"/>
      <c r="K888" s="327"/>
      <c r="L888" s="327"/>
      <c r="M888" s="327"/>
      <c r="N888" s="327"/>
      <c r="O888" s="327"/>
      <c r="P888" s="327"/>
      <c r="Q888" s="327"/>
      <c r="R888" s="327"/>
      <c r="S888" s="327"/>
      <c r="T888" s="327"/>
      <c r="U888" s="327"/>
      <c r="V888" s="327"/>
      <c r="W888" s="327"/>
      <c r="X888" s="327"/>
      <c r="Y888" s="327"/>
      <c r="Z888" s="327"/>
    </row>
    <row r="889" spans="1:26" ht="15.75">
      <c r="A889" s="327"/>
      <c r="B889" s="327"/>
      <c r="C889" s="327"/>
      <c r="D889" s="327"/>
      <c r="E889" s="327"/>
      <c r="F889" s="327"/>
      <c r="G889" s="327"/>
      <c r="H889" s="327"/>
      <c r="I889" s="327"/>
      <c r="J889" s="327"/>
      <c r="K889" s="327"/>
      <c r="L889" s="327"/>
      <c r="M889" s="327"/>
      <c r="N889" s="327"/>
      <c r="O889" s="327"/>
      <c r="P889" s="327"/>
      <c r="Q889" s="327"/>
      <c r="R889" s="327"/>
      <c r="S889" s="327"/>
      <c r="T889" s="327"/>
      <c r="U889" s="327"/>
      <c r="V889" s="327"/>
      <c r="W889" s="327"/>
      <c r="X889" s="327"/>
      <c r="Y889" s="327"/>
      <c r="Z889" s="327"/>
    </row>
    <row r="890" spans="1:26" ht="15.75">
      <c r="A890" s="327"/>
      <c r="B890" s="327"/>
      <c r="C890" s="327"/>
      <c r="D890" s="327"/>
      <c r="E890" s="327"/>
      <c r="F890" s="327"/>
      <c r="G890" s="327"/>
      <c r="H890" s="327"/>
      <c r="I890" s="327"/>
      <c r="J890" s="327"/>
      <c r="K890" s="327"/>
      <c r="L890" s="327"/>
      <c r="M890" s="327"/>
      <c r="N890" s="327"/>
      <c r="O890" s="327"/>
      <c r="P890" s="327"/>
      <c r="Q890" s="327"/>
      <c r="R890" s="327"/>
      <c r="S890" s="327"/>
      <c r="T890" s="327"/>
      <c r="U890" s="327"/>
      <c r="V890" s="327"/>
      <c r="W890" s="327"/>
      <c r="X890" s="327"/>
      <c r="Y890" s="327"/>
      <c r="Z890" s="327"/>
    </row>
    <row r="891" spans="1:26" ht="15.75">
      <c r="A891" s="327"/>
      <c r="B891" s="327"/>
      <c r="C891" s="327"/>
      <c r="D891" s="327"/>
      <c r="E891" s="327"/>
      <c r="F891" s="327"/>
      <c r="G891" s="327"/>
      <c r="H891" s="327"/>
      <c r="I891" s="327"/>
      <c r="J891" s="327"/>
      <c r="K891" s="327"/>
      <c r="L891" s="327"/>
      <c r="M891" s="327"/>
      <c r="N891" s="327"/>
      <c r="O891" s="327"/>
      <c r="P891" s="327"/>
      <c r="Q891" s="327"/>
      <c r="R891" s="327"/>
      <c r="S891" s="327"/>
      <c r="T891" s="327"/>
      <c r="U891" s="327"/>
      <c r="V891" s="327"/>
      <c r="W891" s="327"/>
      <c r="X891" s="327"/>
      <c r="Y891" s="327"/>
      <c r="Z891" s="327"/>
    </row>
    <row r="892" spans="1:26" ht="15.75">
      <c r="A892" s="327"/>
      <c r="B892" s="327"/>
      <c r="C892" s="327"/>
      <c r="D892" s="327"/>
      <c r="E892" s="327"/>
      <c r="F892" s="327"/>
      <c r="G892" s="327"/>
      <c r="H892" s="327"/>
      <c r="I892" s="327"/>
      <c r="J892" s="327"/>
      <c r="K892" s="327"/>
      <c r="L892" s="327"/>
      <c r="M892" s="327"/>
      <c r="N892" s="327"/>
      <c r="O892" s="327"/>
      <c r="P892" s="327"/>
      <c r="Q892" s="327"/>
      <c r="R892" s="327"/>
      <c r="S892" s="327"/>
      <c r="T892" s="327"/>
      <c r="U892" s="327"/>
      <c r="V892" s="327"/>
      <c r="W892" s="327"/>
      <c r="X892" s="327"/>
      <c r="Y892" s="327"/>
      <c r="Z892" s="327"/>
    </row>
    <row r="893" spans="1:26" ht="15.75">
      <c r="A893" s="327"/>
      <c r="B893" s="327"/>
      <c r="C893" s="327"/>
      <c r="D893" s="327"/>
      <c r="E893" s="327"/>
      <c r="F893" s="327"/>
      <c r="G893" s="327"/>
      <c r="H893" s="327"/>
      <c r="I893" s="327"/>
      <c r="J893" s="327"/>
      <c r="K893" s="327"/>
      <c r="L893" s="327"/>
      <c r="M893" s="327"/>
      <c r="N893" s="327"/>
      <c r="O893" s="327"/>
      <c r="P893" s="327"/>
      <c r="Q893" s="327"/>
      <c r="R893" s="327"/>
      <c r="S893" s="327"/>
      <c r="T893" s="327"/>
      <c r="U893" s="327"/>
      <c r="V893" s="327"/>
      <c r="W893" s="327"/>
      <c r="X893" s="327"/>
      <c r="Y893" s="327"/>
      <c r="Z893" s="327"/>
    </row>
    <row r="894" spans="1:26" ht="15.75">
      <c r="A894" s="327"/>
      <c r="B894" s="327"/>
      <c r="C894" s="327"/>
      <c r="D894" s="327"/>
      <c r="E894" s="327"/>
      <c r="F894" s="327"/>
      <c r="G894" s="327"/>
      <c r="H894" s="327"/>
      <c r="I894" s="327"/>
      <c r="J894" s="327"/>
      <c r="K894" s="327"/>
      <c r="L894" s="327"/>
      <c r="M894" s="327"/>
      <c r="N894" s="327"/>
      <c r="O894" s="327"/>
      <c r="P894" s="327"/>
      <c r="Q894" s="327"/>
      <c r="R894" s="327"/>
      <c r="S894" s="327"/>
      <c r="T894" s="327"/>
      <c r="U894" s="327"/>
      <c r="V894" s="327"/>
      <c r="W894" s="327"/>
      <c r="X894" s="327"/>
      <c r="Y894" s="327"/>
      <c r="Z894" s="327"/>
    </row>
    <row r="895" spans="1:26" ht="15.75">
      <c r="A895" s="327"/>
      <c r="B895" s="327"/>
      <c r="C895" s="327"/>
      <c r="D895" s="327"/>
      <c r="E895" s="327"/>
      <c r="F895" s="327"/>
      <c r="G895" s="327"/>
      <c r="H895" s="327"/>
      <c r="I895" s="327"/>
      <c r="J895" s="327"/>
      <c r="K895" s="327"/>
      <c r="L895" s="327"/>
      <c r="M895" s="327"/>
      <c r="N895" s="327"/>
      <c r="O895" s="327"/>
      <c r="P895" s="327"/>
      <c r="Q895" s="327"/>
      <c r="R895" s="327"/>
      <c r="S895" s="327"/>
      <c r="T895" s="327"/>
      <c r="U895" s="327"/>
      <c r="V895" s="327"/>
      <c r="W895" s="327"/>
      <c r="X895" s="327"/>
      <c r="Y895" s="327"/>
      <c r="Z895" s="327"/>
    </row>
    <row r="896" spans="1:26" ht="15.75">
      <c r="A896" s="327"/>
      <c r="B896" s="327"/>
      <c r="C896" s="327"/>
      <c r="D896" s="327"/>
      <c r="E896" s="327"/>
      <c r="F896" s="327"/>
      <c r="G896" s="327"/>
      <c r="H896" s="327"/>
      <c r="I896" s="327"/>
      <c r="J896" s="327"/>
      <c r="K896" s="327"/>
      <c r="L896" s="327"/>
      <c r="M896" s="327"/>
      <c r="N896" s="327"/>
      <c r="O896" s="327"/>
      <c r="P896" s="327"/>
      <c r="Q896" s="327"/>
      <c r="R896" s="327"/>
      <c r="S896" s="327"/>
      <c r="T896" s="327"/>
      <c r="U896" s="327"/>
      <c r="V896" s="327"/>
      <c r="W896" s="327"/>
      <c r="X896" s="327"/>
      <c r="Y896" s="327"/>
      <c r="Z896" s="327"/>
    </row>
    <row r="897" spans="1:26" ht="15.75">
      <c r="A897" s="327"/>
      <c r="B897" s="327"/>
      <c r="C897" s="327"/>
      <c r="D897" s="327"/>
      <c r="E897" s="327"/>
      <c r="F897" s="327"/>
      <c r="G897" s="327"/>
      <c r="H897" s="327"/>
      <c r="I897" s="327"/>
      <c r="J897" s="327"/>
      <c r="K897" s="327"/>
      <c r="L897" s="327"/>
      <c r="M897" s="327"/>
      <c r="N897" s="327"/>
      <c r="O897" s="327"/>
      <c r="P897" s="327"/>
      <c r="Q897" s="327"/>
      <c r="R897" s="327"/>
      <c r="S897" s="327"/>
      <c r="T897" s="327"/>
      <c r="U897" s="327"/>
      <c r="V897" s="327"/>
      <c r="W897" s="327"/>
      <c r="X897" s="327"/>
      <c r="Y897" s="327"/>
      <c r="Z897" s="327"/>
    </row>
    <row r="898" spans="1:26" ht="15.75">
      <c r="A898" s="327"/>
      <c r="B898" s="327"/>
      <c r="C898" s="327"/>
      <c r="D898" s="327"/>
      <c r="E898" s="327"/>
      <c r="F898" s="327"/>
      <c r="G898" s="327"/>
      <c r="H898" s="327"/>
      <c r="I898" s="327"/>
      <c r="J898" s="327"/>
      <c r="K898" s="327"/>
      <c r="L898" s="327"/>
      <c r="M898" s="327"/>
      <c r="N898" s="327"/>
      <c r="O898" s="327"/>
      <c r="P898" s="327"/>
      <c r="Q898" s="327"/>
      <c r="R898" s="327"/>
      <c r="S898" s="327"/>
      <c r="T898" s="327"/>
      <c r="U898" s="327"/>
      <c r="V898" s="327"/>
      <c r="W898" s="327"/>
      <c r="X898" s="327"/>
      <c r="Y898" s="327"/>
      <c r="Z898" s="327"/>
    </row>
    <row r="899" spans="1:26" ht="15.75">
      <c r="A899" s="327"/>
      <c r="B899" s="327"/>
      <c r="C899" s="327"/>
      <c r="D899" s="327"/>
      <c r="E899" s="327"/>
      <c r="F899" s="327"/>
      <c r="G899" s="327"/>
      <c r="H899" s="327"/>
      <c r="I899" s="327"/>
      <c r="J899" s="327"/>
      <c r="K899" s="327"/>
      <c r="L899" s="327"/>
      <c r="M899" s="327"/>
      <c r="N899" s="327"/>
      <c r="O899" s="327"/>
      <c r="P899" s="327"/>
      <c r="Q899" s="327"/>
      <c r="R899" s="327"/>
      <c r="S899" s="327"/>
      <c r="T899" s="327"/>
      <c r="U899" s="327"/>
      <c r="V899" s="327"/>
      <c r="W899" s="327"/>
      <c r="X899" s="327"/>
      <c r="Y899" s="327"/>
      <c r="Z899" s="327"/>
    </row>
    <row r="900" spans="1:26" ht="15.75">
      <c r="A900" s="327"/>
      <c r="B900" s="327"/>
      <c r="C900" s="327"/>
      <c r="D900" s="327"/>
      <c r="E900" s="327"/>
      <c r="F900" s="327"/>
      <c r="G900" s="327"/>
      <c r="H900" s="327"/>
      <c r="I900" s="327"/>
      <c r="J900" s="327"/>
      <c r="K900" s="327"/>
      <c r="L900" s="327"/>
      <c r="M900" s="327"/>
      <c r="N900" s="327"/>
      <c r="O900" s="327"/>
      <c r="P900" s="327"/>
      <c r="Q900" s="327"/>
      <c r="R900" s="327"/>
      <c r="S900" s="327"/>
      <c r="T900" s="327"/>
      <c r="U900" s="327"/>
      <c r="V900" s="327"/>
      <c r="W900" s="327"/>
      <c r="X900" s="327"/>
      <c r="Y900" s="327"/>
      <c r="Z900" s="327"/>
    </row>
    <row r="901" spans="1:26" ht="15.75">
      <c r="A901" s="327"/>
      <c r="B901" s="327"/>
      <c r="C901" s="327"/>
      <c r="D901" s="327"/>
      <c r="E901" s="327"/>
      <c r="F901" s="327"/>
      <c r="G901" s="327"/>
      <c r="H901" s="327"/>
      <c r="I901" s="327"/>
      <c r="J901" s="327"/>
      <c r="K901" s="327"/>
      <c r="L901" s="327"/>
      <c r="M901" s="327"/>
      <c r="N901" s="327"/>
      <c r="O901" s="327"/>
      <c r="P901" s="327"/>
      <c r="Q901" s="327"/>
      <c r="R901" s="327"/>
      <c r="S901" s="327"/>
      <c r="T901" s="327"/>
      <c r="U901" s="327"/>
      <c r="V901" s="327"/>
      <c r="W901" s="327"/>
      <c r="X901" s="327"/>
      <c r="Y901" s="327"/>
      <c r="Z901" s="327"/>
    </row>
    <row r="902" spans="1:26" ht="15.75">
      <c r="A902" s="327"/>
      <c r="B902" s="327"/>
      <c r="C902" s="327"/>
      <c r="D902" s="327"/>
      <c r="E902" s="327"/>
      <c r="F902" s="327"/>
      <c r="G902" s="327"/>
      <c r="H902" s="327"/>
      <c r="I902" s="327"/>
      <c r="J902" s="327"/>
      <c r="K902" s="327"/>
      <c r="L902" s="327"/>
      <c r="M902" s="327"/>
      <c r="N902" s="327"/>
      <c r="O902" s="327"/>
      <c r="P902" s="327"/>
      <c r="Q902" s="327"/>
      <c r="R902" s="327"/>
      <c r="S902" s="327"/>
      <c r="T902" s="327"/>
      <c r="U902" s="327"/>
      <c r="V902" s="327"/>
      <c r="W902" s="327"/>
      <c r="X902" s="327"/>
      <c r="Y902" s="327"/>
      <c r="Z902" s="327"/>
    </row>
    <row r="903" spans="1:26" ht="15.75">
      <c r="A903" s="327"/>
      <c r="B903" s="327"/>
      <c r="C903" s="327"/>
      <c r="D903" s="327"/>
      <c r="E903" s="327"/>
      <c r="F903" s="327"/>
      <c r="G903" s="327"/>
      <c r="H903" s="327"/>
      <c r="I903" s="327"/>
      <c r="J903" s="327"/>
      <c r="K903" s="327"/>
      <c r="L903" s="327"/>
      <c r="M903" s="327"/>
      <c r="N903" s="327"/>
      <c r="O903" s="327"/>
      <c r="P903" s="327"/>
      <c r="Q903" s="327"/>
      <c r="R903" s="327"/>
      <c r="S903" s="327"/>
      <c r="T903" s="327"/>
      <c r="U903" s="327"/>
      <c r="V903" s="327"/>
      <c r="W903" s="327"/>
      <c r="X903" s="327"/>
      <c r="Y903" s="327"/>
      <c r="Z903" s="327"/>
    </row>
    <row r="904" spans="1:26" ht="15.75">
      <c r="A904" s="327"/>
      <c r="B904" s="327"/>
      <c r="C904" s="327"/>
      <c r="D904" s="327"/>
      <c r="E904" s="327"/>
      <c r="F904" s="327"/>
      <c r="G904" s="327"/>
      <c r="H904" s="327"/>
      <c r="I904" s="327"/>
      <c r="J904" s="327"/>
      <c r="K904" s="327"/>
      <c r="L904" s="327"/>
      <c r="M904" s="327"/>
      <c r="N904" s="327"/>
      <c r="O904" s="327"/>
      <c r="P904" s="327"/>
      <c r="Q904" s="327"/>
      <c r="R904" s="327"/>
      <c r="S904" s="327"/>
      <c r="T904" s="327"/>
      <c r="U904" s="327"/>
      <c r="V904" s="327"/>
      <c r="W904" s="327"/>
      <c r="X904" s="327"/>
      <c r="Y904" s="327"/>
      <c r="Z904" s="327"/>
    </row>
    <row r="905" spans="1:26" ht="15.75">
      <c r="A905" s="327"/>
      <c r="B905" s="327"/>
      <c r="C905" s="327"/>
      <c r="D905" s="327"/>
      <c r="E905" s="327"/>
      <c r="F905" s="327"/>
      <c r="G905" s="327"/>
      <c r="H905" s="327"/>
      <c r="I905" s="327"/>
      <c r="J905" s="327"/>
      <c r="K905" s="327"/>
      <c r="L905" s="327"/>
      <c r="M905" s="327"/>
      <c r="N905" s="327"/>
      <c r="O905" s="327"/>
      <c r="P905" s="327"/>
      <c r="Q905" s="327"/>
      <c r="R905" s="327"/>
      <c r="S905" s="327"/>
      <c r="T905" s="327"/>
      <c r="U905" s="327"/>
      <c r="V905" s="327"/>
      <c r="W905" s="327"/>
      <c r="X905" s="327"/>
      <c r="Y905" s="327"/>
      <c r="Z905" s="327"/>
    </row>
    <row r="906" spans="1:26" ht="15.75">
      <c r="A906" s="327"/>
      <c r="B906" s="327"/>
      <c r="C906" s="327"/>
      <c r="D906" s="327"/>
      <c r="E906" s="327"/>
      <c r="F906" s="327"/>
      <c r="G906" s="327"/>
      <c r="H906" s="327"/>
      <c r="I906" s="327"/>
      <c r="J906" s="327"/>
      <c r="K906" s="327"/>
      <c r="L906" s="327"/>
      <c r="M906" s="327"/>
      <c r="N906" s="327"/>
      <c r="O906" s="327"/>
      <c r="P906" s="327"/>
      <c r="Q906" s="327"/>
      <c r="R906" s="327"/>
      <c r="S906" s="327"/>
      <c r="T906" s="327"/>
      <c r="U906" s="327"/>
      <c r="V906" s="327"/>
      <c r="W906" s="327"/>
      <c r="X906" s="327"/>
      <c r="Y906" s="327"/>
      <c r="Z906" s="327"/>
    </row>
    <row r="907" spans="1:26" ht="15.75">
      <c r="A907" s="327"/>
      <c r="B907" s="327"/>
      <c r="C907" s="327"/>
      <c r="D907" s="327"/>
      <c r="E907" s="327"/>
      <c r="F907" s="327"/>
      <c r="G907" s="327"/>
      <c r="H907" s="327"/>
      <c r="I907" s="327"/>
      <c r="J907" s="327"/>
      <c r="K907" s="327"/>
      <c r="L907" s="327"/>
      <c r="M907" s="327"/>
      <c r="N907" s="327"/>
      <c r="O907" s="327"/>
      <c r="P907" s="327"/>
      <c r="Q907" s="327"/>
      <c r="R907" s="327"/>
      <c r="S907" s="327"/>
      <c r="T907" s="327"/>
      <c r="U907" s="327"/>
      <c r="V907" s="327"/>
      <c r="W907" s="327"/>
      <c r="X907" s="327"/>
      <c r="Y907" s="327"/>
      <c r="Z907" s="327"/>
    </row>
    <row r="908" spans="1:26" ht="15.75">
      <c r="A908" s="327"/>
      <c r="B908" s="327"/>
      <c r="C908" s="327"/>
      <c r="D908" s="327"/>
      <c r="E908" s="327"/>
      <c r="F908" s="327"/>
      <c r="G908" s="327"/>
      <c r="H908" s="327"/>
      <c r="I908" s="327"/>
      <c r="J908" s="327"/>
      <c r="K908" s="327"/>
      <c r="L908" s="327"/>
      <c r="M908" s="327"/>
      <c r="N908" s="327"/>
      <c r="O908" s="327"/>
      <c r="P908" s="327"/>
      <c r="Q908" s="327"/>
      <c r="R908" s="327"/>
      <c r="S908" s="327"/>
      <c r="T908" s="327"/>
      <c r="U908" s="327"/>
      <c r="V908" s="327"/>
      <c r="W908" s="327"/>
      <c r="X908" s="327"/>
      <c r="Y908" s="327"/>
      <c r="Z908" s="327"/>
    </row>
    <row r="909" spans="1:26" ht="15.75">
      <c r="A909" s="327"/>
      <c r="B909" s="327"/>
      <c r="C909" s="327"/>
      <c r="D909" s="327"/>
      <c r="E909" s="327"/>
      <c r="F909" s="327"/>
      <c r="G909" s="327"/>
      <c r="H909" s="327"/>
      <c r="I909" s="327"/>
      <c r="J909" s="327"/>
      <c r="K909" s="327"/>
      <c r="L909" s="327"/>
      <c r="M909" s="327"/>
      <c r="N909" s="327"/>
      <c r="O909" s="327"/>
      <c r="P909" s="327"/>
      <c r="Q909" s="327"/>
      <c r="R909" s="327"/>
      <c r="S909" s="327"/>
      <c r="T909" s="327"/>
      <c r="U909" s="327"/>
      <c r="V909" s="327"/>
      <c r="W909" s="327"/>
      <c r="X909" s="327"/>
      <c r="Y909" s="327"/>
      <c r="Z909" s="327"/>
    </row>
    <row r="910" spans="1:26" ht="15.75">
      <c r="A910" s="327"/>
      <c r="B910" s="327"/>
      <c r="C910" s="327"/>
      <c r="D910" s="327"/>
      <c r="E910" s="327"/>
      <c r="F910" s="327"/>
      <c r="G910" s="327"/>
      <c r="H910" s="327"/>
      <c r="I910" s="327"/>
      <c r="J910" s="327"/>
      <c r="K910" s="327"/>
      <c r="L910" s="327"/>
      <c r="M910" s="327"/>
      <c r="N910" s="327"/>
      <c r="O910" s="327"/>
      <c r="P910" s="327"/>
      <c r="Q910" s="327"/>
      <c r="R910" s="327"/>
      <c r="S910" s="327"/>
      <c r="T910" s="327"/>
      <c r="U910" s="327"/>
      <c r="V910" s="327"/>
      <c r="W910" s="327"/>
      <c r="X910" s="327"/>
      <c r="Y910" s="327"/>
      <c r="Z910" s="327"/>
    </row>
    <row r="911" spans="1:26" ht="15.75">
      <c r="A911" s="327"/>
      <c r="B911" s="327"/>
      <c r="C911" s="327"/>
      <c r="D911" s="327"/>
      <c r="E911" s="327"/>
      <c r="F911" s="327"/>
      <c r="G911" s="327"/>
      <c r="H911" s="327"/>
      <c r="I911" s="327"/>
      <c r="J911" s="327"/>
      <c r="K911" s="327"/>
      <c r="L911" s="327"/>
      <c r="M911" s="327"/>
      <c r="N911" s="327"/>
      <c r="O911" s="327"/>
      <c r="P911" s="327"/>
      <c r="Q911" s="327"/>
      <c r="R911" s="327"/>
      <c r="S911" s="327"/>
      <c r="T911" s="327"/>
      <c r="U911" s="327"/>
      <c r="V911" s="327"/>
      <c r="W911" s="327"/>
      <c r="X911" s="327"/>
      <c r="Y911" s="327"/>
      <c r="Z911" s="327"/>
    </row>
    <row r="912" spans="1:26" ht="15.75">
      <c r="A912" s="327"/>
      <c r="B912" s="327"/>
      <c r="C912" s="327"/>
      <c r="D912" s="327"/>
      <c r="E912" s="327"/>
      <c r="F912" s="327"/>
      <c r="G912" s="327"/>
      <c r="H912" s="327"/>
      <c r="I912" s="327"/>
      <c r="J912" s="327"/>
      <c r="K912" s="327"/>
      <c r="L912" s="327"/>
      <c r="M912" s="327"/>
      <c r="N912" s="327"/>
      <c r="O912" s="327"/>
      <c r="P912" s="327"/>
      <c r="Q912" s="327"/>
      <c r="R912" s="327"/>
      <c r="S912" s="327"/>
      <c r="T912" s="327"/>
      <c r="U912" s="327"/>
      <c r="V912" s="327"/>
      <c r="W912" s="327"/>
      <c r="X912" s="327"/>
      <c r="Y912" s="327"/>
      <c r="Z912" s="327"/>
    </row>
    <row r="913" spans="1:26" ht="15.75">
      <c r="A913" s="327"/>
      <c r="B913" s="327"/>
      <c r="C913" s="327"/>
      <c r="D913" s="327"/>
      <c r="E913" s="327"/>
      <c r="F913" s="327"/>
      <c r="G913" s="327"/>
      <c r="H913" s="327"/>
      <c r="I913" s="327"/>
      <c r="J913" s="327"/>
      <c r="K913" s="327"/>
      <c r="L913" s="327"/>
      <c r="M913" s="327"/>
      <c r="N913" s="327"/>
      <c r="O913" s="327"/>
      <c r="P913" s="327"/>
      <c r="Q913" s="327"/>
      <c r="R913" s="327"/>
      <c r="S913" s="327"/>
      <c r="T913" s="327"/>
      <c r="U913" s="327"/>
      <c r="V913" s="327"/>
      <c r="W913" s="327"/>
      <c r="X913" s="327"/>
      <c r="Y913" s="327"/>
      <c r="Z913" s="327"/>
    </row>
    <row r="914" spans="1:26" ht="15.75">
      <c r="A914" s="327"/>
      <c r="B914" s="327"/>
      <c r="C914" s="327"/>
      <c r="D914" s="327"/>
      <c r="E914" s="327"/>
      <c r="F914" s="327"/>
      <c r="G914" s="327"/>
      <c r="H914" s="327"/>
      <c r="I914" s="327"/>
      <c r="J914" s="327"/>
      <c r="K914" s="327"/>
      <c r="L914" s="327"/>
      <c r="M914" s="327"/>
      <c r="N914" s="327"/>
      <c r="O914" s="327"/>
      <c r="P914" s="327"/>
      <c r="Q914" s="327"/>
      <c r="R914" s="327"/>
      <c r="S914" s="327"/>
      <c r="T914" s="327"/>
      <c r="U914" s="327"/>
      <c r="V914" s="327"/>
      <c r="W914" s="327"/>
      <c r="X914" s="327"/>
      <c r="Y914" s="327"/>
      <c r="Z914" s="327"/>
    </row>
    <row r="915" spans="1:26" ht="15.75">
      <c r="A915" s="327"/>
      <c r="B915" s="327"/>
      <c r="C915" s="327"/>
      <c r="D915" s="327"/>
      <c r="E915" s="327"/>
      <c r="F915" s="327"/>
      <c r="G915" s="327"/>
      <c r="H915" s="327"/>
      <c r="I915" s="327"/>
      <c r="J915" s="327"/>
      <c r="K915" s="327"/>
      <c r="L915" s="327"/>
      <c r="M915" s="327"/>
      <c r="N915" s="327"/>
      <c r="O915" s="327"/>
      <c r="P915" s="327"/>
      <c r="Q915" s="327"/>
      <c r="R915" s="327"/>
      <c r="S915" s="327"/>
      <c r="T915" s="327"/>
      <c r="U915" s="327"/>
      <c r="V915" s="327"/>
      <c r="W915" s="327"/>
      <c r="X915" s="327"/>
      <c r="Y915" s="327"/>
      <c r="Z915" s="327"/>
    </row>
    <row r="916" spans="1:26" ht="15.75">
      <c r="A916" s="327"/>
      <c r="B916" s="327"/>
      <c r="C916" s="327"/>
      <c r="D916" s="327"/>
      <c r="E916" s="327"/>
      <c r="F916" s="327"/>
      <c r="G916" s="327"/>
      <c r="H916" s="327"/>
      <c r="I916" s="327"/>
      <c r="J916" s="327"/>
      <c r="K916" s="327"/>
      <c r="L916" s="327"/>
      <c r="M916" s="327"/>
      <c r="N916" s="327"/>
      <c r="O916" s="327"/>
      <c r="P916" s="327"/>
      <c r="Q916" s="327"/>
      <c r="R916" s="327"/>
      <c r="S916" s="327"/>
      <c r="T916" s="327"/>
      <c r="U916" s="327"/>
      <c r="V916" s="327"/>
      <c r="W916" s="327"/>
      <c r="X916" s="327"/>
      <c r="Y916" s="327"/>
      <c r="Z916" s="327"/>
    </row>
    <row r="917" spans="1:26" ht="15.75">
      <c r="A917" s="327"/>
      <c r="B917" s="327"/>
      <c r="C917" s="327"/>
      <c r="D917" s="327"/>
      <c r="E917" s="327"/>
      <c r="F917" s="327"/>
      <c r="G917" s="327"/>
      <c r="H917" s="327"/>
      <c r="I917" s="327"/>
      <c r="J917" s="327"/>
      <c r="K917" s="327"/>
      <c r="L917" s="327"/>
      <c r="M917" s="327"/>
      <c r="N917" s="327"/>
      <c r="O917" s="327"/>
      <c r="P917" s="327"/>
      <c r="Q917" s="327"/>
      <c r="R917" s="327"/>
      <c r="S917" s="327"/>
      <c r="T917" s="327"/>
      <c r="U917" s="327"/>
      <c r="V917" s="327"/>
      <c r="W917" s="327"/>
      <c r="X917" s="327"/>
      <c r="Y917" s="327"/>
      <c r="Z917" s="327"/>
    </row>
    <row r="918" spans="1:26" ht="15.75">
      <c r="A918" s="327"/>
      <c r="B918" s="327"/>
      <c r="C918" s="327"/>
      <c r="D918" s="327"/>
      <c r="E918" s="327"/>
      <c r="F918" s="327"/>
      <c r="G918" s="327"/>
      <c r="H918" s="327"/>
      <c r="I918" s="327"/>
      <c r="J918" s="327"/>
      <c r="K918" s="327"/>
      <c r="L918" s="327"/>
      <c r="M918" s="327"/>
      <c r="N918" s="327"/>
      <c r="O918" s="327"/>
      <c r="P918" s="327"/>
      <c r="Q918" s="327"/>
      <c r="R918" s="327"/>
      <c r="S918" s="327"/>
      <c r="T918" s="327"/>
      <c r="U918" s="327"/>
      <c r="V918" s="327"/>
      <c r="W918" s="327"/>
      <c r="X918" s="327"/>
      <c r="Y918" s="327"/>
      <c r="Z918" s="327"/>
    </row>
    <row r="919" spans="1:26" ht="15.75">
      <c r="A919" s="327"/>
      <c r="B919" s="327"/>
      <c r="C919" s="327"/>
      <c r="D919" s="327"/>
      <c r="E919" s="327"/>
      <c r="F919" s="327"/>
      <c r="G919" s="327"/>
      <c r="H919" s="327"/>
      <c r="I919" s="327"/>
      <c r="J919" s="327"/>
      <c r="K919" s="327"/>
      <c r="L919" s="327"/>
      <c r="M919" s="327"/>
      <c r="N919" s="327"/>
      <c r="O919" s="327"/>
      <c r="P919" s="327"/>
      <c r="Q919" s="327"/>
      <c r="R919" s="327"/>
      <c r="S919" s="327"/>
      <c r="T919" s="327"/>
      <c r="U919" s="327"/>
      <c r="V919" s="327"/>
      <c r="W919" s="327"/>
      <c r="X919" s="327"/>
      <c r="Y919" s="327"/>
      <c r="Z919" s="327"/>
    </row>
    <row r="920" spans="1:26" ht="15.75">
      <c r="A920" s="327"/>
      <c r="B920" s="327"/>
      <c r="C920" s="327"/>
      <c r="D920" s="327"/>
      <c r="E920" s="327"/>
      <c r="F920" s="327"/>
      <c r="G920" s="327"/>
      <c r="H920" s="327"/>
      <c r="I920" s="327"/>
      <c r="J920" s="327"/>
      <c r="K920" s="327"/>
      <c r="L920" s="327"/>
      <c r="M920" s="327"/>
      <c r="N920" s="327"/>
      <c r="O920" s="327"/>
      <c r="P920" s="327"/>
      <c r="Q920" s="327"/>
      <c r="R920" s="327"/>
      <c r="S920" s="327"/>
      <c r="T920" s="327"/>
      <c r="U920" s="327"/>
      <c r="V920" s="327"/>
      <c r="W920" s="327"/>
      <c r="X920" s="327"/>
      <c r="Y920" s="327"/>
      <c r="Z920" s="327"/>
    </row>
    <row r="921" spans="1:26" ht="15.75">
      <c r="A921" s="327"/>
      <c r="B921" s="327"/>
      <c r="C921" s="327"/>
      <c r="D921" s="327"/>
      <c r="E921" s="327"/>
      <c r="F921" s="327"/>
      <c r="G921" s="327"/>
      <c r="H921" s="327"/>
      <c r="I921" s="327"/>
      <c r="J921" s="327"/>
      <c r="K921" s="327"/>
      <c r="L921" s="327"/>
      <c r="M921" s="327"/>
      <c r="N921" s="327"/>
      <c r="O921" s="327"/>
      <c r="P921" s="327"/>
      <c r="Q921" s="327"/>
      <c r="R921" s="327"/>
      <c r="S921" s="327"/>
      <c r="T921" s="327"/>
      <c r="U921" s="327"/>
      <c r="V921" s="327"/>
      <c r="W921" s="327"/>
      <c r="X921" s="327"/>
      <c r="Y921" s="327"/>
      <c r="Z921" s="327"/>
    </row>
    <row r="922" spans="1:26" ht="15.75">
      <c r="A922" s="327"/>
      <c r="B922" s="327"/>
      <c r="C922" s="327"/>
      <c r="D922" s="327"/>
      <c r="E922" s="327"/>
      <c r="F922" s="327"/>
      <c r="G922" s="327"/>
      <c r="H922" s="327"/>
      <c r="I922" s="327"/>
      <c r="J922" s="327"/>
      <c r="K922" s="327"/>
      <c r="L922" s="327"/>
      <c r="M922" s="327"/>
      <c r="N922" s="327"/>
      <c r="O922" s="327"/>
      <c r="P922" s="327"/>
      <c r="Q922" s="327"/>
      <c r="R922" s="327"/>
      <c r="S922" s="327"/>
      <c r="T922" s="327"/>
      <c r="U922" s="327"/>
      <c r="V922" s="327"/>
      <c r="W922" s="327"/>
      <c r="X922" s="327"/>
      <c r="Y922" s="327"/>
      <c r="Z922" s="327"/>
    </row>
    <row r="923" spans="1:26" ht="15.75">
      <c r="A923" s="327"/>
      <c r="B923" s="327"/>
      <c r="C923" s="327"/>
      <c r="D923" s="327"/>
      <c r="E923" s="327"/>
      <c r="F923" s="327"/>
      <c r="G923" s="327"/>
      <c r="H923" s="327"/>
      <c r="I923" s="327"/>
      <c r="J923" s="327"/>
      <c r="K923" s="327"/>
      <c r="L923" s="327"/>
      <c r="M923" s="327"/>
      <c r="N923" s="327"/>
      <c r="O923" s="327"/>
      <c r="P923" s="327"/>
      <c r="Q923" s="327"/>
      <c r="R923" s="327"/>
      <c r="S923" s="327"/>
      <c r="T923" s="327"/>
      <c r="U923" s="327"/>
      <c r="V923" s="327"/>
      <c r="W923" s="327"/>
      <c r="X923" s="327"/>
      <c r="Y923" s="327"/>
      <c r="Z923" s="327"/>
    </row>
    <row r="924" spans="1:26" ht="15.75">
      <c r="A924" s="327"/>
      <c r="B924" s="327"/>
      <c r="C924" s="327"/>
      <c r="D924" s="327"/>
      <c r="E924" s="327"/>
      <c r="F924" s="327"/>
      <c r="G924" s="327"/>
      <c r="H924" s="327"/>
      <c r="I924" s="327"/>
      <c r="J924" s="327"/>
      <c r="K924" s="327"/>
      <c r="L924" s="327"/>
      <c r="M924" s="327"/>
      <c r="N924" s="327"/>
      <c r="O924" s="327"/>
      <c r="P924" s="327"/>
      <c r="Q924" s="327"/>
      <c r="R924" s="327"/>
      <c r="S924" s="327"/>
      <c r="T924" s="327"/>
      <c r="U924" s="327"/>
      <c r="V924" s="327"/>
      <c r="W924" s="327"/>
      <c r="X924" s="327"/>
      <c r="Y924" s="327"/>
      <c r="Z924" s="327"/>
    </row>
    <row r="925" spans="1:26" ht="15.75">
      <c r="A925" s="327"/>
      <c r="B925" s="327"/>
      <c r="C925" s="327"/>
      <c r="D925" s="327"/>
      <c r="E925" s="327"/>
      <c r="F925" s="327"/>
      <c r="G925" s="327"/>
      <c r="H925" s="327"/>
      <c r="I925" s="327"/>
      <c r="J925" s="327"/>
      <c r="K925" s="327"/>
      <c r="L925" s="327"/>
      <c r="M925" s="327"/>
      <c r="N925" s="327"/>
      <c r="O925" s="327"/>
      <c r="P925" s="327"/>
      <c r="Q925" s="327"/>
      <c r="R925" s="327"/>
      <c r="S925" s="327"/>
      <c r="T925" s="327"/>
      <c r="U925" s="327"/>
      <c r="V925" s="327"/>
      <c r="W925" s="327"/>
      <c r="X925" s="327"/>
      <c r="Y925" s="327"/>
      <c r="Z925" s="327"/>
    </row>
    <row r="926" spans="1:26" ht="15.75">
      <c r="A926" s="327"/>
      <c r="B926" s="327"/>
      <c r="C926" s="327"/>
      <c r="D926" s="327"/>
      <c r="E926" s="327"/>
      <c r="F926" s="327"/>
      <c r="G926" s="327"/>
      <c r="H926" s="327"/>
      <c r="I926" s="327"/>
      <c r="J926" s="327"/>
      <c r="K926" s="327"/>
      <c r="L926" s="327"/>
      <c r="M926" s="327"/>
      <c r="N926" s="327"/>
      <c r="O926" s="327"/>
      <c r="P926" s="327"/>
      <c r="Q926" s="327"/>
      <c r="R926" s="327"/>
      <c r="S926" s="327"/>
      <c r="T926" s="327"/>
      <c r="U926" s="327"/>
      <c r="V926" s="327"/>
      <c r="W926" s="327"/>
      <c r="X926" s="327"/>
      <c r="Y926" s="327"/>
      <c r="Z926" s="327"/>
    </row>
    <row r="927" spans="1:26" ht="15.75">
      <c r="A927" s="327"/>
      <c r="B927" s="327"/>
      <c r="C927" s="327"/>
      <c r="D927" s="327"/>
      <c r="E927" s="327"/>
      <c r="F927" s="327"/>
      <c r="G927" s="327"/>
      <c r="H927" s="327"/>
      <c r="I927" s="327"/>
      <c r="J927" s="327"/>
      <c r="K927" s="327"/>
      <c r="L927" s="327"/>
      <c r="M927" s="327"/>
      <c r="N927" s="327"/>
      <c r="O927" s="327"/>
      <c r="P927" s="327"/>
      <c r="Q927" s="327"/>
      <c r="R927" s="327"/>
      <c r="S927" s="327"/>
      <c r="T927" s="327"/>
      <c r="U927" s="327"/>
      <c r="V927" s="327"/>
      <c r="W927" s="327"/>
      <c r="X927" s="327"/>
      <c r="Y927" s="327"/>
      <c r="Z927" s="327"/>
    </row>
    <row r="928" spans="1:26" ht="15.75">
      <c r="A928" s="327"/>
      <c r="B928" s="327"/>
      <c r="C928" s="327"/>
      <c r="D928" s="327"/>
      <c r="E928" s="327"/>
      <c r="F928" s="327"/>
      <c r="G928" s="327"/>
      <c r="H928" s="327"/>
      <c r="I928" s="327"/>
      <c r="J928" s="327"/>
      <c r="K928" s="327"/>
      <c r="L928" s="327"/>
      <c r="M928" s="327"/>
      <c r="N928" s="327"/>
      <c r="O928" s="327"/>
      <c r="P928" s="327"/>
      <c r="Q928" s="327"/>
      <c r="R928" s="327"/>
      <c r="S928" s="327"/>
      <c r="T928" s="327"/>
      <c r="U928" s="327"/>
      <c r="V928" s="327"/>
      <c r="W928" s="327"/>
      <c r="X928" s="327"/>
      <c r="Y928" s="327"/>
      <c r="Z928" s="327"/>
    </row>
    <row r="929" spans="1:26" ht="15.75">
      <c r="A929" s="327"/>
      <c r="B929" s="327"/>
      <c r="C929" s="327"/>
      <c r="D929" s="327"/>
      <c r="E929" s="327"/>
      <c r="F929" s="327"/>
      <c r="G929" s="327"/>
      <c r="H929" s="327"/>
      <c r="I929" s="327"/>
      <c r="J929" s="327"/>
      <c r="K929" s="327"/>
      <c r="L929" s="327"/>
      <c r="M929" s="327"/>
      <c r="N929" s="327"/>
      <c r="O929" s="327"/>
      <c r="P929" s="327"/>
      <c r="Q929" s="327"/>
      <c r="R929" s="327"/>
      <c r="S929" s="327"/>
      <c r="T929" s="327"/>
      <c r="U929" s="327"/>
      <c r="V929" s="327"/>
      <c r="W929" s="327"/>
      <c r="X929" s="327"/>
      <c r="Y929" s="327"/>
      <c r="Z929" s="327"/>
    </row>
    <row r="930" spans="1:26" ht="15.75">
      <c r="A930" s="327"/>
      <c r="B930" s="327"/>
      <c r="C930" s="327"/>
      <c r="D930" s="327"/>
      <c r="E930" s="327"/>
      <c r="F930" s="327"/>
      <c r="G930" s="327"/>
      <c r="H930" s="327"/>
      <c r="I930" s="327"/>
      <c r="J930" s="327"/>
      <c r="K930" s="327"/>
      <c r="L930" s="327"/>
      <c r="M930" s="327"/>
      <c r="N930" s="327"/>
      <c r="O930" s="327"/>
      <c r="P930" s="327"/>
      <c r="Q930" s="327"/>
      <c r="R930" s="327"/>
      <c r="S930" s="327"/>
      <c r="T930" s="327"/>
      <c r="U930" s="327"/>
      <c r="V930" s="327"/>
      <c r="W930" s="327"/>
      <c r="X930" s="327"/>
      <c r="Y930" s="327"/>
      <c r="Z930" s="327"/>
    </row>
    <row r="931" spans="1:26" ht="15.75">
      <c r="A931" s="327"/>
      <c r="B931" s="327"/>
      <c r="C931" s="327"/>
      <c r="D931" s="327"/>
      <c r="E931" s="327"/>
      <c r="F931" s="327"/>
      <c r="G931" s="327"/>
      <c r="H931" s="327"/>
      <c r="I931" s="327"/>
      <c r="J931" s="327"/>
      <c r="K931" s="327"/>
      <c r="L931" s="327"/>
      <c r="M931" s="327"/>
      <c r="N931" s="327"/>
      <c r="O931" s="327"/>
      <c r="P931" s="327"/>
      <c r="Q931" s="327"/>
      <c r="R931" s="327"/>
      <c r="S931" s="327"/>
      <c r="T931" s="327"/>
      <c r="U931" s="327"/>
      <c r="V931" s="327"/>
      <c r="W931" s="327"/>
      <c r="X931" s="327"/>
      <c r="Y931" s="327"/>
      <c r="Z931" s="327"/>
    </row>
    <row r="932" spans="1:26" ht="15.75">
      <c r="A932" s="327"/>
      <c r="B932" s="327"/>
      <c r="C932" s="327"/>
      <c r="D932" s="327"/>
      <c r="E932" s="327"/>
      <c r="F932" s="327"/>
      <c r="G932" s="327"/>
      <c r="H932" s="327"/>
      <c r="I932" s="327"/>
      <c r="J932" s="327"/>
      <c r="K932" s="327"/>
      <c r="L932" s="327"/>
      <c r="M932" s="327"/>
      <c r="N932" s="327"/>
      <c r="O932" s="327"/>
      <c r="P932" s="327"/>
      <c r="Q932" s="327"/>
      <c r="R932" s="327"/>
      <c r="S932" s="327"/>
      <c r="T932" s="327"/>
      <c r="U932" s="327"/>
      <c r="V932" s="327"/>
      <c r="W932" s="327"/>
      <c r="X932" s="327"/>
      <c r="Y932" s="327"/>
      <c r="Z932" s="327"/>
    </row>
    <row r="933" spans="1:26" ht="15.75">
      <c r="A933" s="327"/>
      <c r="B933" s="327"/>
      <c r="C933" s="327"/>
      <c r="D933" s="327"/>
      <c r="E933" s="327"/>
      <c r="F933" s="327"/>
      <c r="G933" s="327"/>
      <c r="H933" s="327"/>
      <c r="I933" s="327"/>
      <c r="J933" s="327"/>
      <c r="K933" s="327"/>
      <c r="L933" s="327"/>
      <c r="M933" s="327"/>
      <c r="N933" s="327"/>
      <c r="O933" s="327"/>
      <c r="P933" s="327"/>
      <c r="Q933" s="327"/>
      <c r="R933" s="327"/>
      <c r="S933" s="327"/>
      <c r="T933" s="327"/>
      <c r="U933" s="327"/>
      <c r="V933" s="327"/>
      <c r="W933" s="327"/>
      <c r="X933" s="327"/>
      <c r="Y933" s="327"/>
      <c r="Z933" s="327"/>
    </row>
    <row r="934" spans="1:26" ht="15.75">
      <c r="A934" s="327"/>
      <c r="B934" s="327"/>
      <c r="C934" s="327"/>
      <c r="D934" s="327"/>
      <c r="E934" s="327"/>
      <c r="F934" s="327"/>
      <c r="G934" s="327"/>
      <c r="H934" s="327"/>
      <c r="I934" s="327"/>
      <c r="J934" s="327"/>
      <c r="K934" s="327"/>
      <c r="L934" s="327"/>
      <c r="M934" s="327"/>
      <c r="N934" s="327"/>
      <c r="O934" s="327"/>
      <c r="P934" s="327"/>
      <c r="Q934" s="327"/>
      <c r="R934" s="327"/>
      <c r="S934" s="327"/>
      <c r="T934" s="327"/>
      <c r="U934" s="327"/>
      <c r="V934" s="327"/>
      <c r="W934" s="327"/>
      <c r="X934" s="327"/>
      <c r="Y934" s="327"/>
      <c r="Z934" s="327"/>
    </row>
    <row r="935" spans="1:26" ht="15.75">
      <c r="A935" s="327"/>
      <c r="B935" s="327"/>
      <c r="C935" s="327"/>
      <c r="D935" s="327"/>
      <c r="E935" s="327"/>
      <c r="F935" s="327"/>
      <c r="G935" s="327"/>
      <c r="H935" s="327"/>
      <c r="I935" s="327"/>
      <c r="J935" s="327"/>
      <c r="K935" s="327"/>
      <c r="L935" s="327"/>
      <c r="M935" s="327"/>
      <c r="N935" s="327"/>
      <c r="O935" s="327"/>
      <c r="P935" s="327"/>
      <c r="Q935" s="327"/>
      <c r="R935" s="327"/>
      <c r="S935" s="327"/>
      <c r="T935" s="327"/>
      <c r="U935" s="327"/>
      <c r="V935" s="327"/>
      <c r="W935" s="327"/>
      <c r="X935" s="327"/>
      <c r="Y935" s="327"/>
      <c r="Z935" s="327"/>
    </row>
    <row r="936" spans="1:26" ht="15.75">
      <c r="A936" s="327"/>
      <c r="B936" s="327"/>
      <c r="C936" s="327"/>
      <c r="D936" s="327"/>
      <c r="E936" s="327"/>
      <c r="F936" s="327"/>
      <c r="G936" s="327"/>
      <c r="H936" s="327"/>
      <c r="I936" s="327"/>
      <c r="J936" s="327"/>
      <c r="K936" s="327"/>
      <c r="L936" s="327"/>
      <c r="M936" s="327"/>
      <c r="N936" s="327"/>
      <c r="O936" s="327"/>
      <c r="P936" s="327"/>
      <c r="Q936" s="327"/>
      <c r="R936" s="327"/>
      <c r="S936" s="327"/>
      <c r="T936" s="327"/>
      <c r="U936" s="327"/>
      <c r="V936" s="327"/>
      <c r="W936" s="327"/>
      <c r="X936" s="327"/>
      <c r="Y936" s="327"/>
      <c r="Z936" s="327"/>
    </row>
    <row r="937" spans="1:26" ht="15.75">
      <c r="A937" s="327"/>
      <c r="B937" s="327"/>
      <c r="C937" s="327"/>
      <c r="D937" s="327"/>
      <c r="E937" s="327"/>
      <c r="F937" s="327"/>
      <c r="G937" s="327"/>
      <c r="H937" s="327"/>
      <c r="I937" s="327"/>
      <c r="J937" s="327"/>
      <c r="K937" s="327"/>
      <c r="L937" s="327"/>
      <c r="M937" s="327"/>
      <c r="N937" s="327"/>
      <c r="O937" s="327"/>
      <c r="P937" s="327"/>
      <c r="Q937" s="327"/>
      <c r="R937" s="327"/>
      <c r="S937" s="327"/>
      <c r="T937" s="327"/>
      <c r="U937" s="327"/>
      <c r="V937" s="327"/>
      <c r="W937" s="327"/>
      <c r="X937" s="327"/>
      <c r="Y937" s="327"/>
      <c r="Z937" s="327"/>
    </row>
    <row r="938" spans="1:26" ht="15.75">
      <c r="A938" s="327"/>
      <c r="B938" s="327"/>
      <c r="C938" s="327"/>
      <c r="D938" s="327"/>
      <c r="E938" s="327"/>
      <c r="F938" s="327"/>
      <c r="G938" s="327"/>
      <c r="H938" s="327"/>
      <c r="I938" s="327"/>
      <c r="J938" s="327"/>
      <c r="K938" s="327"/>
      <c r="L938" s="327"/>
      <c r="M938" s="327"/>
      <c r="N938" s="327"/>
      <c r="O938" s="327"/>
      <c r="P938" s="327"/>
      <c r="Q938" s="327"/>
      <c r="R938" s="327"/>
      <c r="S938" s="327"/>
      <c r="T938" s="327"/>
      <c r="U938" s="327"/>
      <c r="V938" s="327"/>
      <c r="W938" s="327"/>
      <c r="X938" s="327"/>
      <c r="Y938" s="327"/>
      <c r="Z938" s="327"/>
    </row>
    <row r="939" spans="1:26" ht="15.75">
      <c r="A939" s="327"/>
      <c r="B939" s="327"/>
      <c r="C939" s="327"/>
      <c r="D939" s="327"/>
      <c r="E939" s="327"/>
      <c r="F939" s="327"/>
      <c r="G939" s="327"/>
      <c r="H939" s="327"/>
      <c r="I939" s="327"/>
      <c r="J939" s="327"/>
      <c r="K939" s="327"/>
      <c r="L939" s="327"/>
      <c r="M939" s="327"/>
      <c r="N939" s="327"/>
      <c r="O939" s="327"/>
      <c r="P939" s="327"/>
      <c r="Q939" s="327"/>
      <c r="R939" s="327"/>
      <c r="S939" s="327"/>
      <c r="T939" s="327"/>
      <c r="U939" s="327"/>
      <c r="V939" s="327"/>
      <c r="W939" s="327"/>
      <c r="X939" s="327"/>
      <c r="Y939" s="327"/>
      <c r="Z939" s="327"/>
    </row>
    <row r="940" spans="1:26" ht="15.75">
      <c r="A940" s="327"/>
      <c r="B940" s="327"/>
      <c r="C940" s="327"/>
      <c r="D940" s="327"/>
      <c r="E940" s="327"/>
      <c r="F940" s="327"/>
      <c r="G940" s="327"/>
      <c r="H940" s="327"/>
      <c r="I940" s="327"/>
      <c r="J940" s="327"/>
      <c r="K940" s="327"/>
      <c r="L940" s="327"/>
      <c r="M940" s="327"/>
      <c r="N940" s="327"/>
      <c r="O940" s="327"/>
      <c r="P940" s="327"/>
      <c r="Q940" s="327"/>
      <c r="R940" s="327"/>
      <c r="S940" s="327"/>
      <c r="T940" s="327"/>
      <c r="U940" s="327"/>
      <c r="V940" s="327"/>
      <c r="W940" s="327"/>
      <c r="X940" s="327"/>
      <c r="Y940" s="327"/>
      <c r="Z940" s="327"/>
    </row>
    <row r="941" spans="1:26" ht="15.75">
      <c r="A941" s="327"/>
      <c r="B941" s="327"/>
      <c r="C941" s="327"/>
      <c r="D941" s="327"/>
      <c r="E941" s="327"/>
      <c r="F941" s="327"/>
      <c r="G941" s="327"/>
      <c r="H941" s="327"/>
      <c r="I941" s="327"/>
      <c r="J941" s="327"/>
      <c r="K941" s="327"/>
      <c r="L941" s="327"/>
      <c r="M941" s="327"/>
      <c r="N941" s="327"/>
      <c r="O941" s="327"/>
      <c r="P941" s="327"/>
      <c r="Q941" s="327"/>
      <c r="R941" s="327"/>
      <c r="S941" s="327"/>
      <c r="T941" s="327"/>
      <c r="U941" s="327"/>
      <c r="V941" s="327"/>
      <c r="W941" s="327"/>
      <c r="X941" s="327"/>
      <c r="Y941" s="327"/>
      <c r="Z941" s="327"/>
    </row>
    <row r="942" spans="1:26" ht="15.75">
      <c r="A942" s="327"/>
      <c r="B942" s="327"/>
      <c r="C942" s="327"/>
      <c r="D942" s="327"/>
      <c r="E942" s="327"/>
      <c r="F942" s="327"/>
      <c r="G942" s="327"/>
      <c r="H942" s="327"/>
      <c r="I942" s="327"/>
      <c r="J942" s="327"/>
      <c r="K942" s="327"/>
      <c r="L942" s="327"/>
      <c r="M942" s="327"/>
      <c r="N942" s="327"/>
      <c r="O942" s="327"/>
      <c r="P942" s="327"/>
      <c r="Q942" s="327"/>
      <c r="R942" s="327"/>
      <c r="S942" s="327"/>
      <c r="T942" s="327"/>
      <c r="U942" s="327"/>
      <c r="V942" s="327"/>
      <c r="W942" s="327"/>
      <c r="X942" s="327"/>
      <c r="Y942" s="327"/>
      <c r="Z942" s="327"/>
    </row>
    <row r="943" spans="1:26" ht="15.75">
      <c r="A943" s="327"/>
      <c r="B943" s="327"/>
      <c r="C943" s="327"/>
      <c r="D943" s="327"/>
      <c r="E943" s="327"/>
      <c r="F943" s="327"/>
      <c r="G943" s="327"/>
      <c r="H943" s="327"/>
      <c r="I943" s="327"/>
      <c r="J943" s="327"/>
      <c r="K943" s="327"/>
      <c r="L943" s="327"/>
      <c r="M943" s="327"/>
      <c r="N943" s="327"/>
      <c r="O943" s="327"/>
      <c r="P943" s="327"/>
      <c r="Q943" s="327"/>
      <c r="R943" s="327"/>
      <c r="S943" s="327"/>
      <c r="T943" s="327"/>
      <c r="U943" s="327"/>
      <c r="V943" s="327"/>
      <c r="W943" s="327"/>
      <c r="X943" s="327"/>
      <c r="Y943" s="327"/>
      <c r="Z943" s="327"/>
    </row>
    <row r="944" spans="1:26" ht="15.75">
      <c r="A944" s="327"/>
      <c r="B944" s="327"/>
      <c r="C944" s="327"/>
      <c r="D944" s="327"/>
      <c r="E944" s="327"/>
      <c r="F944" s="327"/>
      <c r="G944" s="327"/>
      <c r="H944" s="327"/>
      <c r="I944" s="327"/>
      <c r="J944" s="327"/>
      <c r="K944" s="327"/>
      <c r="L944" s="327"/>
      <c r="M944" s="327"/>
      <c r="N944" s="327"/>
      <c r="O944" s="327"/>
      <c r="P944" s="327"/>
      <c r="Q944" s="327"/>
      <c r="R944" s="327"/>
      <c r="S944" s="327"/>
      <c r="T944" s="327"/>
      <c r="U944" s="327"/>
      <c r="V944" s="327"/>
      <c r="W944" s="327"/>
      <c r="X944" s="327"/>
      <c r="Y944" s="327"/>
      <c r="Z944" s="327"/>
    </row>
    <row r="945" spans="1:26" ht="15.75">
      <c r="A945" s="327"/>
      <c r="B945" s="327"/>
      <c r="C945" s="327"/>
      <c r="D945" s="327"/>
      <c r="E945" s="327"/>
      <c r="F945" s="327"/>
      <c r="G945" s="327"/>
      <c r="H945" s="327"/>
      <c r="I945" s="327"/>
      <c r="J945" s="327"/>
      <c r="K945" s="327"/>
      <c r="L945" s="327"/>
      <c r="M945" s="327"/>
      <c r="N945" s="327"/>
      <c r="O945" s="327"/>
      <c r="P945" s="327"/>
      <c r="Q945" s="327"/>
      <c r="R945" s="327"/>
      <c r="S945" s="327"/>
      <c r="T945" s="327"/>
      <c r="U945" s="327"/>
      <c r="V945" s="327"/>
      <c r="W945" s="327"/>
      <c r="X945" s="327"/>
      <c r="Y945" s="327"/>
      <c r="Z945" s="327"/>
    </row>
    <row r="946" spans="1:26" ht="15.75">
      <c r="A946" s="327"/>
      <c r="B946" s="327"/>
      <c r="C946" s="327"/>
      <c r="D946" s="327"/>
      <c r="E946" s="327"/>
      <c r="F946" s="327"/>
      <c r="G946" s="327"/>
      <c r="H946" s="327"/>
      <c r="I946" s="327"/>
      <c r="J946" s="327"/>
      <c r="K946" s="327"/>
      <c r="L946" s="327"/>
      <c r="M946" s="327"/>
      <c r="N946" s="327"/>
      <c r="O946" s="327"/>
      <c r="P946" s="327"/>
      <c r="Q946" s="327"/>
      <c r="R946" s="327"/>
      <c r="S946" s="327"/>
      <c r="T946" s="327"/>
      <c r="U946" s="327"/>
      <c r="V946" s="327"/>
      <c r="W946" s="327"/>
      <c r="X946" s="327"/>
      <c r="Y946" s="327"/>
      <c r="Z946" s="327"/>
    </row>
    <row r="947" spans="1:26" ht="15.75">
      <c r="A947" s="327"/>
      <c r="B947" s="327"/>
      <c r="C947" s="327"/>
      <c r="D947" s="327"/>
      <c r="E947" s="327"/>
      <c r="F947" s="327"/>
      <c r="G947" s="327"/>
      <c r="H947" s="327"/>
      <c r="I947" s="327"/>
      <c r="J947" s="327"/>
      <c r="K947" s="327"/>
      <c r="L947" s="327"/>
      <c r="M947" s="327"/>
      <c r="N947" s="327"/>
      <c r="O947" s="327"/>
      <c r="P947" s="327"/>
      <c r="Q947" s="327"/>
      <c r="R947" s="327"/>
      <c r="S947" s="327"/>
      <c r="T947" s="327"/>
      <c r="U947" s="327"/>
      <c r="V947" s="327"/>
      <c r="W947" s="327"/>
      <c r="X947" s="327"/>
      <c r="Y947" s="327"/>
      <c r="Z947" s="327"/>
    </row>
    <row r="948" spans="1:26" ht="15.75">
      <c r="A948" s="327"/>
      <c r="B948" s="327"/>
      <c r="C948" s="327"/>
      <c r="D948" s="327"/>
      <c r="E948" s="327"/>
      <c r="F948" s="327"/>
      <c r="G948" s="327"/>
      <c r="H948" s="327"/>
      <c r="I948" s="327"/>
      <c r="J948" s="327"/>
      <c r="K948" s="327"/>
      <c r="L948" s="327"/>
      <c r="M948" s="327"/>
      <c r="N948" s="327"/>
      <c r="O948" s="327"/>
      <c r="P948" s="327"/>
      <c r="Q948" s="327"/>
      <c r="R948" s="327"/>
      <c r="S948" s="327"/>
      <c r="T948" s="327"/>
      <c r="U948" s="327"/>
      <c r="V948" s="327"/>
      <c r="W948" s="327"/>
      <c r="X948" s="327"/>
      <c r="Y948" s="327"/>
      <c r="Z948" s="327"/>
    </row>
    <row r="949" spans="1:26" ht="15.75">
      <c r="A949" s="327"/>
      <c r="B949" s="327"/>
      <c r="C949" s="327"/>
      <c r="D949" s="327"/>
      <c r="E949" s="327"/>
      <c r="F949" s="327"/>
      <c r="G949" s="327"/>
      <c r="H949" s="327"/>
      <c r="I949" s="327"/>
      <c r="J949" s="327"/>
      <c r="K949" s="327"/>
      <c r="L949" s="327"/>
      <c r="M949" s="327"/>
      <c r="N949" s="327"/>
      <c r="O949" s="327"/>
      <c r="P949" s="327"/>
      <c r="Q949" s="327"/>
      <c r="R949" s="327"/>
      <c r="S949" s="327"/>
      <c r="T949" s="327"/>
      <c r="U949" s="327"/>
      <c r="V949" s="327"/>
      <c r="W949" s="327"/>
      <c r="X949" s="327"/>
      <c r="Y949" s="327"/>
      <c r="Z949" s="327"/>
    </row>
    <row r="950" spans="1:26" ht="15.75">
      <c r="A950" s="327"/>
      <c r="B950" s="327"/>
      <c r="C950" s="327"/>
      <c r="D950" s="327"/>
      <c r="E950" s="327"/>
      <c r="F950" s="327"/>
      <c r="G950" s="327"/>
      <c r="H950" s="327"/>
      <c r="I950" s="327"/>
      <c r="J950" s="327"/>
      <c r="K950" s="327"/>
      <c r="L950" s="327"/>
      <c r="M950" s="327"/>
      <c r="N950" s="327"/>
      <c r="O950" s="327"/>
      <c r="P950" s="327"/>
      <c r="Q950" s="327"/>
      <c r="R950" s="327"/>
      <c r="S950" s="327"/>
      <c r="T950" s="327"/>
      <c r="U950" s="327"/>
      <c r="V950" s="327"/>
      <c r="W950" s="327"/>
      <c r="X950" s="327"/>
      <c r="Y950" s="327"/>
      <c r="Z950" s="327"/>
    </row>
    <row r="951" spans="1:26" ht="15.75">
      <c r="A951" s="327"/>
      <c r="B951" s="327"/>
      <c r="C951" s="327"/>
      <c r="D951" s="327"/>
      <c r="E951" s="327"/>
      <c r="F951" s="327"/>
      <c r="G951" s="327"/>
      <c r="H951" s="327"/>
      <c r="I951" s="327"/>
      <c r="J951" s="327"/>
      <c r="K951" s="327"/>
      <c r="L951" s="327"/>
      <c r="M951" s="327"/>
      <c r="N951" s="327"/>
      <c r="O951" s="327"/>
      <c r="P951" s="327"/>
      <c r="Q951" s="327"/>
      <c r="R951" s="327"/>
      <c r="S951" s="327"/>
      <c r="T951" s="327"/>
      <c r="U951" s="327"/>
      <c r="V951" s="327"/>
      <c r="W951" s="327"/>
      <c r="X951" s="327"/>
      <c r="Y951" s="327"/>
      <c r="Z951" s="327"/>
    </row>
    <row r="952" spans="1:26" ht="15.75">
      <c r="A952" s="327"/>
      <c r="B952" s="327"/>
      <c r="C952" s="327"/>
      <c r="D952" s="327"/>
      <c r="E952" s="327"/>
      <c r="F952" s="327"/>
      <c r="G952" s="327"/>
      <c r="H952" s="327"/>
      <c r="I952" s="327"/>
      <c r="J952" s="327"/>
      <c r="K952" s="327"/>
      <c r="L952" s="327"/>
      <c r="M952" s="327"/>
      <c r="N952" s="327"/>
      <c r="O952" s="327"/>
      <c r="P952" s="327"/>
      <c r="Q952" s="327"/>
      <c r="R952" s="327"/>
      <c r="S952" s="327"/>
      <c r="T952" s="327"/>
      <c r="U952" s="327"/>
      <c r="V952" s="327"/>
      <c r="W952" s="327"/>
      <c r="X952" s="327"/>
      <c r="Y952" s="327"/>
      <c r="Z952" s="327"/>
    </row>
    <row r="953" spans="1:26" ht="15.75">
      <c r="A953" s="327"/>
      <c r="B953" s="327"/>
      <c r="C953" s="327"/>
      <c r="D953" s="327"/>
      <c r="E953" s="327"/>
      <c r="F953" s="327"/>
      <c r="G953" s="327"/>
      <c r="H953" s="327"/>
      <c r="I953" s="327"/>
      <c r="J953" s="327"/>
      <c r="K953" s="327"/>
      <c r="L953" s="327"/>
      <c r="M953" s="327"/>
      <c r="N953" s="327"/>
      <c r="O953" s="327"/>
      <c r="P953" s="327"/>
      <c r="Q953" s="327"/>
      <c r="R953" s="327"/>
      <c r="S953" s="327"/>
      <c r="T953" s="327"/>
      <c r="U953" s="327"/>
      <c r="V953" s="327"/>
      <c r="W953" s="327"/>
      <c r="X953" s="327"/>
      <c r="Y953" s="327"/>
      <c r="Z953" s="327"/>
    </row>
    <row r="954" spans="1:26" ht="15.75">
      <c r="A954" s="327"/>
      <c r="B954" s="327"/>
      <c r="C954" s="327"/>
      <c r="D954" s="327"/>
      <c r="E954" s="327"/>
      <c r="F954" s="327"/>
      <c r="G954" s="327"/>
      <c r="H954" s="327"/>
      <c r="I954" s="327"/>
      <c r="J954" s="327"/>
      <c r="K954" s="327"/>
      <c r="L954" s="327"/>
      <c r="M954" s="327"/>
      <c r="N954" s="327"/>
      <c r="O954" s="327"/>
      <c r="P954" s="327"/>
      <c r="Q954" s="327"/>
      <c r="R954" s="327"/>
      <c r="S954" s="327"/>
      <c r="T954" s="327"/>
      <c r="U954" s="327"/>
      <c r="V954" s="327"/>
      <c r="W954" s="327"/>
      <c r="X954" s="327"/>
      <c r="Y954" s="327"/>
      <c r="Z954" s="327"/>
    </row>
    <row r="955" spans="1:26" ht="15.75">
      <c r="A955" s="327"/>
      <c r="B955" s="327"/>
      <c r="C955" s="327"/>
      <c r="D955" s="327"/>
      <c r="E955" s="327"/>
      <c r="F955" s="327"/>
      <c r="G955" s="327"/>
      <c r="H955" s="327"/>
      <c r="I955" s="327"/>
      <c r="J955" s="327"/>
      <c r="K955" s="327"/>
      <c r="L955" s="327"/>
      <c r="M955" s="327"/>
      <c r="N955" s="327"/>
      <c r="O955" s="327"/>
      <c r="P955" s="327"/>
      <c r="Q955" s="327"/>
      <c r="R955" s="327"/>
      <c r="S955" s="327"/>
      <c r="T955" s="327"/>
      <c r="U955" s="327"/>
      <c r="V955" s="327"/>
      <c r="W955" s="327"/>
      <c r="X955" s="327"/>
      <c r="Y955" s="327"/>
      <c r="Z955" s="327"/>
    </row>
    <row r="956" spans="1:26" ht="15.75">
      <c r="A956" s="327"/>
      <c r="B956" s="327"/>
      <c r="C956" s="327"/>
      <c r="D956" s="327"/>
      <c r="E956" s="327"/>
      <c r="F956" s="327"/>
      <c r="G956" s="327"/>
      <c r="H956" s="327"/>
      <c r="I956" s="327"/>
      <c r="J956" s="327"/>
      <c r="K956" s="327"/>
      <c r="L956" s="327"/>
      <c r="M956" s="327"/>
      <c r="N956" s="327"/>
      <c r="O956" s="327"/>
      <c r="P956" s="327"/>
      <c r="Q956" s="327"/>
      <c r="R956" s="327"/>
      <c r="S956" s="327"/>
      <c r="T956" s="327"/>
      <c r="U956" s="327"/>
      <c r="V956" s="327"/>
      <c r="W956" s="327"/>
      <c r="X956" s="327"/>
      <c r="Y956" s="327"/>
      <c r="Z956" s="327"/>
    </row>
    <row r="957" spans="1:26" ht="15.75">
      <c r="A957" s="327"/>
      <c r="B957" s="327"/>
      <c r="C957" s="327"/>
      <c r="D957" s="327"/>
      <c r="E957" s="327"/>
      <c r="F957" s="327"/>
      <c r="G957" s="327"/>
      <c r="H957" s="327"/>
      <c r="I957" s="327"/>
      <c r="J957" s="327"/>
      <c r="K957" s="327"/>
      <c r="L957" s="327"/>
      <c r="M957" s="327"/>
      <c r="N957" s="327"/>
      <c r="O957" s="327"/>
      <c r="P957" s="327"/>
      <c r="Q957" s="327"/>
      <c r="R957" s="327"/>
      <c r="S957" s="327"/>
      <c r="T957" s="327"/>
      <c r="U957" s="327"/>
      <c r="V957" s="327"/>
      <c r="W957" s="327"/>
      <c r="X957" s="327"/>
      <c r="Y957" s="327"/>
      <c r="Z957" s="327"/>
    </row>
    <row r="958" spans="1:26" ht="15.75">
      <c r="A958" s="327"/>
      <c r="B958" s="327"/>
      <c r="C958" s="327"/>
      <c r="D958" s="327"/>
      <c r="E958" s="327"/>
      <c r="F958" s="327"/>
      <c r="G958" s="327"/>
      <c r="H958" s="327"/>
      <c r="I958" s="327"/>
      <c r="J958" s="327"/>
      <c r="K958" s="327"/>
      <c r="L958" s="327"/>
      <c r="M958" s="327"/>
      <c r="N958" s="327"/>
      <c r="O958" s="327"/>
      <c r="P958" s="327"/>
      <c r="Q958" s="327"/>
      <c r="R958" s="327"/>
      <c r="S958" s="327"/>
      <c r="T958" s="327"/>
      <c r="U958" s="327"/>
      <c r="V958" s="327"/>
      <c r="W958" s="327"/>
      <c r="X958" s="327"/>
      <c r="Y958" s="327"/>
      <c r="Z958" s="327"/>
    </row>
    <row r="959" spans="1:26" ht="15.75">
      <c r="A959" s="327"/>
      <c r="B959" s="327"/>
      <c r="C959" s="327"/>
      <c r="D959" s="327"/>
      <c r="E959" s="327"/>
      <c r="F959" s="327"/>
      <c r="G959" s="327"/>
      <c r="H959" s="327"/>
      <c r="I959" s="327"/>
      <c r="J959" s="327"/>
      <c r="K959" s="327"/>
      <c r="L959" s="327"/>
      <c r="M959" s="327"/>
      <c r="N959" s="327"/>
      <c r="O959" s="327"/>
      <c r="P959" s="327"/>
      <c r="Q959" s="327"/>
      <c r="R959" s="327"/>
      <c r="S959" s="327"/>
      <c r="T959" s="327"/>
      <c r="U959" s="327"/>
      <c r="V959" s="327"/>
      <c r="W959" s="327"/>
      <c r="X959" s="327"/>
      <c r="Y959" s="327"/>
      <c r="Z959" s="327"/>
    </row>
    <row r="960" spans="1:26" ht="15.75">
      <c r="A960" s="327"/>
      <c r="B960" s="327"/>
      <c r="C960" s="327"/>
      <c r="D960" s="327"/>
      <c r="E960" s="327"/>
      <c r="F960" s="327"/>
      <c r="G960" s="327"/>
      <c r="H960" s="327"/>
      <c r="I960" s="327"/>
      <c r="J960" s="327"/>
      <c r="K960" s="327"/>
      <c r="L960" s="327"/>
      <c r="M960" s="327"/>
      <c r="N960" s="327"/>
      <c r="O960" s="327"/>
      <c r="P960" s="327"/>
      <c r="Q960" s="327"/>
      <c r="R960" s="327"/>
      <c r="S960" s="327"/>
      <c r="T960" s="327"/>
      <c r="U960" s="327"/>
      <c r="V960" s="327"/>
      <c r="W960" s="327"/>
      <c r="X960" s="327"/>
      <c r="Y960" s="327"/>
      <c r="Z960" s="327"/>
    </row>
    <row r="961" spans="1:26" ht="15.75">
      <c r="A961" s="327"/>
      <c r="B961" s="327"/>
      <c r="C961" s="327"/>
      <c r="D961" s="327"/>
      <c r="E961" s="327"/>
      <c r="F961" s="327"/>
      <c r="G961" s="327"/>
      <c r="H961" s="327"/>
      <c r="I961" s="327"/>
      <c r="J961" s="327"/>
      <c r="K961" s="327"/>
      <c r="L961" s="327"/>
      <c r="M961" s="327"/>
      <c r="N961" s="327"/>
      <c r="O961" s="327"/>
      <c r="P961" s="327"/>
      <c r="Q961" s="327"/>
      <c r="R961" s="327"/>
      <c r="S961" s="327"/>
      <c r="T961" s="327"/>
      <c r="U961" s="327"/>
      <c r="V961" s="327"/>
      <c r="W961" s="327"/>
      <c r="X961" s="327"/>
      <c r="Y961" s="327"/>
      <c r="Z961" s="327"/>
    </row>
    <row r="962" spans="1:26" ht="15.75">
      <c r="A962" s="327"/>
      <c r="B962" s="327"/>
      <c r="C962" s="327"/>
      <c r="D962" s="327"/>
      <c r="E962" s="327"/>
      <c r="F962" s="327"/>
      <c r="G962" s="327"/>
      <c r="H962" s="327"/>
      <c r="I962" s="327"/>
      <c r="J962" s="327"/>
      <c r="K962" s="327"/>
      <c r="L962" s="327"/>
      <c r="M962" s="327"/>
      <c r="N962" s="327"/>
      <c r="O962" s="327"/>
      <c r="P962" s="327"/>
      <c r="Q962" s="327"/>
      <c r="R962" s="327"/>
      <c r="S962" s="327"/>
      <c r="T962" s="327"/>
      <c r="U962" s="327"/>
      <c r="V962" s="327"/>
      <c r="W962" s="327"/>
      <c r="X962" s="327"/>
      <c r="Y962" s="327"/>
      <c r="Z962" s="327"/>
    </row>
    <row r="963" spans="1:26" ht="15.75">
      <c r="A963" s="327"/>
      <c r="B963" s="327"/>
      <c r="C963" s="327"/>
      <c r="D963" s="327"/>
      <c r="E963" s="327"/>
      <c r="F963" s="327"/>
      <c r="G963" s="327"/>
      <c r="H963" s="327"/>
      <c r="I963" s="327"/>
      <c r="J963" s="327"/>
      <c r="K963" s="327"/>
      <c r="L963" s="327"/>
      <c r="M963" s="327"/>
      <c r="N963" s="327"/>
      <c r="O963" s="327"/>
      <c r="P963" s="327"/>
      <c r="Q963" s="327"/>
      <c r="R963" s="327"/>
      <c r="S963" s="327"/>
      <c r="T963" s="327"/>
      <c r="U963" s="327"/>
      <c r="V963" s="327"/>
      <c r="W963" s="327"/>
      <c r="X963" s="327"/>
      <c r="Y963" s="327"/>
      <c r="Z963" s="327"/>
    </row>
    <row r="964" spans="1:26" ht="15.75">
      <c r="A964" s="327"/>
      <c r="B964" s="327"/>
      <c r="C964" s="327"/>
      <c r="D964" s="327"/>
      <c r="E964" s="327"/>
      <c r="F964" s="327"/>
      <c r="G964" s="327"/>
      <c r="H964" s="327"/>
      <c r="I964" s="327"/>
      <c r="J964" s="327"/>
      <c r="K964" s="327"/>
      <c r="L964" s="327"/>
      <c r="M964" s="327"/>
      <c r="N964" s="327"/>
      <c r="O964" s="327"/>
      <c r="P964" s="327"/>
      <c r="Q964" s="327"/>
      <c r="R964" s="327"/>
      <c r="S964" s="327"/>
      <c r="T964" s="327"/>
      <c r="U964" s="327"/>
      <c r="V964" s="327"/>
      <c r="W964" s="327"/>
      <c r="X964" s="327"/>
      <c r="Y964" s="327"/>
      <c r="Z964" s="327"/>
    </row>
    <row r="965" spans="1:26" ht="15.75">
      <c r="A965" s="327"/>
      <c r="B965" s="327"/>
      <c r="C965" s="327"/>
      <c r="D965" s="327"/>
      <c r="E965" s="327"/>
      <c r="F965" s="327"/>
      <c r="G965" s="327"/>
      <c r="H965" s="327"/>
      <c r="I965" s="327"/>
      <c r="J965" s="327"/>
      <c r="K965" s="327"/>
      <c r="L965" s="327"/>
      <c r="M965" s="327"/>
      <c r="N965" s="327"/>
      <c r="O965" s="327"/>
      <c r="P965" s="327"/>
      <c r="Q965" s="327"/>
      <c r="R965" s="327"/>
      <c r="S965" s="327"/>
      <c r="T965" s="327"/>
      <c r="U965" s="327"/>
      <c r="V965" s="327"/>
      <c r="W965" s="327"/>
      <c r="X965" s="327"/>
      <c r="Y965" s="327"/>
      <c r="Z965" s="327"/>
    </row>
    <row r="966" spans="1:26" ht="15.75">
      <c r="A966" s="327"/>
      <c r="B966" s="327"/>
      <c r="C966" s="327"/>
      <c r="D966" s="327"/>
      <c r="E966" s="327"/>
      <c r="F966" s="327"/>
      <c r="G966" s="327"/>
      <c r="H966" s="327"/>
      <c r="I966" s="327"/>
      <c r="J966" s="327"/>
      <c r="K966" s="327"/>
      <c r="L966" s="327"/>
      <c r="M966" s="327"/>
      <c r="N966" s="327"/>
      <c r="O966" s="327"/>
      <c r="P966" s="327"/>
      <c r="Q966" s="327"/>
      <c r="R966" s="327"/>
      <c r="S966" s="327"/>
      <c r="T966" s="327"/>
      <c r="U966" s="327"/>
      <c r="V966" s="327"/>
      <c r="W966" s="327"/>
      <c r="X966" s="327"/>
      <c r="Y966" s="327"/>
      <c r="Z966" s="327"/>
    </row>
    <row r="967" spans="1:26" ht="15.75">
      <c r="A967" s="327"/>
      <c r="B967" s="327"/>
      <c r="C967" s="327"/>
      <c r="D967" s="327"/>
      <c r="E967" s="327"/>
      <c r="F967" s="327"/>
      <c r="G967" s="327"/>
      <c r="H967" s="327"/>
      <c r="I967" s="327"/>
      <c r="J967" s="327"/>
      <c r="K967" s="327"/>
      <c r="L967" s="327"/>
      <c r="M967" s="327"/>
      <c r="N967" s="327"/>
      <c r="O967" s="327"/>
      <c r="P967" s="327"/>
      <c r="Q967" s="327"/>
      <c r="R967" s="327"/>
      <c r="S967" s="327"/>
      <c r="T967" s="327"/>
      <c r="U967" s="327"/>
      <c r="V967" s="327"/>
      <c r="W967" s="327"/>
      <c r="X967" s="327"/>
      <c r="Y967" s="327"/>
      <c r="Z967" s="327"/>
    </row>
    <row r="968" spans="1:26" ht="15.75">
      <c r="A968" s="327"/>
      <c r="B968" s="327"/>
      <c r="C968" s="327"/>
      <c r="D968" s="327"/>
      <c r="E968" s="327"/>
      <c r="F968" s="327"/>
      <c r="G968" s="327"/>
      <c r="H968" s="327"/>
      <c r="I968" s="327"/>
      <c r="J968" s="327"/>
      <c r="K968" s="327"/>
      <c r="L968" s="327"/>
      <c r="M968" s="327"/>
      <c r="N968" s="327"/>
      <c r="O968" s="327"/>
      <c r="P968" s="327"/>
      <c r="Q968" s="327"/>
      <c r="R968" s="327"/>
      <c r="S968" s="327"/>
      <c r="T968" s="327"/>
      <c r="U968" s="327"/>
      <c r="V968" s="327"/>
      <c r="W968" s="327"/>
      <c r="X968" s="327"/>
      <c r="Y968" s="327"/>
      <c r="Z968" s="327"/>
    </row>
    <row r="969" spans="1:26" ht="15.75">
      <c r="A969" s="327"/>
      <c r="B969" s="327"/>
      <c r="C969" s="327"/>
      <c r="D969" s="327"/>
      <c r="E969" s="327"/>
      <c r="F969" s="327"/>
      <c r="G969" s="327"/>
      <c r="H969" s="327"/>
      <c r="I969" s="327"/>
      <c r="J969" s="327"/>
      <c r="K969" s="327"/>
      <c r="L969" s="327"/>
      <c r="M969" s="327"/>
      <c r="N969" s="327"/>
      <c r="O969" s="327"/>
      <c r="P969" s="327"/>
      <c r="Q969" s="327"/>
      <c r="R969" s="327"/>
      <c r="S969" s="327"/>
      <c r="T969" s="327"/>
      <c r="U969" s="327"/>
      <c r="V969" s="327"/>
      <c r="W969" s="327"/>
      <c r="X969" s="327"/>
      <c r="Y969" s="327"/>
      <c r="Z969" s="327"/>
    </row>
    <row r="970" spans="1:26" ht="15.75">
      <c r="A970" s="327"/>
      <c r="B970" s="327"/>
      <c r="C970" s="327"/>
      <c r="D970" s="327"/>
      <c r="E970" s="327"/>
      <c r="F970" s="327"/>
      <c r="G970" s="327"/>
      <c r="H970" s="327"/>
      <c r="I970" s="327"/>
      <c r="J970" s="327"/>
      <c r="K970" s="327"/>
      <c r="L970" s="327"/>
      <c r="M970" s="327"/>
      <c r="N970" s="327"/>
      <c r="O970" s="327"/>
      <c r="P970" s="327"/>
      <c r="Q970" s="327"/>
      <c r="R970" s="327"/>
      <c r="S970" s="327"/>
      <c r="T970" s="327"/>
      <c r="U970" s="327"/>
      <c r="V970" s="327"/>
      <c r="W970" s="327"/>
      <c r="X970" s="327"/>
      <c r="Y970" s="327"/>
      <c r="Z970" s="327"/>
    </row>
    <row r="971" spans="1:26" ht="15.75">
      <c r="A971" s="327"/>
      <c r="B971" s="327"/>
      <c r="C971" s="327"/>
      <c r="D971" s="327"/>
      <c r="E971" s="327"/>
      <c r="F971" s="327"/>
      <c r="G971" s="327"/>
      <c r="H971" s="327"/>
      <c r="I971" s="327"/>
      <c r="J971" s="327"/>
      <c r="K971" s="327"/>
      <c r="L971" s="327"/>
      <c r="M971" s="327"/>
      <c r="N971" s="327"/>
      <c r="O971" s="327"/>
      <c r="P971" s="327"/>
      <c r="Q971" s="327"/>
      <c r="R971" s="327"/>
      <c r="S971" s="327"/>
      <c r="T971" s="327"/>
      <c r="U971" s="327"/>
      <c r="V971" s="327"/>
      <c r="W971" s="327"/>
      <c r="X971" s="327"/>
      <c r="Y971" s="327"/>
      <c r="Z971" s="327"/>
    </row>
    <row r="972" spans="1:26" ht="15.75">
      <c r="A972" s="327"/>
      <c r="B972" s="327"/>
      <c r="C972" s="327"/>
      <c r="D972" s="327"/>
      <c r="E972" s="327"/>
      <c r="F972" s="327"/>
      <c r="G972" s="327"/>
      <c r="H972" s="327"/>
      <c r="I972" s="327"/>
      <c r="J972" s="327"/>
      <c r="K972" s="327"/>
      <c r="L972" s="327"/>
      <c r="M972" s="327"/>
      <c r="N972" s="327"/>
      <c r="O972" s="327"/>
      <c r="P972" s="327"/>
      <c r="Q972" s="327"/>
      <c r="R972" s="327"/>
      <c r="S972" s="327"/>
      <c r="T972" s="327"/>
      <c r="U972" s="327"/>
      <c r="V972" s="327"/>
      <c r="W972" s="327"/>
      <c r="X972" s="327"/>
      <c r="Y972" s="327"/>
      <c r="Z972" s="327"/>
    </row>
    <row r="973" spans="1:26" ht="15.75">
      <c r="A973" s="327"/>
      <c r="B973" s="327"/>
      <c r="C973" s="327"/>
      <c r="D973" s="327"/>
      <c r="E973" s="327"/>
      <c r="F973" s="327"/>
      <c r="G973" s="327"/>
      <c r="H973" s="327"/>
      <c r="I973" s="327"/>
      <c r="J973" s="327"/>
      <c r="K973" s="327"/>
      <c r="L973" s="327"/>
      <c r="M973" s="327"/>
      <c r="N973" s="327"/>
      <c r="O973" s="327"/>
      <c r="P973" s="327"/>
      <c r="Q973" s="327"/>
      <c r="R973" s="327"/>
      <c r="S973" s="327"/>
      <c r="T973" s="327"/>
      <c r="U973" s="327"/>
      <c r="V973" s="327"/>
      <c r="W973" s="327"/>
      <c r="X973" s="327"/>
      <c r="Y973" s="327"/>
      <c r="Z973" s="327"/>
    </row>
    <row r="974" spans="1:26" ht="15.75">
      <c r="A974" s="327"/>
      <c r="B974" s="327"/>
      <c r="C974" s="327"/>
      <c r="D974" s="327"/>
      <c r="E974" s="327"/>
      <c r="F974" s="327"/>
      <c r="G974" s="327"/>
      <c r="H974" s="327"/>
      <c r="I974" s="327"/>
      <c r="J974" s="327"/>
      <c r="K974" s="327"/>
      <c r="L974" s="327"/>
      <c r="M974" s="327"/>
      <c r="N974" s="327"/>
      <c r="O974" s="327"/>
      <c r="P974" s="327"/>
      <c r="Q974" s="327"/>
      <c r="R974" s="327"/>
      <c r="S974" s="327"/>
      <c r="T974" s="327"/>
      <c r="U974" s="327"/>
      <c r="V974" s="327"/>
      <c r="W974" s="327"/>
      <c r="X974" s="327"/>
      <c r="Y974" s="327"/>
      <c r="Z974" s="327"/>
    </row>
    <row r="975" spans="1:26" ht="15.75">
      <c r="A975" s="327"/>
      <c r="B975" s="327"/>
      <c r="C975" s="327"/>
      <c r="D975" s="327"/>
      <c r="E975" s="327"/>
      <c r="F975" s="327"/>
      <c r="G975" s="327"/>
      <c r="H975" s="327"/>
      <c r="I975" s="327"/>
      <c r="J975" s="327"/>
      <c r="K975" s="327"/>
      <c r="L975" s="327"/>
      <c r="M975" s="327"/>
      <c r="N975" s="327"/>
      <c r="O975" s="327"/>
      <c r="P975" s="327"/>
      <c r="Q975" s="327"/>
      <c r="R975" s="327"/>
      <c r="S975" s="327"/>
      <c r="T975" s="327"/>
      <c r="U975" s="327"/>
      <c r="V975" s="327"/>
      <c r="W975" s="327"/>
      <c r="X975" s="327"/>
      <c r="Y975" s="327"/>
      <c r="Z975" s="327"/>
    </row>
    <row r="976" spans="1:26" ht="15.75">
      <c r="A976" s="327"/>
      <c r="B976" s="327"/>
      <c r="C976" s="327"/>
      <c r="D976" s="327"/>
      <c r="E976" s="327"/>
      <c r="F976" s="327"/>
      <c r="G976" s="327"/>
      <c r="H976" s="327"/>
      <c r="I976" s="327"/>
      <c r="J976" s="327"/>
      <c r="K976" s="327"/>
      <c r="L976" s="327"/>
      <c r="M976" s="327"/>
      <c r="N976" s="327"/>
      <c r="O976" s="327"/>
      <c r="P976" s="327"/>
      <c r="Q976" s="327"/>
      <c r="R976" s="327"/>
      <c r="S976" s="327"/>
      <c r="T976" s="327"/>
      <c r="U976" s="327"/>
      <c r="V976" s="327"/>
      <c r="W976" s="327"/>
      <c r="X976" s="327"/>
      <c r="Y976" s="327"/>
      <c r="Z976" s="327"/>
    </row>
    <row r="977" spans="1:26" ht="15.75">
      <c r="A977" s="327"/>
      <c r="B977" s="327"/>
      <c r="C977" s="327"/>
      <c r="D977" s="327"/>
      <c r="E977" s="327"/>
      <c r="F977" s="327"/>
      <c r="G977" s="327"/>
      <c r="H977" s="327"/>
      <c r="I977" s="327"/>
      <c r="J977" s="327"/>
      <c r="K977" s="327"/>
      <c r="L977" s="327"/>
      <c r="M977" s="327"/>
      <c r="N977" s="327"/>
      <c r="O977" s="327"/>
      <c r="P977" s="327"/>
      <c r="Q977" s="327"/>
      <c r="R977" s="327"/>
      <c r="S977" s="327"/>
      <c r="T977" s="327"/>
      <c r="U977" s="327"/>
      <c r="V977" s="327"/>
      <c r="W977" s="327"/>
      <c r="X977" s="327"/>
      <c r="Y977" s="327"/>
      <c r="Z977" s="327"/>
    </row>
    <row r="978" spans="1:26" ht="15.75">
      <c r="A978" s="327"/>
      <c r="B978" s="327"/>
      <c r="C978" s="327"/>
      <c r="D978" s="327"/>
      <c r="E978" s="327"/>
      <c r="F978" s="327"/>
      <c r="G978" s="327"/>
      <c r="H978" s="327"/>
      <c r="I978" s="327"/>
      <c r="J978" s="327"/>
      <c r="K978" s="327"/>
      <c r="L978" s="327"/>
      <c r="M978" s="327"/>
      <c r="N978" s="327"/>
      <c r="O978" s="327"/>
      <c r="P978" s="327"/>
      <c r="Q978" s="327"/>
      <c r="R978" s="327"/>
      <c r="S978" s="327"/>
      <c r="T978" s="327"/>
      <c r="U978" s="327"/>
      <c r="V978" s="327"/>
      <c r="W978" s="327"/>
      <c r="X978" s="327"/>
      <c r="Y978" s="327"/>
      <c r="Z978" s="327"/>
    </row>
    <row r="979" spans="1:26" ht="15.75">
      <c r="A979" s="327"/>
      <c r="B979" s="327"/>
      <c r="C979" s="327"/>
      <c r="D979" s="327"/>
      <c r="E979" s="327"/>
      <c r="F979" s="327"/>
      <c r="G979" s="327"/>
      <c r="H979" s="327"/>
      <c r="I979" s="327"/>
      <c r="J979" s="327"/>
      <c r="K979" s="327"/>
      <c r="L979" s="327"/>
      <c r="M979" s="327"/>
      <c r="N979" s="327"/>
      <c r="O979" s="327"/>
      <c r="P979" s="327"/>
      <c r="Q979" s="327"/>
      <c r="R979" s="327"/>
      <c r="S979" s="327"/>
      <c r="T979" s="327"/>
      <c r="U979" s="327"/>
      <c r="V979" s="327"/>
      <c r="W979" s="327"/>
      <c r="X979" s="327"/>
      <c r="Y979" s="327"/>
      <c r="Z979" s="327"/>
    </row>
    <row r="980" spans="1:26" ht="15.75">
      <c r="A980" s="327"/>
      <c r="B980" s="327"/>
      <c r="C980" s="327"/>
      <c r="D980" s="327"/>
      <c r="E980" s="327"/>
      <c r="F980" s="327"/>
      <c r="G980" s="327"/>
      <c r="H980" s="327"/>
      <c r="I980" s="327"/>
      <c r="J980" s="327"/>
      <c r="K980" s="327"/>
      <c r="L980" s="327"/>
      <c r="M980" s="327"/>
      <c r="N980" s="327"/>
      <c r="O980" s="327"/>
      <c r="P980" s="327"/>
      <c r="Q980" s="327"/>
      <c r="R980" s="327"/>
      <c r="S980" s="327"/>
      <c r="T980" s="327"/>
      <c r="U980" s="327"/>
      <c r="V980" s="327"/>
      <c r="W980" s="327"/>
      <c r="X980" s="327"/>
      <c r="Y980" s="327"/>
      <c r="Z980" s="327"/>
    </row>
    <row r="981" spans="1:26" ht="15.75">
      <c r="A981" s="327"/>
      <c r="B981" s="327"/>
      <c r="C981" s="327"/>
      <c r="D981" s="327"/>
      <c r="E981" s="327"/>
      <c r="F981" s="327"/>
      <c r="G981" s="327"/>
      <c r="H981" s="327"/>
      <c r="I981" s="327"/>
      <c r="J981" s="327"/>
      <c r="K981" s="327"/>
      <c r="L981" s="327"/>
      <c r="M981" s="327"/>
      <c r="N981" s="327"/>
      <c r="O981" s="327"/>
      <c r="P981" s="327"/>
      <c r="Q981" s="327"/>
      <c r="R981" s="327"/>
      <c r="S981" s="327"/>
      <c r="T981" s="327"/>
      <c r="U981" s="327"/>
      <c r="V981" s="327"/>
      <c r="W981" s="327"/>
      <c r="X981" s="327"/>
      <c r="Y981" s="327"/>
      <c r="Z981" s="327"/>
    </row>
    <row r="982" spans="1:26" ht="15.75">
      <c r="A982" s="327"/>
      <c r="B982" s="327"/>
      <c r="C982" s="327"/>
      <c r="D982" s="327"/>
      <c r="E982" s="327"/>
      <c r="F982" s="327"/>
      <c r="G982" s="327"/>
      <c r="H982" s="327"/>
      <c r="I982" s="327"/>
      <c r="J982" s="327"/>
      <c r="K982" s="327"/>
      <c r="L982" s="327"/>
      <c r="M982" s="327"/>
      <c r="N982" s="327"/>
      <c r="O982" s="327"/>
      <c r="P982" s="327"/>
      <c r="Q982" s="327"/>
      <c r="R982" s="327"/>
      <c r="S982" s="327"/>
      <c r="T982" s="327"/>
      <c r="U982" s="327"/>
      <c r="V982" s="327"/>
      <c r="W982" s="327"/>
      <c r="X982" s="327"/>
      <c r="Y982" s="327"/>
      <c r="Z982" s="327"/>
    </row>
    <row r="983" spans="1:26" ht="15.75">
      <c r="A983" s="327"/>
      <c r="B983" s="327"/>
      <c r="C983" s="327"/>
      <c r="D983" s="327"/>
      <c r="E983" s="327"/>
      <c r="F983" s="327"/>
      <c r="G983" s="327"/>
      <c r="H983" s="327"/>
      <c r="I983" s="327"/>
      <c r="J983" s="327"/>
      <c r="K983" s="327"/>
      <c r="L983" s="327"/>
      <c r="M983" s="327"/>
      <c r="N983" s="327"/>
      <c r="O983" s="327"/>
      <c r="P983" s="327"/>
      <c r="Q983" s="327"/>
      <c r="R983" s="327"/>
      <c r="S983" s="327"/>
      <c r="T983" s="327"/>
      <c r="U983" s="327"/>
      <c r="V983" s="327"/>
      <c r="W983" s="327"/>
      <c r="X983" s="327"/>
      <c r="Y983" s="327"/>
      <c r="Z983" s="327"/>
    </row>
    <row r="984" spans="1:26" ht="15.75">
      <c r="A984" s="327"/>
      <c r="B984" s="327"/>
      <c r="C984" s="327"/>
      <c r="D984" s="327"/>
      <c r="E984" s="327"/>
      <c r="F984" s="327"/>
      <c r="G984" s="327"/>
      <c r="H984" s="327"/>
      <c r="I984" s="327"/>
      <c r="J984" s="327"/>
      <c r="K984" s="327"/>
      <c r="L984" s="327"/>
      <c r="M984" s="327"/>
      <c r="N984" s="327"/>
      <c r="O984" s="327"/>
      <c r="P984" s="327"/>
      <c r="Q984" s="327"/>
      <c r="R984" s="327"/>
      <c r="S984" s="327"/>
      <c r="T984" s="327"/>
      <c r="U984" s="327"/>
      <c r="V984" s="327"/>
      <c r="W984" s="327"/>
      <c r="X984" s="327"/>
      <c r="Y984" s="327"/>
      <c r="Z984" s="327"/>
    </row>
    <row r="985" spans="1:26" ht="15.75">
      <c r="A985" s="327"/>
      <c r="B985" s="327"/>
      <c r="C985" s="327"/>
      <c r="D985" s="327"/>
      <c r="E985" s="327"/>
      <c r="F985" s="327"/>
      <c r="G985" s="327"/>
      <c r="H985" s="327"/>
      <c r="I985" s="327"/>
      <c r="J985" s="327"/>
      <c r="K985" s="327"/>
      <c r="L985" s="327"/>
      <c r="M985" s="327"/>
      <c r="N985" s="327"/>
      <c r="O985" s="327"/>
      <c r="P985" s="327"/>
      <c r="Q985" s="327"/>
      <c r="R985" s="327"/>
      <c r="S985" s="327"/>
      <c r="T985" s="327"/>
      <c r="U985" s="327"/>
      <c r="V985" s="327"/>
      <c r="W985" s="327"/>
      <c r="X985" s="327"/>
      <c r="Y985" s="327"/>
      <c r="Z985" s="327"/>
    </row>
    <row r="986" spans="1:26" ht="15.75">
      <c r="A986" s="327"/>
      <c r="B986" s="327"/>
      <c r="C986" s="327"/>
      <c r="D986" s="327"/>
      <c r="E986" s="327"/>
      <c r="F986" s="327"/>
      <c r="G986" s="327"/>
      <c r="H986" s="327"/>
      <c r="I986" s="327"/>
      <c r="J986" s="327"/>
      <c r="K986" s="327"/>
      <c r="L986" s="327"/>
      <c r="M986" s="327"/>
      <c r="N986" s="327"/>
      <c r="O986" s="327"/>
      <c r="P986" s="327"/>
      <c r="Q986" s="327"/>
      <c r="R986" s="327"/>
      <c r="S986" s="327"/>
      <c r="T986" s="327"/>
      <c r="U986" s="327"/>
      <c r="V986" s="327"/>
      <c r="W986" s="327"/>
      <c r="X986" s="327"/>
      <c r="Y986" s="327"/>
      <c r="Z986" s="327"/>
    </row>
    <row r="987" spans="1:26" ht="15.75">
      <c r="A987" s="327"/>
      <c r="B987" s="327"/>
      <c r="C987" s="327"/>
      <c r="D987" s="327"/>
      <c r="E987" s="327"/>
      <c r="F987" s="327"/>
      <c r="G987" s="327"/>
      <c r="H987" s="327"/>
      <c r="I987" s="327"/>
      <c r="J987" s="327"/>
      <c r="K987" s="327"/>
      <c r="L987" s="327"/>
      <c r="M987" s="327"/>
      <c r="N987" s="327"/>
      <c r="O987" s="327"/>
      <c r="P987" s="327"/>
      <c r="Q987" s="327"/>
      <c r="R987" s="327"/>
      <c r="S987" s="327"/>
      <c r="T987" s="327"/>
      <c r="U987" s="327"/>
      <c r="V987" s="327"/>
      <c r="W987" s="327"/>
      <c r="X987" s="327"/>
      <c r="Y987" s="327"/>
      <c r="Z987" s="327"/>
    </row>
    <row r="988" spans="1:26" ht="15.75">
      <c r="A988" s="327"/>
      <c r="B988" s="327"/>
      <c r="C988" s="327"/>
      <c r="D988" s="327"/>
      <c r="E988" s="327"/>
      <c r="F988" s="327"/>
      <c r="G988" s="327"/>
      <c r="H988" s="327"/>
      <c r="I988" s="327"/>
      <c r="J988" s="327"/>
      <c r="K988" s="327"/>
      <c r="L988" s="327"/>
      <c r="M988" s="327"/>
      <c r="N988" s="327"/>
      <c r="O988" s="327"/>
      <c r="P988" s="327"/>
      <c r="Q988" s="327"/>
      <c r="R988" s="327"/>
      <c r="S988" s="327"/>
      <c r="T988" s="327"/>
      <c r="U988" s="327"/>
      <c r="V988" s="327"/>
      <c r="W988" s="327"/>
      <c r="X988" s="327"/>
      <c r="Y988" s="327"/>
      <c r="Z988" s="327"/>
    </row>
    <row r="989" spans="1:26" ht="15.75">
      <c r="A989" s="327"/>
      <c r="B989" s="327"/>
      <c r="C989" s="327"/>
      <c r="D989" s="327"/>
      <c r="E989" s="327"/>
      <c r="F989" s="327"/>
      <c r="G989" s="327"/>
      <c r="H989" s="327"/>
      <c r="I989" s="327"/>
      <c r="J989" s="327"/>
      <c r="K989" s="327"/>
      <c r="L989" s="327"/>
      <c r="M989" s="327"/>
      <c r="N989" s="327"/>
      <c r="O989" s="327"/>
      <c r="P989" s="327"/>
      <c r="Q989" s="327"/>
      <c r="R989" s="327"/>
      <c r="S989" s="327"/>
      <c r="T989" s="327"/>
      <c r="U989" s="327"/>
      <c r="V989" s="327"/>
      <c r="W989" s="327"/>
      <c r="X989" s="327"/>
      <c r="Y989" s="327"/>
      <c r="Z989" s="327"/>
    </row>
    <row r="990" spans="1:26" ht="15.75">
      <c r="A990" s="327"/>
      <c r="B990" s="327"/>
      <c r="C990" s="327"/>
      <c r="D990" s="327"/>
      <c r="E990" s="327"/>
      <c r="F990" s="327"/>
      <c r="G990" s="327"/>
      <c r="H990" s="327"/>
      <c r="I990" s="327"/>
      <c r="J990" s="327"/>
      <c r="K990" s="327"/>
      <c r="L990" s="327"/>
      <c r="M990" s="327"/>
      <c r="N990" s="327"/>
      <c r="O990" s="327"/>
      <c r="P990" s="327"/>
      <c r="Q990" s="327"/>
      <c r="R990" s="327"/>
      <c r="S990" s="327"/>
      <c r="T990" s="327"/>
      <c r="U990" s="327"/>
      <c r="V990" s="327"/>
      <c r="W990" s="327"/>
      <c r="X990" s="327"/>
      <c r="Y990" s="327"/>
      <c r="Z990" s="327"/>
    </row>
    <row r="991" spans="1:26" ht="15.75">
      <c r="A991" s="327"/>
      <c r="B991" s="327"/>
      <c r="C991" s="327"/>
      <c r="D991" s="327"/>
      <c r="E991" s="327"/>
      <c r="F991" s="327"/>
      <c r="G991" s="327"/>
      <c r="H991" s="327"/>
      <c r="I991" s="327"/>
      <c r="J991" s="327"/>
      <c r="K991" s="327"/>
      <c r="L991" s="327"/>
      <c r="M991" s="327"/>
      <c r="N991" s="327"/>
      <c r="O991" s="327"/>
      <c r="P991" s="327"/>
      <c r="Q991" s="327"/>
      <c r="R991" s="327"/>
      <c r="S991" s="327"/>
      <c r="T991" s="327"/>
      <c r="U991" s="327"/>
      <c r="V991" s="327"/>
      <c r="W991" s="327"/>
      <c r="X991" s="327"/>
      <c r="Y991" s="327"/>
      <c r="Z991" s="327"/>
    </row>
    <row r="992" spans="1:26" ht="15.75">
      <c r="A992" s="327"/>
      <c r="B992" s="327"/>
      <c r="C992" s="327"/>
      <c r="D992" s="327"/>
      <c r="E992" s="327"/>
      <c r="F992" s="327"/>
      <c r="G992" s="327"/>
      <c r="H992" s="327"/>
      <c r="I992" s="327"/>
      <c r="J992" s="327"/>
      <c r="K992" s="327"/>
      <c r="L992" s="327"/>
      <c r="M992" s="327"/>
      <c r="N992" s="327"/>
      <c r="O992" s="327"/>
      <c r="P992" s="327"/>
      <c r="Q992" s="327"/>
      <c r="R992" s="327"/>
      <c r="S992" s="327"/>
      <c r="T992" s="327"/>
      <c r="U992" s="327"/>
      <c r="V992" s="327"/>
      <c r="W992" s="327"/>
      <c r="X992" s="327"/>
      <c r="Y992" s="327"/>
      <c r="Z992" s="327"/>
    </row>
    <row r="993" spans="1:26" ht="15.75">
      <c r="A993" s="327"/>
      <c r="B993" s="327"/>
      <c r="C993" s="327"/>
      <c r="D993" s="327"/>
      <c r="E993" s="327"/>
      <c r="F993" s="327"/>
      <c r="G993" s="327"/>
      <c r="H993" s="327"/>
      <c r="I993" s="327"/>
      <c r="J993" s="327"/>
      <c r="K993" s="327"/>
      <c r="L993" s="327"/>
      <c r="M993" s="327"/>
      <c r="N993" s="327"/>
      <c r="O993" s="327"/>
      <c r="P993" s="327"/>
      <c r="Q993" s="327"/>
      <c r="R993" s="327"/>
      <c r="S993" s="327"/>
      <c r="T993" s="327"/>
      <c r="U993" s="327"/>
      <c r="V993" s="327"/>
      <c r="W993" s="327"/>
      <c r="X993" s="327"/>
      <c r="Y993" s="327"/>
      <c r="Z993" s="327"/>
    </row>
    <row r="994" spans="1:26" ht="15.75">
      <c r="A994" s="327"/>
      <c r="B994" s="327"/>
      <c r="C994" s="327"/>
      <c r="D994" s="327"/>
      <c r="E994" s="327"/>
      <c r="F994" s="327"/>
      <c r="G994" s="327"/>
      <c r="H994" s="327"/>
      <c r="I994" s="327"/>
      <c r="J994" s="327"/>
      <c r="K994" s="327"/>
      <c r="L994" s="327"/>
      <c r="M994" s="327"/>
      <c r="N994" s="327"/>
      <c r="O994" s="327"/>
      <c r="P994" s="327"/>
      <c r="Q994" s="327"/>
      <c r="R994" s="327"/>
      <c r="S994" s="327"/>
      <c r="T994" s="327"/>
      <c r="U994" s="327"/>
      <c r="V994" s="327"/>
      <c r="W994" s="327"/>
      <c r="X994" s="327"/>
      <c r="Y994" s="327"/>
      <c r="Z994" s="327"/>
    </row>
    <row r="995" spans="1:26" ht="15.75">
      <c r="A995" s="327"/>
      <c r="B995" s="327"/>
      <c r="C995" s="327"/>
      <c r="D995" s="327"/>
      <c r="E995" s="327"/>
      <c r="F995" s="327"/>
      <c r="G995" s="327"/>
      <c r="H995" s="327"/>
      <c r="I995" s="327"/>
      <c r="J995" s="327"/>
      <c r="K995" s="327"/>
      <c r="L995" s="327"/>
      <c r="M995" s="327"/>
      <c r="N995" s="327"/>
      <c r="O995" s="327"/>
      <c r="P995" s="327"/>
      <c r="Q995" s="327"/>
      <c r="R995" s="327"/>
      <c r="S995" s="327"/>
      <c r="T995" s="327"/>
      <c r="U995" s="327"/>
      <c r="V995" s="327"/>
      <c r="W995" s="327"/>
      <c r="X995" s="327"/>
      <c r="Y995" s="327"/>
      <c r="Z995" s="327"/>
    </row>
    <row r="996" spans="1:26" ht="15.75">
      <c r="A996" s="327"/>
      <c r="B996" s="327"/>
      <c r="C996" s="327"/>
      <c r="D996" s="327"/>
      <c r="E996" s="327"/>
      <c r="F996" s="327"/>
      <c r="G996" s="327"/>
      <c r="H996" s="327"/>
      <c r="I996" s="327"/>
      <c r="J996" s="327"/>
      <c r="K996" s="327"/>
      <c r="L996" s="327"/>
      <c r="M996" s="327"/>
      <c r="N996" s="327"/>
      <c r="O996" s="327"/>
      <c r="P996" s="327"/>
      <c r="Q996" s="327"/>
      <c r="R996" s="327"/>
      <c r="S996" s="327"/>
      <c r="T996" s="327"/>
      <c r="U996" s="327"/>
      <c r="V996" s="327"/>
      <c r="W996" s="327"/>
      <c r="X996" s="327"/>
      <c r="Y996" s="327"/>
      <c r="Z996" s="327"/>
    </row>
    <row r="997" spans="1:26" ht="15.75">
      <c r="A997" s="327"/>
      <c r="B997" s="327"/>
      <c r="C997" s="327"/>
      <c r="D997" s="327"/>
      <c r="E997" s="327"/>
      <c r="F997" s="327"/>
      <c r="G997" s="327"/>
      <c r="H997" s="327"/>
      <c r="I997" s="327"/>
      <c r="J997" s="327"/>
      <c r="K997" s="327"/>
      <c r="L997" s="327"/>
      <c r="M997" s="327"/>
      <c r="N997" s="327"/>
      <c r="O997" s="327"/>
      <c r="P997" s="327"/>
      <c r="Q997" s="327"/>
      <c r="R997" s="327"/>
      <c r="S997" s="327"/>
      <c r="T997" s="327"/>
      <c r="U997" s="327"/>
      <c r="V997" s="327"/>
      <c r="W997" s="327"/>
      <c r="X997" s="327"/>
      <c r="Y997" s="327"/>
      <c r="Z997" s="327"/>
    </row>
    <row r="998" spans="1:26" ht="15.75">
      <c r="A998" s="327"/>
      <c r="B998" s="327"/>
      <c r="C998" s="327"/>
      <c r="D998" s="327"/>
      <c r="E998" s="327"/>
      <c r="F998" s="327"/>
      <c r="G998" s="327"/>
      <c r="H998" s="327"/>
      <c r="I998" s="327"/>
      <c r="J998" s="327"/>
      <c r="K998" s="327"/>
      <c r="L998" s="327"/>
      <c r="M998" s="327"/>
      <c r="N998" s="327"/>
      <c r="O998" s="327"/>
      <c r="P998" s="327"/>
      <c r="Q998" s="327"/>
      <c r="R998" s="327"/>
      <c r="S998" s="327"/>
      <c r="T998" s="327"/>
      <c r="U998" s="327"/>
      <c r="V998" s="327"/>
      <c r="W998" s="327"/>
      <c r="X998" s="327"/>
      <c r="Y998" s="327"/>
      <c r="Z998" s="327"/>
    </row>
    <row r="999" spans="1:26" ht="15.75">
      <c r="A999" s="327"/>
      <c r="B999" s="327"/>
      <c r="C999" s="327"/>
      <c r="D999" s="327"/>
      <c r="E999" s="327"/>
      <c r="F999" s="327"/>
      <c r="G999" s="327"/>
      <c r="H999" s="327"/>
      <c r="I999" s="327"/>
      <c r="J999" s="327"/>
      <c r="K999" s="327"/>
      <c r="L999" s="327"/>
      <c r="M999" s="327"/>
      <c r="N999" s="327"/>
      <c r="O999" s="327"/>
      <c r="P999" s="327"/>
      <c r="Q999" s="327"/>
      <c r="R999" s="327"/>
      <c r="S999" s="327"/>
      <c r="T999" s="327"/>
      <c r="U999" s="327"/>
      <c r="V999" s="327"/>
      <c r="W999" s="327"/>
      <c r="X999" s="327"/>
      <c r="Y999" s="327"/>
      <c r="Z999" s="327"/>
    </row>
    <row r="1000" spans="1:26" ht="15.75">
      <c r="A1000" s="327"/>
      <c r="B1000" s="327"/>
      <c r="C1000" s="327"/>
      <c r="D1000" s="327"/>
      <c r="E1000" s="327"/>
      <c r="F1000" s="327"/>
      <c r="G1000" s="327"/>
      <c r="H1000" s="327"/>
      <c r="I1000" s="327"/>
      <c r="J1000" s="327"/>
      <c r="K1000" s="327"/>
      <c r="L1000" s="327"/>
      <c r="M1000" s="327"/>
      <c r="N1000" s="327"/>
      <c r="O1000" s="327"/>
      <c r="P1000" s="327"/>
      <c r="Q1000" s="327"/>
      <c r="R1000" s="327"/>
      <c r="S1000" s="327"/>
      <c r="T1000" s="327"/>
      <c r="U1000" s="327"/>
      <c r="V1000" s="327"/>
      <c r="W1000" s="327"/>
      <c r="X1000" s="327"/>
      <c r="Y1000" s="327"/>
      <c r="Z1000" s="327"/>
    </row>
  </sheetData>
  <mergeCells count="26">
    <mergeCell ref="F68:H68"/>
    <mergeCell ref="F72:G72"/>
    <mergeCell ref="H83:I83"/>
    <mergeCell ref="B32:H32"/>
    <mergeCell ref="C34:F34"/>
    <mergeCell ref="C35:F35"/>
    <mergeCell ref="C36:F36"/>
    <mergeCell ref="C37:F37"/>
    <mergeCell ref="C38:F38"/>
    <mergeCell ref="C39:F39"/>
    <mergeCell ref="B20:C20"/>
    <mergeCell ref="D25:E25"/>
    <mergeCell ref="D26:E26"/>
    <mergeCell ref="C40:F40"/>
    <mergeCell ref="F42:H42"/>
    <mergeCell ref="B14:D14"/>
    <mergeCell ref="B15:C15"/>
    <mergeCell ref="I15:I17"/>
    <mergeCell ref="B17:C17"/>
    <mergeCell ref="B19:C19"/>
    <mergeCell ref="B7:H7"/>
    <mergeCell ref="B8:H8"/>
    <mergeCell ref="B9:H9"/>
    <mergeCell ref="B12:H12"/>
    <mergeCell ref="B13:D13"/>
    <mergeCell ref="E13:G13"/>
  </mergeCells>
  <pageMargins left="1.4173228346456694" right="0.23622047244094491" top="0.55118110236220474" bottom="0.39370078740157483" header="0.31496062992125984" footer="0.31496062992125984"/>
  <pageSetup paperSize="9" scale="3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Z1000"/>
  <sheetViews>
    <sheetView topLeftCell="A10" workbookViewId="0">
      <selection activeCell="E22" sqref="E22"/>
    </sheetView>
  </sheetViews>
  <sheetFormatPr defaultColWidth="14.42578125" defaultRowHeight="15" customHeight="1"/>
  <cols>
    <col min="1" max="1" width="50.5703125" customWidth="1"/>
    <col min="2" max="2" width="14.28515625" customWidth="1"/>
    <col min="3" max="3" width="8.5703125" customWidth="1"/>
    <col min="4" max="4" width="7.7109375" customWidth="1"/>
    <col min="5" max="5" width="9.140625" customWidth="1"/>
    <col min="6" max="6" width="9.28515625" customWidth="1"/>
    <col min="7" max="7" width="6.140625" customWidth="1"/>
    <col min="8" max="10" width="9.140625" customWidth="1"/>
    <col min="11" max="11" width="12" customWidth="1"/>
    <col min="12" max="26" width="9.140625" customWidth="1"/>
  </cols>
  <sheetData>
    <row r="1" spans="1:26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1">
      <c r="A2" s="683"/>
      <c r="B2" s="571"/>
      <c r="C2" s="47"/>
      <c r="D2" s="47"/>
      <c r="E2" s="47"/>
      <c r="F2" s="47"/>
      <c r="G2" s="47"/>
      <c r="H2" s="47"/>
      <c r="I2" s="47"/>
      <c r="J2" s="47"/>
      <c r="K2" s="47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1">
      <c r="A3" s="46"/>
      <c r="B3" s="46"/>
      <c r="C3" s="47"/>
      <c r="D3" s="47"/>
      <c r="E3" s="47"/>
      <c r="F3" s="47"/>
      <c r="G3" s="47"/>
      <c r="H3" s="47"/>
      <c r="I3" s="47"/>
      <c r="J3" s="47"/>
      <c r="K3" s="47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1">
      <c r="A4" s="46"/>
      <c r="B4" s="46"/>
      <c r="C4" s="47"/>
      <c r="D4" s="47"/>
      <c r="E4" s="47"/>
      <c r="F4" s="47"/>
      <c r="G4" s="47"/>
      <c r="H4" s="47"/>
      <c r="I4" s="47"/>
      <c r="J4" s="47"/>
      <c r="K4" s="47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1">
      <c r="A5" s="46"/>
      <c r="B5" s="46"/>
      <c r="C5" s="47"/>
      <c r="D5" s="47"/>
      <c r="E5" s="47"/>
      <c r="F5" s="47"/>
      <c r="G5" s="47"/>
      <c r="H5" s="47"/>
      <c r="I5" s="47"/>
      <c r="J5" s="47"/>
      <c r="K5" s="47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1" customHeight="1">
      <c r="A6" s="684" t="s">
        <v>0</v>
      </c>
      <c r="B6" s="571"/>
      <c r="C6" s="571"/>
      <c r="D6" s="571"/>
      <c r="E6" s="571"/>
      <c r="F6" s="571"/>
      <c r="G6" s="571"/>
      <c r="H6" s="571"/>
      <c r="I6" s="571"/>
      <c r="J6" s="571"/>
      <c r="K6" s="571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1" customHeight="1">
      <c r="A7" s="684" t="s">
        <v>2</v>
      </c>
      <c r="B7" s="571"/>
      <c r="C7" s="571"/>
      <c r="D7" s="571"/>
      <c r="E7" s="571"/>
      <c r="F7" s="571"/>
      <c r="G7" s="571"/>
      <c r="H7" s="571"/>
      <c r="I7" s="571"/>
      <c r="J7" s="571"/>
      <c r="K7" s="571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1" customHeight="1">
      <c r="A8" s="684" t="s">
        <v>5</v>
      </c>
      <c r="B8" s="571"/>
      <c r="C8" s="571"/>
      <c r="D8" s="571"/>
      <c r="E8" s="571"/>
      <c r="F8" s="571"/>
      <c r="G8" s="571"/>
      <c r="H8" s="571"/>
      <c r="I8" s="571"/>
      <c r="J8" s="571"/>
      <c r="K8" s="571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1">
      <c r="A9" s="48"/>
      <c r="B9" s="48"/>
      <c r="C9" s="47"/>
      <c r="D9" s="47"/>
      <c r="E9" s="47"/>
      <c r="F9" s="47"/>
      <c r="G9" s="47"/>
      <c r="H9" s="47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1" customHeight="1">
      <c r="A10" s="634" t="s">
        <v>267</v>
      </c>
      <c r="B10" s="586"/>
      <c r="C10" s="586"/>
      <c r="D10" s="586"/>
      <c r="E10" s="586"/>
      <c r="F10" s="586"/>
      <c r="G10" s="586"/>
      <c r="H10" s="577"/>
      <c r="I10" s="685" t="s">
        <v>1</v>
      </c>
      <c r="J10" s="586"/>
      <c r="K10" s="577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1" customHeight="1">
      <c r="A11" s="5" t="s">
        <v>7</v>
      </c>
      <c r="B11" s="634" t="s">
        <v>268</v>
      </c>
      <c r="C11" s="586"/>
      <c r="D11" s="586"/>
      <c r="E11" s="586"/>
      <c r="F11" s="586"/>
      <c r="G11" s="586"/>
      <c r="H11" s="577"/>
      <c r="I11" s="685" t="s">
        <v>269</v>
      </c>
      <c r="J11" s="586"/>
      <c r="K11" s="577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42.75" customHeight="1">
      <c r="A12" s="49" t="s">
        <v>11</v>
      </c>
      <c r="B12" s="687" t="s">
        <v>12</v>
      </c>
      <c r="C12" s="586"/>
      <c r="D12" s="586"/>
      <c r="E12" s="586"/>
      <c r="F12" s="586"/>
      <c r="G12" s="586"/>
      <c r="H12" s="577"/>
      <c r="I12" s="688" t="s">
        <v>1041</v>
      </c>
      <c r="J12" s="586"/>
      <c r="K12" s="577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1">
      <c r="A13" s="50"/>
      <c r="B13" s="47"/>
      <c r="C13" s="47"/>
      <c r="D13" s="47"/>
      <c r="E13" s="47"/>
      <c r="F13" s="47"/>
      <c r="G13" s="47"/>
      <c r="H13" s="51"/>
      <c r="I13" s="51"/>
      <c r="J13" s="51"/>
      <c r="K13" s="47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634" t="s">
        <v>270</v>
      </c>
      <c r="B14" s="614"/>
      <c r="C14" s="689" t="s">
        <v>271</v>
      </c>
      <c r="D14" s="586"/>
      <c r="E14" s="586"/>
      <c r="F14" s="586"/>
      <c r="G14" s="586"/>
      <c r="H14" s="586"/>
      <c r="I14" s="586"/>
      <c r="J14" s="586"/>
      <c r="K14" s="577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34.5" customHeight="1">
      <c r="A15" s="585" t="s">
        <v>11</v>
      </c>
      <c r="B15" s="577"/>
      <c r="C15" s="690" t="s">
        <v>1002</v>
      </c>
      <c r="D15" s="586"/>
      <c r="E15" s="586"/>
      <c r="F15" s="586"/>
      <c r="G15" s="586"/>
      <c r="H15" s="586"/>
      <c r="I15" s="586"/>
      <c r="J15" s="586"/>
      <c r="K15" s="577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1">
      <c r="A17" s="47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1">
      <c r="A18" s="52"/>
      <c r="B18" s="686"/>
      <c r="C18" s="571"/>
      <c r="D18" s="53"/>
      <c r="E18" s="686"/>
      <c r="F18" s="571"/>
      <c r="G18" s="52"/>
      <c r="H18" s="52"/>
      <c r="I18" s="54"/>
      <c r="J18" s="47"/>
      <c r="K18" s="47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1">
      <c r="A19" s="55" t="s">
        <v>272</v>
      </c>
      <c r="B19" s="56" t="s">
        <v>273</v>
      </c>
      <c r="C19" s="57">
        <v>3</v>
      </c>
      <c r="D19" s="57" t="s">
        <v>274</v>
      </c>
      <c r="E19" s="57">
        <v>3</v>
      </c>
      <c r="F19" s="58" t="s">
        <v>275</v>
      </c>
      <c r="G19" s="57" t="s">
        <v>276</v>
      </c>
      <c r="H19" s="57">
        <v>2</v>
      </c>
      <c r="I19" s="47"/>
      <c r="J19" s="47"/>
      <c r="K19" s="47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1">
      <c r="A20" s="55" t="s">
        <v>277</v>
      </c>
      <c r="B20" s="691">
        <v>139</v>
      </c>
      <c r="C20" s="571"/>
      <c r="D20" s="59"/>
      <c r="E20" s="59" t="s">
        <v>278</v>
      </c>
      <c r="F20" s="60"/>
      <c r="G20" s="692">
        <v>100</v>
      </c>
      <c r="H20" s="642"/>
      <c r="I20" s="47"/>
      <c r="J20" s="47"/>
      <c r="K20" s="47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59"/>
      <c r="B21" s="686"/>
      <c r="C21" s="571"/>
      <c r="D21" s="59"/>
      <c r="E21" s="59"/>
      <c r="F21" s="59"/>
      <c r="G21" s="59"/>
      <c r="H21" s="59"/>
      <c r="I21" s="47"/>
      <c r="J21" s="47"/>
      <c r="K21" s="47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55" t="s">
        <v>279</v>
      </c>
      <c r="B22" s="61">
        <f>(C19+E19)/H19/B20*G20</f>
        <v>2.1582733812949639</v>
      </c>
      <c r="C22" s="61"/>
      <c r="D22" s="61"/>
      <c r="E22" s="59"/>
      <c r="F22" s="59"/>
      <c r="G22" s="59"/>
      <c r="H22" s="59"/>
      <c r="I22" s="47"/>
      <c r="J22" s="47"/>
      <c r="K22" s="47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47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62"/>
      <c r="B24" s="63"/>
      <c r="C24" s="47"/>
      <c r="D24" s="47"/>
      <c r="E24" s="47"/>
      <c r="F24" s="47"/>
      <c r="G24" s="47"/>
      <c r="H24" s="47"/>
      <c r="I24" s="47"/>
      <c r="J24" s="47"/>
      <c r="K24" s="47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62"/>
      <c r="B25" s="64"/>
      <c r="C25" s="65"/>
      <c r="D25" s="47"/>
      <c r="E25" s="47"/>
      <c r="F25" s="47"/>
      <c r="G25" s="47"/>
      <c r="H25" s="47"/>
      <c r="I25" s="47"/>
      <c r="J25" s="47"/>
      <c r="K25" s="47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9">
    <mergeCell ref="B21:C21"/>
    <mergeCell ref="B11:H11"/>
    <mergeCell ref="B12:H12"/>
    <mergeCell ref="I12:K12"/>
    <mergeCell ref="A14:B14"/>
    <mergeCell ref="C14:K14"/>
    <mergeCell ref="A15:B15"/>
    <mergeCell ref="C15:K15"/>
    <mergeCell ref="I11:K11"/>
    <mergeCell ref="B18:C18"/>
    <mergeCell ref="E18:F18"/>
    <mergeCell ref="B20:C20"/>
    <mergeCell ref="G20:H20"/>
    <mergeCell ref="A2:B2"/>
    <mergeCell ref="A6:K6"/>
    <mergeCell ref="A7:K7"/>
    <mergeCell ref="A8:K8"/>
    <mergeCell ref="A10:H10"/>
    <mergeCell ref="I10:K10"/>
  </mergeCells>
  <printOptions horizontalCentered="1" verticalCentered="1"/>
  <pageMargins left="0.51181102362204722" right="0.51181102362204722" top="0.78740157480314965" bottom="0.78740157480314965" header="0" footer="0"/>
  <pageSetup paperSize="9" scale="7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B1:L62"/>
  <sheetViews>
    <sheetView zoomScale="60" zoomScaleNormal="60" workbookViewId="0">
      <selection activeCell="L58" sqref="L58"/>
    </sheetView>
  </sheetViews>
  <sheetFormatPr defaultColWidth="9" defaultRowHeight="15" customHeight="1"/>
  <cols>
    <col min="1" max="1" width="2.42578125" style="185" customWidth="1"/>
    <col min="2" max="2" width="4.140625" style="185" customWidth="1"/>
    <col min="3" max="3" width="14.28515625" style="185" customWidth="1"/>
    <col min="4" max="4" width="22.85546875" style="185" customWidth="1"/>
    <col min="5" max="5" width="21.28515625" style="185" customWidth="1"/>
    <col min="6" max="6" width="23.28515625" style="185" customWidth="1"/>
    <col min="7" max="7" width="52.7109375" style="185" customWidth="1"/>
    <col min="8" max="8" width="104.85546875" style="185" bestFit="1" customWidth="1"/>
    <col min="9" max="10" width="15.5703125" style="185" customWidth="1"/>
    <col min="11" max="11" width="16.5703125" style="185" customWidth="1"/>
    <col min="12" max="12" width="10" style="185" bestFit="1" customWidth="1"/>
    <col min="13" max="16384" width="9" style="185"/>
  </cols>
  <sheetData>
    <row r="1" spans="2:12" ht="17.25" thickBot="1">
      <c r="B1" s="186"/>
      <c r="C1" s="187"/>
      <c r="D1" s="188"/>
      <c r="E1" s="188"/>
      <c r="F1" s="188"/>
      <c r="G1" s="188"/>
      <c r="H1" s="188"/>
      <c r="I1" s="186"/>
      <c r="J1" s="189"/>
      <c r="K1" s="186"/>
    </row>
    <row r="2" spans="2:12" ht="31.5" customHeight="1" thickBot="1">
      <c r="B2" s="694"/>
      <c r="C2" s="694"/>
      <c r="D2" s="694"/>
      <c r="E2" s="695" t="s">
        <v>280</v>
      </c>
      <c r="F2" s="695"/>
      <c r="G2" s="695"/>
      <c r="H2" s="695"/>
      <c r="I2" s="696"/>
      <c r="J2" s="696"/>
      <c r="K2" s="696"/>
      <c r="L2" s="186"/>
    </row>
    <row r="3" spans="2:12" ht="31.5" customHeight="1" thickBot="1">
      <c r="B3" s="694"/>
      <c r="C3" s="694"/>
      <c r="D3" s="694"/>
      <c r="E3" s="697" t="s">
        <v>281</v>
      </c>
      <c r="F3" s="697"/>
      <c r="G3" s="697"/>
      <c r="H3" s="697"/>
      <c r="I3" s="696"/>
      <c r="J3" s="696"/>
      <c r="K3" s="696"/>
      <c r="L3" s="186"/>
    </row>
    <row r="4" spans="2:12" ht="31.5" customHeight="1" thickBot="1">
      <c r="B4" s="694"/>
      <c r="C4" s="694"/>
      <c r="D4" s="694"/>
      <c r="E4" s="697"/>
      <c r="F4" s="697"/>
      <c r="G4" s="697"/>
      <c r="H4" s="697"/>
      <c r="I4" s="696"/>
      <c r="J4" s="696"/>
      <c r="K4" s="696"/>
      <c r="L4" s="186"/>
    </row>
    <row r="5" spans="2:12" ht="31.5" customHeight="1" thickBot="1">
      <c r="B5" s="694"/>
      <c r="C5" s="694"/>
      <c r="D5" s="694"/>
      <c r="E5" s="698" t="s">
        <v>1044</v>
      </c>
      <c r="F5" s="698"/>
      <c r="G5" s="698"/>
      <c r="H5" s="698"/>
      <c r="I5" s="696"/>
      <c r="J5" s="696"/>
      <c r="K5" s="696"/>
      <c r="L5" s="186"/>
    </row>
    <row r="6" spans="2:12" s="190" customFormat="1">
      <c r="B6" s="191"/>
      <c r="C6" s="192"/>
      <c r="D6" s="192"/>
      <c r="E6" s="192"/>
      <c r="F6" s="192"/>
      <c r="G6" s="192"/>
      <c r="H6" s="192"/>
      <c r="I6" s="693" t="s">
        <v>282</v>
      </c>
      <c r="J6" s="693"/>
      <c r="K6" s="193">
        <v>381.15</v>
      </c>
    </row>
    <row r="7" spans="2:12" s="194" customFormat="1" ht="32.25" customHeight="1">
      <c r="B7" s="195"/>
      <c r="C7" s="196" t="s">
        <v>283</v>
      </c>
      <c r="D7" s="197" t="s">
        <v>284</v>
      </c>
      <c r="E7" s="197" t="s">
        <v>285</v>
      </c>
      <c r="F7" s="197" t="s">
        <v>286</v>
      </c>
      <c r="G7" s="196" t="s">
        <v>287</v>
      </c>
      <c r="H7" s="196" t="s">
        <v>288</v>
      </c>
      <c r="I7" s="196" t="s">
        <v>289</v>
      </c>
      <c r="J7" s="196" t="s">
        <v>290</v>
      </c>
      <c r="K7" s="198" t="s">
        <v>291</v>
      </c>
    </row>
    <row r="8" spans="2:12" s="194" customFormat="1" ht="15.75">
      <c r="B8" s="195" t="s">
        <v>292</v>
      </c>
      <c r="C8" s="196"/>
      <c r="D8" s="196"/>
      <c r="E8" s="196"/>
      <c r="F8" s="199"/>
      <c r="G8" s="199" t="s">
        <v>293</v>
      </c>
      <c r="H8" s="199"/>
      <c r="I8" s="200"/>
      <c r="J8" s="201"/>
      <c r="K8" s="202">
        <f>$K$6+I8-J8</f>
        <v>381.15</v>
      </c>
    </row>
    <row r="9" spans="2:12" ht="15.75">
      <c r="B9" s="203">
        <v>1</v>
      </c>
      <c r="C9" s="204">
        <v>45049</v>
      </c>
      <c r="D9" s="205" t="s">
        <v>294</v>
      </c>
      <c r="E9" s="206" t="s">
        <v>409</v>
      </c>
      <c r="F9" s="204">
        <v>45049</v>
      </c>
      <c r="G9" s="205" t="s">
        <v>295</v>
      </c>
      <c r="H9" s="205" t="s">
        <v>1047</v>
      </c>
      <c r="I9" s="207"/>
      <c r="J9" s="208">
        <v>59.92</v>
      </c>
      <c r="K9" s="209">
        <f>K8+I9-J9</f>
        <v>321.22999999999996</v>
      </c>
    </row>
    <row r="10" spans="2:12" ht="15.75">
      <c r="B10" s="203">
        <v>2</v>
      </c>
      <c r="C10" s="204">
        <v>45056</v>
      </c>
      <c r="D10" s="205" t="s">
        <v>294</v>
      </c>
      <c r="E10" s="206" t="s">
        <v>413</v>
      </c>
      <c r="F10" s="204">
        <v>45056</v>
      </c>
      <c r="G10" s="205" t="s">
        <v>1048</v>
      </c>
      <c r="H10" s="210" t="s">
        <v>1049</v>
      </c>
      <c r="I10" s="207"/>
      <c r="J10" s="211">
        <v>16.8</v>
      </c>
      <c r="K10" s="209">
        <f t="shared" ref="K10:K36" si="0">K9+I10-J10</f>
        <v>304.42999999999995</v>
      </c>
    </row>
    <row r="11" spans="2:12" ht="15.75">
      <c r="B11" s="203">
        <v>3</v>
      </c>
      <c r="C11" s="204">
        <v>45062</v>
      </c>
      <c r="D11" s="205" t="s">
        <v>294</v>
      </c>
      <c r="E11" s="206" t="s">
        <v>422</v>
      </c>
      <c r="F11" s="204">
        <v>45062</v>
      </c>
      <c r="G11" s="205" t="s">
        <v>1048</v>
      </c>
      <c r="H11" s="210" t="s">
        <v>1050</v>
      </c>
      <c r="I11" s="207"/>
      <c r="J11" s="211">
        <v>15</v>
      </c>
      <c r="K11" s="209">
        <f t="shared" si="0"/>
        <v>289.42999999999995</v>
      </c>
    </row>
    <row r="12" spans="2:12" ht="15.75">
      <c r="B12" s="203">
        <v>4</v>
      </c>
      <c r="C12" s="204">
        <v>45062</v>
      </c>
      <c r="D12" s="205" t="s">
        <v>294</v>
      </c>
      <c r="E12" s="206" t="s">
        <v>1037</v>
      </c>
      <c r="F12" s="204">
        <v>45062</v>
      </c>
      <c r="G12" s="205" t="s">
        <v>295</v>
      </c>
      <c r="H12" s="210" t="s">
        <v>1051</v>
      </c>
      <c r="I12" s="207"/>
      <c r="J12" s="211">
        <v>19.989999999999998</v>
      </c>
      <c r="K12" s="209">
        <f t="shared" si="0"/>
        <v>269.43999999999994</v>
      </c>
      <c r="L12" s="213"/>
    </row>
    <row r="13" spans="2:12" ht="15.75">
      <c r="B13" s="203">
        <v>5</v>
      </c>
      <c r="C13" s="204">
        <v>45068</v>
      </c>
      <c r="D13" s="205" t="s">
        <v>294</v>
      </c>
      <c r="E13" s="206" t="s">
        <v>1052</v>
      </c>
      <c r="F13" s="204">
        <v>45068</v>
      </c>
      <c r="G13" s="205" t="s">
        <v>295</v>
      </c>
      <c r="H13" s="210" t="s">
        <v>1053</v>
      </c>
      <c r="I13" s="214"/>
      <c r="J13" s="208">
        <v>19.989999999999998</v>
      </c>
      <c r="K13" s="209">
        <f t="shared" si="0"/>
        <v>249.44999999999993</v>
      </c>
    </row>
    <row r="14" spans="2:12" ht="15.75">
      <c r="B14" s="203">
        <v>6</v>
      </c>
      <c r="C14" s="204">
        <v>45071</v>
      </c>
      <c r="D14" s="205" t="s">
        <v>294</v>
      </c>
      <c r="E14" s="206" t="s">
        <v>1054</v>
      </c>
      <c r="F14" s="204">
        <v>45071</v>
      </c>
      <c r="G14" s="205" t="s">
        <v>295</v>
      </c>
      <c r="H14" s="205" t="s">
        <v>1055</v>
      </c>
      <c r="I14" s="207"/>
      <c r="J14" s="217">
        <v>16.149999999999999</v>
      </c>
      <c r="K14" s="209">
        <f t="shared" si="0"/>
        <v>233.29999999999993</v>
      </c>
    </row>
    <row r="15" spans="2:12" ht="15.75">
      <c r="B15" s="203">
        <v>7</v>
      </c>
      <c r="C15" s="204">
        <v>45052</v>
      </c>
      <c r="D15" s="215" t="s">
        <v>296</v>
      </c>
      <c r="E15" s="156">
        <v>96158</v>
      </c>
      <c r="F15" s="204">
        <v>45052</v>
      </c>
      <c r="G15" s="205" t="s">
        <v>1056</v>
      </c>
      <c r="H15" s="210" t="s">
        <v>1057</v>
      </c>
      <c r="I15" s="207"/>
      <c r="J15" s="208">
        <v>69.8</v>
      </c>
      <c r="K15" s="209">
        <f>K14+I15-J15</f>
        <v>163.49999999999994</v>
      </c>
    </row>
    <row r="16" spans="2:12" ht="15.75">
      <c r="B16" s="203">
        <v>8</v>
      </c>
      <c r="C16" s="204">
        <v>45052</v>
      </c>
      <c r="D16" s="215" t="s">
        <v>638</v>
      </c>
      <c r="E16" s="206" t="s">
        <v>1058</v>
      </c>
      <c r="F16" s="204">
        <v>45052</v>
      </c>
      <c r="G16" s="205" t="s">
        <v>1059</v>
      </c>
      <c r="H16" s="205" t="s">
        <v>1060</v>
      </c>
      <c r="I16" s="207"/>
      <c r="J16" s="207">
        <v>43.8</v>
      </c>
      <c r="K16" s="209">
        <f>K15+I16-J16</f>
        <v>119.69999999999995</v>
      </c>
    </row>
    <row r="17" spans="2:11" ht="15.75">
      <c r="B17" s="203">
        <v>9</v>
      </c>
      <c r="C17" s="393">
        <v>45058</v>
      </c>
      <c r="D17" s="394" t="s">
        <v>684</v>
      </c>
      <c r="E17" s="212" t="s">
        <v>1061</v>
      </c>
      <c r="F17" s="393">
        <v>45058</v>
      </c>
      <c r="G17" s="395" t="s">
        <v>1062</v>
      </c>
      <c r="H17" s="395" t="s">
        <v>1063</v>
      </c>
      <c r="I17" s="396"/>
      <c r="J17" s="396">
        <v>120</v>
      </c>
      <c r="K17" s="209">
        <f t="shared" si="0"/>
        <v>-0.300000000000054</v>
      </c>
    </row>
    <row r="18" spans="2:11" ht="15.75">
      <c r="B18" s="203">
        <v>10</v>
      </c>
      <c r="C18" s="216"/>
      <c r="D18" s="205"/>
      <c r="E18" s="206"/>
      <c r="F18" s="204"/>
      <c r="G18" s="205"/>
      <c r="H18" s="205"/>
      <c r="I18" s="207"/>
      <c r="J18" s="207"/>
      <c r="K18" s="209">
        <f t="shared" si="0"/>
        <v>-0.300000000000054</v>
      </c>
    </row>
    <row r="19" spans="2:11" ht="15.75">
      <c r="B19" s="203">
        <v>11</v>
      </c>
      <c r="C19" s="204"/>
      <c r="D19" s="205"/>
      <c r="E19" s="206"/>
      <c r="F19" s="204"/>
      <c r="G19" s="205"/>
      <c r="H19" s="205"/>
      <c r="I19" s="207"/>
      <c r="J19" s="207"/>
      <c r="K19" s="209">
        <f t="shared" si="0"/>
        <v>-0.300000000000054</v>
      </c>
    </row>
    <row r="20" spans="2:11" ht="15.75">
      <c r="B20" s="203">
        <v>12</v>
      </c>
      <c r="C20" s="204"/>
      <c r="D20" s="205"/>
      <c r="E20" s="206"/>
      <c r="F20" s="204"/>
      <c r="G20" s="205"/>
      <c r="H20" s="205"/>
      <c r="I20" s="207"/>
      <c r="J20" s="207"/>
      <c r="K20" s="209">
        <f t="shared" si="0"/>
        <v>-0.300000000000054</v>
      </c>
    </row>
    <row r="21" spans="2:11" ht="15.75">
      <c r="B21" s="203">
        <v>13</v>
      </c>
      <c r="C21" s="204"/>
      <c r="D21" s="205"/>
      <c r="E21" s="206"/>
      <c r="F21" s="204"/>
      <c r="G21" s="205"/>
      <c r="H21" s="205"/>
      <c r="I21" s="207"/>
      <c r="J21" s="207"/>
      <c r="K21" s="209">
        <f t="shared" si="0"/>
        <v>-0.300000000000054</v>
      </c>
    </row>
    <row r="22" spans="2:11" ht="15.75">
      <c r="B22" s="203">
        <v>14</v>
      </c>
      <c r="C22" s="204"/>
      <c r="D22" s="205"/>
      <c r="E22" s="206"/>
      <c r="F22" s="216"/>
      <c r="G22" s="205"/>
      <c r="H22" s="205"/>
      <c r="I22" s="207"/>
      <c r="J22" s="207"/>
      <c r="K22" s="209">
        <f t="shared" si="0"/>
        <v>-0.300000000000054</v>
      </c>
    </row>
    <row r="23" spans="2:11" ht="15.75">
      <c r="B23" s="203">
        <v>15</v>
      </c>
      <c r="C23" s="216"/>
      <c r="D23" s="218"/>
      <c r="E23" s="205"/>
      <c r="F23" s="216"/>
      <c r="G23" s="205"/>
      <c r="H23" s="205"/>
      <c r="I23" s="207"/>
      <c r="J23" s="207"/>
      <c r="K23" s="209">
        <f t="shared" si="0"/>
        <v>-0.300000000000054</v>
      </c>
    </row>
    <row r="24" spans="2:11" ht="15.75">
      <c r="B24" s="203">
        <v>16</v>
      </c>
      <c r="C24" s="216"/>
      <c r="D24" s="205"/>
      <c r="E24" s="206"/>
      <c r="F24" s="204"/>
      <c r="G24" s="205"/>
      <c r="H24" s="205"/>
      <c r="I24" s="207"/>
      <c r="J24" s="207"/>
      <c r="K24" s="209">
        <f t="shared" si="0"/>
        <v>-0.300000000000054</v>
      </c>
    </row>
    <row r="25" spans="2:11" ht="15.75">
      <c r="B25" s="203">
        <v>17</v>
      </c>
      <c r="C25" s="219"/>
      <c r="D25" s="210"/>
      <c r="E25" s="220"/>
      <c r="F25" s="219"/>
      <c r="G25" s="210"/>
      <c r="H25" s="210"/>
      <c r="I25" s="221"/>
      <c r="J25" s="222"/>
      <c r="K25" s="209">
        <f t="shared" si="0"/>
        <v>-0.300000000000054</v>
      </c>
    </row>
    <row r="26" spans="2:11" ht="15.75">
      <c r="B26" s="203">
        <v>18</v>
      </c>
      <c r="C26" s="219"/>
      <c r="D26" s="210"/>
      <c r="E26" s="220"/>
      <c r="F26" s="219"/>
      <c r="G26" s="210"/>
      <c r="H26" s="210"/>
      <c r="I26" s="223"/>
      <c r="J26" s="222"/>
      <c r="K26" s="209">
        <f t="shared" si="0"/>
        <v>-0.300000000000054</v>
      </c>
    </row>
    <row r="27" spans="2:11" ht="15.75">
      <c r="B27" s="203">
        <v>19</v>
      </c>
      <c r="C27" s="219"/>
      <c r="D27" s="210"/>
      <c r="E27" s="220"/>
      <c r="F27" s="219"/>
      <c r="G27" s="210"/>
      <c r="H27" s="210"/>
      <c r="I27" s="221"/>
      <c r="J27" s="222"/>
      <c r="K27" s="209">
        <f t="shared" si="0"/>
        <v>-0.300000000000054</v>
      </c>
    </row>
    <row r="28" spans="2:11" ht="15.75">
      <c r="B28" s="203">
        <v>20</v>
      </c>
      <c r="C28" s="219"/>
      <c r="D28" s="210"/>
      <c r="E28" s="220"/>
      <c r="F28" s="219"/>
      <c r="G28" s="210"/>
      <c r="H28" s="210"/>
      <c r="I28" s="221"/>
      <c r="J28" s="222"/>
      <c r="K28" s="209">
        <f t="shared" si="0"/>
        <v>-0.300000000000054</v>
      </c>
    </row>
    <row r="29" spans="2:11" ht="15.75">
      <c r="B29" s="203">
        <v>21</v>
      </c>
      <c r="C29" s="219"/>
      <c r="D29" s="210"/>
      <c r="E29" s="220"/>
      <c r="F29" s="219"/>
      <c r="G29" s="210"/>
      <c r="H29" s="210"/>
      <c r="I29" s="221"/>
      <c r="J29" s="222"/>
      <c r="K29" s="209">
        <f t="shared" si="0"/>
        <v>-0.300000000000054</v>
      </c>
    </row>
    <row r="30" spans="2:11" ht="15.75">
      <c r="B30" s="203">
        <v>22</v>
      </c>
      <c r="C30" s="219"/>
      <c r="D30" s="210"/>
      <c r="E30" s="220"/>
      <c r="F30" s="219"/>
      <c r="G30" s="210"/>
      <c r="H30" s="210"/>
      <c r="I30" s="221"/>
      <c r="J30" s="222"/>
      <c r="K30" s="209">
        <f t="shared" si="0"/>
        <v>-0.300000000000054</v>
      </c>
    </row>
    <row r="31" spans="2:11" ht="15.75">
      <c r="B31" s="203">
        <v>23</v>
      </c>
      <c r="C31" s="219"/>
      <c r="D31" s="210"/>
      <c r="E31" s="220"/>
      <c r="F31" s="219"/>
      <c r="G31" s="210"/>
      <c r="H31" s="210"/>
      <c r="I31" s="221"/>
      <c r="J31" s="222"/>
      <c r="K31" s="209">
        <f t="shared" si="0"/>
        <v>-0.300000000000054</v>
      </c>
    </row>
    <row r="32" spans="2:11" ht="15.75">
      <c r="B32" s="203">
        <v>24</v>
      </c>
      <c r="C32" s="219"/>
      <c r="D32" s="210"/>
      <c r="E32" s="220"/>
      <c r="F32" s="219"/>
      <c r="G32" s="210"/>
      <c r="H32" s="210"/>
      <c r="I32" s="221"/>
      <c r="J32" s="222"/>
      <c r="K32" s="209">
        <f t="shared" si="0"/>
        <v>-0.300000000000054</v>
      </c>
    </row>
    <row r="33" spans="2:11" ht="15.75">
      <c r="B33" s="203">
        <v>25</v>
      </c>
      <c r="C33" s="219"/>
      <c r="D33" s="210"/>
      <c r="E33" s="220"/>
      <c r="F33" s="219"/>
      <c r="G33" s="210"/>
      <c r="H33" s="210"/>
      <c r="I33" s="221"/>
      <c r="J33" s="222"/>
      <c r="K33" s="209">
        <f t="shared" si="0"/>
        <v>-0.300000000000054</v>
      </c>
    </row>
    <row r="34" spans="2:11" ht="15.75">
      <c r="B34" s="203">
        <v>26</v>
      </c>
      <c r="C34" s="219"/>
      <c r="D34" s="210"/>
      <c r="E34" s="220"/>
      <c r="F34" s="219"/>
      <c r="G34" s="210"/>
      <c r="H34" s="210"/>
      <c r="I34" s="221"/>
      <c r="J34" s="222"/>
      <c r="K34" s="209">
        <f t="shared" si="0"/>
        <v>-0.300000000000054</v>
      </c>
    </row>
    <row r="35" spans="2:11" ht="15.75">
      <c r="B35" s="203">
        <v>27</v>
      </c>
      <c r="C35" s="219"/>
      <c r="D35" s="210"/>
      <c r="E35" s="220"/>
      <c r="F35" s="219"/>
      <c r="G35" s="210"/>
      <c r="H35" s="210"/>
      <c r="I35" s="221"/>
      <c r="J35" s="222"/>
      <c r="K35" s="209">
        <f t="shared" si="0"/>
        <v>-0.300000000000054</v>
      </c>
    </row>
    <row r="36" spans="2:11" ht="16.5" thickBot="1">
      <c r="B36" s="203">
        <v>28</v>
      </c>
      <c r="C36" s="224"/>
      <c r="D36" s="224"/>
      <c r="E36" s="224"/>
      <c r="F36" s="224"/>
      <c r="G36" s="224"/>
      <c r="H36" s="224"/>
      <c r="I36" s="225"/>
      <c r="J36" s="226"/>
      <c r="K36" s="209">
        <f t="shared" si="0"/>
        <v>-0.300000000000054</v>
      </c>
    </row>
    <row r="37" spans="2:11" ht="18">
      <c r="H37" s="227" t="s">
        <v>298</v>
      </c>
      <c r="I37" s="228">
        <f>SUM(I8:I36)</f>
        <v>0</v>
      </c>
      <c r="J37" s="229">
        <f>SUM(J8:J36)</f>
        <v>381.45</v>
      </c>
    </row>
    <row r="38" spans="2:11" ht="18">
      <c r="H38" s="230" t="s">
        <v>299</v>
      </c>
      <c r="I38" s="231">
        <v>836</v>
      </c>
      <c r="J38" s="232"/>
    </row>
    <row r="39" spans="2:11" ht="18">
      <c r="H39" s="230" t="s">
        <v>291</v>
      </c>
      <c r="I39" s="233"/>
      <c r="J39" s="234">
        <f>K36</f>
        <v>-0.300000000000054</v>
      </c>
    </row>
    <row r="40" spans="2:11" ht="18.75" thickBot="1">
      <c r="H40" s="235" t="s">
        <v>300</v>
      </c>
      <c r="I40" s="236">
        <f>I37+I38</f>
        <v>836</v>
      </c>
      <c r="J40" s="237">
        <f>J37+J39</f>
        <v>381.14999999999992</v>
      </c>
    </row>
    <row r="41" spans="2:11">
      <c r="K41" s="213"/>
    </row>
    <row r="42" spans="2:11">
      <c r="J42" s="238"/>
    </row>
    <row r="44" spans="2:11" ht="15" customHeight="1">
      <c r="C44" s="239"/>
      <c r="D44" s="239"/>
      <c r="E44" s="239"/>
      <c r="F44" s="239"/>
      <c r="G44" s="239"/>
      <c r="H44" s="239"/>
      <c r="I44" s="239"/>
      <c r="J44" s="239"/>
      <c r="K44" s="239"/>
    </row>
    <row r="45" spans="2:11">
      <c r="C45" s="239"/>
      <c r="D45" s="239"/>
      <c r="E45" s="239"/>
      <c r="F45" s="239"/>
      <c r="G45" s="239"/>
      <c r="H45" s="239"/>
      <c r="I45" s="239"/>
      <c r="J45" s="239"/>
      <c r="K45" s="239"/>
    </row>
    <row r="46" spans="2:11">
      <c r="C46" s="239"/>
      <c r="D46" s="239" t="s">
        <v>301</v>
      </c>
      <c r="E46" s="239"/>
      <c r="F46" s="239"/>
      <c r="G46" s="239" t="s">
        <v>301</v>
      </c>
      <c r="H46" s="239"/>
      <c r="I46" s="239"/>
      <c r="J46" s="239"/>
      <c r="K46" s="239"/>
    </row>
    <row r="47" spans="2:11">
      <c r="C47" s="239"/>
      <c r="D47" s="239"/>
      <c r="E47" s="239"/>
      <c r="F47" s="239"/>
      <c r="G47" s="239"/>
      <c r="H47" s="239"/>
      <c r="I47" s="239"/>
      <c r="J47" s="239"/>
      <c r="K47" s="239"/>
    </row>
    <row r="48" spans="2:11" ht="18">
      <c r="C48" s="239"/>
      <c r="D48" s="239"/>
      <c r="E48" s="239"/>
      <c r="F48" s="239"/>
      <c r="G48" s="239"/>
      <c r="H48" s="240" t="s">
        <v>302</v>
      </c>
      <c r="I48" s="239"/>
      <c r="J48" s="239"/>
      <c r="K48" s="239"/>
    </row>
    <row r="49" spans="3:11" ht="18">
      <c r="C49" s="239"/>
      <c r="D49" s="241"/>
      <c r="E49" s="241"/>
      <c r="F49" s="239"/>
      <c r="G49" s="241"/>
      <c r="H49" s="242" t="s">
        <v>303</v>
      </c>
      <c r="I49" s="243">
        <f>1000-J39</f>
        <v>1000.3000000000001</v>
      </c>
      <c r="J49" s="239"/>
      <c r="K49" s="239"/>
    </row>
    <row r="50" spans="3:11">
      <c r="C50" s="239"/>
      <c r="D50" s="239" t="s">
        <v>304</v>
      </c>
      <c r="E50" s="239"/>
      <c r="F50" s="239"/>
      <c r="G50" s="239" t="s">
        <v>304</v>
      </c>
      <c r="H50" s="239"/>
      <c r="I50" s="239"/>
      <c r="J50" s="239"/>
      <c r="K50" s="239"/>
    </row>
    <row r="51" spans="3:11">
      <c r="C51" s="239"/>
      <c r="D51" s="239" t="s">
        <v>305</v>
      </c>
      <c r="E51" s="239"/>
      <c r="F51" s="239"/>
      <c r="G51" s="239" t="s">
        <v>306</v>
      </c>
      <c r="H51" s="239"/>
      <c r="I51" s="239" t="s">
        <v>307</v>
      </c>
      <c r="J51" s="239"/>
      <c r="K51" s="239"/>
    </row>
    <row r="52" spans="3:11">
      <c r="C52" s="239"/>
      <c r="D52" s="239"/>
      <c r="E52" s="239"/>
      <c r="F52" s="239"/>
      <c r="G52" s="239"/>
      <c r="H52" s="239"/>
      <c r="I52" s="239"/>
      <c r="J52" s="239"/>
      <c r="K52" s="239"/>
    </row>
    <row r="53" spans="3:11">
      <c r="C53" s="239"/>
      <c r="D53" s="239"/>
      <c r="E53" s="239"/>
      <c r="F53" s="239"/>
      <c r="G53" s="239"/>
      <c r="H53" s="239"/>
      <c r="I53" s="239"/>
      <c r="J53" s="239"/>
      <c r="K53" s="239"/>
    </row>
    <row r="54" spans="3:11">
      <c r="C54" s="239" t="s">
        <v>308</v>
      </c>
      <c r="D54" s="239"/>
      <c r="E54" s="239"/>
      <c r="F54" s="239"/>
      <c r="G54" s="239"/>
      <c r="H54" s="239"/>
    </row>
    <row r="55" spans="3:11">
      <c r="C55" s="239" t="s">
        <v>309</v>
      </c>
      <c r="D55" s="239"/>
      <c r="E55" s="239"/>
      <c r="F55" s="239"/>
      <c r="G55" s="239"/>
      <c r="H55" s="239"/>
      <c r="I55" s="241"/>
      <c r="J55" s="241"/>
      <c r="K55" s="241"/>
    </row>
    <row r="56" spans="3:11">
      <c r="C56" s="244"/>
      <c r="D56" s="239"/>
      <c r="E56" s="239"/>
      <c r="F56" s="239"/>
      <c r="G56" s="239"/>
      <c r="H56" s="239"/>
      <c r="I56" s="239" t="s">
        <v>242</v>
      </c>
      <c r="J56" s="239"/>
      <c r="K56" s="239"/>
    </row>
    <row r="57" spans="3:11">
      <c r="C57" s="239"/>
      <c r="D57" s="239"/>
      <c r="E57" s="239"/>
      <c r="F57" s="239"/>
      <c r="G57" s="239"/>
      <c r="H57" s="239"/>
      <c r="I57" s="239" t="s">
        <v>310</v>
      </c>
      <c r="J57" s="239"/>
      <c r="K57" s="239"/>
    </row>
    <row r="58" spans="3:11">
      <c r="C58" s="239"/>
      <c r="D58" s="239"/>
      <c r="E58" s="239"/>
      <c r="F58" s="239"/>
      <c r="G58" s="239"/>
      <c r="H58" s="239"/>
      <c r="I58" s="239"/>
      <c r="J58" s="239"/>
      <c r="K58" s="239"/>
    </row>
    <row r="59" spans="3:11">
      <c r="C59" s="239"/>
      <c r="D59" s="239"/>
      <c r="E59" s="239"/>
      <c r="F59" s="239"/>
      <c r="G59" s="239"/>
      <c r="H59" s="239"/>
      <c r="I59" s="239"/>
      <c r="J59" s="239"/>
      <c r="K59" s="239"/>
    </row>
    <row r="60" spans="3:11">
      <c r="C60" s="239"/>
      <c r="D60" s="239"/>
      <c r="E60" s="239"/>
      <c r="F60" s="239"/>
      <c r="G60" s="239"/>
      <c r="H60" s="239"/>
      <c r="I60" s="239"/>
      <c r="J60" s="239"/>
      <c r="K60" s="239"/>
    </row>
    <row r="61" spans="3:11">
      <c r="C61" s="239"/>
      <c r="D61" s="239"/>
      <c r="E61" s="239"/>
      <c r="F61" s="239"/>
      <c r="G61" s="239"/>
      <c r="H61" s="239"/>
      <c r="I61" s="239"/>
      <c r="J61" s="239"/>
      <c r="K61" s="239"/>
    </row>
    <row r="62" spans="3:11">
      <c r="C62" s="239"/>
      <c r="D62" s="239"/>
      <c r="E62" s="239"/>
      <c r="F62" s="239"/>
      <c r="G62" s="239"/>
      <c r="H62" s="239"/>
      <c r="I62" s="239"/>
      <c r="J62" s="239"/>
      <c r="K62" s="239"/>
    </row>
  </sheetData>
  <mergeCells count="6">
    <mergeCell ref="I6:J6"/>
    <mergeCell ref="B2:D5"/>
    <mergeCell ref="E2:H2"/>
    <mergeCell ref="I2:K5"/>
    <mergeCell ref="E3:H4"/>
    <mergeCell ref="E5:H5"/>
  </mergeCells>
  <pageMargins left="0.25" right="0.25" top="0.75" bottom="0.75" header="0" footer="0"/>
  <pageSetup paperSize="9" scale="48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Z862"/>
  <sheetViews>
    <sheetView topLeftCell="A196" zoomScaleNormal="100" workbookViewId="0">
      <selection activeCell="B219" sqref="B219:D219"/>
    </sheetView>
  </sheetViews>
  <sheetFormatPr defaultColWidth="14.42578125" defaultRowHeight="15" customHeight="1"/>
  <cols>
    <col min="1" max="1" width="25.5703125" customWidth="1"/>
    <col min="2" max="4" width="29.140625" customWidth="1"/>
    <col min="5" max="5" width="23.28515625" customWidth="1"/>
    <col min="6" max="6" width="11.7109375" customWidth="1"/>
    <col min="7" max="26" width="9.140625" customWidth="1"/>
  </cols>
  <sheetData>
    <row r="1" spans="1:26">
      <c r="A1" s="2"/>
      <c r="B1" s="68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>
      <c r="A2" s="2"/>
      <c r="B2" s="68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>
      <c r="A3" s="701" t="s">
        <v>0</v>
      </c>
      <c r="B3" s="571"/>
      <c r="C3" s="571"/>
      <c r="D3" s="571"/>
      <c r="E3" s="57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701" t="s">
        <v>2</v>
      </c>
      <c r="B4" s="571"/>
      <c r="C4" s="571"/>
      <c r="D4" s="571"/>
      <c r="E4" s="571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701" t="s">
        <v>5</v>
      </c>
      <c r="B5" s="571"/>
      <c r="C5" s="571"/>
      <c r="D5" s="571"/>
      <c r="E5" s="571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2"/>
      <c r="B6" s="68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2"/>
      <c r="B7" s="68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50.25" customHeight="1">
      <c r="A8" s="702" t="s">
        <v>1042</v>
      </c>
      <c r="B8" s="703"/>
      <c r="C8" s="703"/>
      <c r="D8" s="703"/>
      <c r="E8" s="704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2"/>
      <c r="B9" s="68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46.5" customHeight="1">
      <c r="A10" s="705" t="s">
        <v>311</v>
      </c>
      <c r="B10" s="703"/>
      <c r="C10" s="703"/>
      <c r="D10" s="703"/>
      <c r="E10" s="704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2"/>
      <c r="B11" s="68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2"/>
      <c r="B12" s="68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2"/>
      <c r="B13" s="706" t="s">
        <v>312</v>
      </c>
      <c r="C13" s="577"/>
      <c r="D13" s="69">
        <v>1836.09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2"/>
      <c r="B14" s="70" t="s">
        <v>283</v>
      </c>
      <c r="C14" s="70" t="s">
        <v>313</v>
      </c>
      <c r="D14" s="70" t="s">
        <v>314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2"/>
      <c r="B15" s="67">
        <v>45048</v>
      </c>
      <c r="C15" s="71"/>
      <c r="D15" s="71">
        <v>143600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2"/>
      <c r="B16" s="67"/>
      <c r="C16" s="71">
        <v>4894.2</v>
      </c>
      <c r="D16" s="71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2"/>
      <c r="B17" s="67"/>
      <c r="C17" s="71">
        <v>1404.69</v>
      </c>
      <c r="D17" s="71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2"/>
      <c r="B18" s="67"/>
      <c r="C18" s="71">
        <v>844.65</v>
      </c>
      <c r="D18" s="71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2"/>
      <c r="B19" s="67"/>
      <c r="C19" s="71">
        <v>4154.82</v>
      </c>
      <c r="D19" s="71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2"/>
      <c r="B20" s="67"/>
      <c r="C20" s="71">
        <v>18000</v>
      </c>
      <c r="D20" s="71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2"/>
      <c r="B21" s="67"/>
      <c r="C21" s="71">
        <v>18000</v>
      </c>
      <c r="D21" s="71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2"/>
      <c r="B22" s="67"/>
      <c r="C22" s="71">
        <v>271.02999999999997</v>
      </c>
      <c r="D22" s="71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2"/>
      <c r="B23" s="67"/>
      <c r="C23" s="71">
        <v>83.97</v>
      </c>
      <c r="D23" s="71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2"/>
      <c r="B24" s="67"/>
      <c r="C24" s="71">
        <v>0.48</v>
      </c>
      <c r="D24" s="71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"/>
      <c r="B25" s="67"/>
      <c r="C25" s="71">
        <v>50854.02</v>
      </c>
      <c r="D25" s="71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2"/>
      <c r="B26" s="67"/>
      <c r="C26" s="71">
        <v>448.5</v>
      </c>
      <c r="D26" s="71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67"/>
      <c r="C27" s="71">
        <v>3.19</v>
      </c>
      <c r="D27" s="71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67"/>
      <c r="C28" s="71">
        <v>3.19</v>
      </c>
      <c r="D28" s="71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67"/>
      <c r="C29" s="71">
        <v>3.19</v>
      </c>
      <c r="D29" s="71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67"/>
      <c r="C30" s="71">
        <v>3.19</v>
      </c>
      <c r="D30" s="71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67"/>
      <c r="C31" s="71">
        <v>3.19</v>
      </c>
      <c r="D31" s="71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67"/>
      <c r="C32" s="71">
        <v>34873.699999999997</v>
      </c>
      <c r="D32" s="71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67">
        <v>45049</v>
      </c>
      <c r="C33" s="71"/>
      <c r="D33" s="71">
        <v>836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67"/>
      <c r="C34" s="71">
        <v>439.67</v>
      </c>
      <c r="D34" s="71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67"/>
      <c r="C35" s="71">
        <v>0.48</v>
      </c>
      <c r="D35" s="71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67"/>
      <c r="C36" s="71">
        <v>277.5</v>
      </c>
      <c r="D36" s="71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67"/>
      <c r="C37" s="71">
        <v>836</v>
      </c>
      <c r="D37" s="71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67"/>
      <c r="C38" s="71">
        <v>5500</v>
      </c>
      <c r="D38" s="71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67">
        <v>45050</v>
      </c>
      <c r="C39" s="71"/>
      <c r="D39" s="71">
        <v>5000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67"/>
      <c r="C40" s="71">
        <v>10000</v>
      </c>
      <c r="D40" s="71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67"/>
      <c r="C41" s="71">
        <v>6.24</v>
      </c>
      <c r="D41" s="71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67"/>
      <c r="C42" s="71">
        <v>164</v>
      </c>
      <c r="D42" s="71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67"/>
      <c r="C43" s="71">
        <v>3.19</v>
      </c>
      <c r="D43" s="71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67">
        <v>45051</v>
      </c>
      <c r="C44" s="71"/>
      <c r="D44" s="71">
        <v>3000</v>
      </c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67"/>
      <c r="C45" s="71">
        <v>1020</v>
      </c>
      <c r="D45" s="71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67"/>
      <c r="C46" s="71">
        <v>0.48</v>
      </c>
      <c r="D46" s="71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67"/>
      <c r="C47" s="71">
        <v>9</v>
      </c>
      <c r="D47" s="71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67"/>
      <c r="C48" s="71">
        <v>9</v>
      </c>
      <c r="D48" s="71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67"/>
      <c r="C49" s="71">
        <v>3.19</v>
      </c>
      <c r="D49" s="71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67"/>
      <c r="C50" s="71">
        <v>2011.98</v>
      </c>
      <c r="D50" s="71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67">
        <v>45054</v>
      </c>
      <c r="C51" s="71"/>
      <c r="D51" s="71">
        <v>23000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67"/>
      <c r="C52" s="71">
        <v>1629.08</v>
      </c>
      <c r="D52" s="7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67"/>
      <c r="C53" s="71">
        <v>2359.92</v>
      </c>
      <c r="D53" s="71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67"/>
      <c r="C54" s="71">
        <v>1129.0899999999999</v>
      </c>
      <c r="D54" s="71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67"/>
      <c r="C55" s="71">
        <v>1.5</v>
      </c>
      <c r="D55" s="71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67"/>
      <c r="C56" s="71">
        <v>4364.37</v>
      </c>
      <c r="D56" s="71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67"/>
      <c r="C57" s="71">
        <v>0.96</v>
      </c>
      <c r="D57" s="71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67"/>
      <c r="C58" s="71">
        <v>25.59</v>
      </c>
      <c r="D58" s="71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67"/>
      <c r="C59" s="71">
        <v>3435.12</v>
      </c>
      <c r="D59" s="71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67"/>
      <c r="C60" s="71">
        <v>370.03</v>
      </c>
      <c r="D60" s="71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67"/>
      <c r="C61" s="71">
        <v>2080.4499999999998</v>
      </c>
      <c r="D61" s="71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67"/>
      <c r="C62" s="71">
        <v>3298.04</v>
      </c>
      <c r="D62" s="71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67"/>
      <c r="C63" s="71">
        <v>3479.42</v>
      </c>
      <c r="D63" s="71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67"/>
      <c r="C64" s="71">
        <v>3.19</v>
      </c>
      <c r="D64" s="71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67">
        <v>45055</v>
      </c>
      <c r="C65" s="71">
        <v>0.48</v>
      </c>
      <c r="D65" s="71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>
      <c r="A66" s="2"/>
      <c r="B66" s="67"/>
      <c r="C66" s="71">
        <v>9</v>
      </c>
      <c r="D66" s="71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67"/>
      <c r="C67" s="71">
        <v>69.099999999999994</v>
      </c>
      <c r="D67" s="71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67">
        <v>45056</v>
      </c>
      <c r="C68" s="71"/>
      <c r="D68" s="71">
        <v>5300</v>
      </c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67"/>
      <c r="C69" s="71">
        <v>2359.92</v>
      </c>
      <c r="D69" s="71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67"/>
      <c r="C70" s="71">
        <v>541.54</v>
      </c>
      <c r="D70" s="71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67"/>
      <c r="C71" s="71">
        <v>1099.0999999999999</v>
      </c>
      <c r="D71" s="71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67"/>
      <c r="C72" s="71">
        <v>3.19</v>
      </c>
      <c r="D72" s="71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67"/>
      <c r="C73" s="71">
        <v>3.19</v>
      </c>
      <c r="D73" s="71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>
      <c r="A74" s="2"/>
      <c r="B74" s="67">
        <v>45057</v>
      </c>
      <c r="C74" s="71"/>
      <c r="D74" s="71">
        <v>992456.73</v>
      </c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>
      <c r="A75" s="2"/>
      <c r="B75" s="67"/>
      <c r="C75" s="71"/>
      <c r="D75" s="71">
        <v>170000</v>
      </c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67"/>
      <c r="C76" s="71">
        <v>717.55</v>
      </c>
      <c r="D76" s="71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67"/>
      <c r="C77" s="71">
        <v>1.92</v>
      </c>
      <c r="D77" s="71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67"/>
      <c r="C78" s="71">
        <v>3.19</v>
      </c>
      <c r="D78" s="7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67">
        <v>45058</v>
      </c>
      <c r="C79" s="71"/>
      <c r="D79" s="71">
        <v>72100</v>
      </c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67"/>
      <c r="C80" s="71">
        <v>1130000</v>
      </c>
      <c r="D80" s="71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67"/>
      <c r="C81" s="71">
        <v>5943.45</v>
      </c>
      <c r="D81" s="71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67"/>
      <c r="C82" s="71">
        <v>2487.5</v>
      </c>
      <c r="D82" s="71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67"/>
      <c r="C83" s="71">
        <v>1020</v>
      </c>
      <c r="D83" s="71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67"/>
      <c r="C84" s="71">
        <v>2820.6</v>
      </c>
      <c r="D84" s="71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67"/>
      <c r="C85" s="71">
        <v>13000</v>
      </c>
      <c r="D85" s="71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67"/>
      <c r="C86" s="71">
        <v>10000</v>
      </c>
      <c r="D86" s="71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67"/>
      <c r="C87" s="71">
        <v>1640.82</v>
      </c>
      <c r="D87" s="71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67"/>
      <c r="C88" s="71">
        <v>1099.0999999999999</v>
      </c>
      <c r="D88" s="71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67"/>
      <c r="C89" s="71">
        <v>438.76</v>
      </c>
      <c r="D89" s="71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72"/>
      <c r="B90" s="67"/>
      <c r="C90" s="71">
        <v>341.92</v>
      </c>
      <c r="D90" s="71"/>
      <c r="E90" s="72"/>
      <c r="F90" s="73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67"/>
      <c r="C91" s="71">
        <v>1278.1500000000001</v>
      </c>
      <c r="D91" s="71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67"/>
      <c r="C92" s="71">
        <v>54695.360000000001</v>
      </c>
      <c r="D92" s="71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67"/>
      <c r="C93" s="71">
        <v>5000</v>
      </c>
      <c r="D93" s="71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67"/>
      <c r="C94" s="71">
        <v>480</v>
      </c>
      <c r="D94" s="71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67"/>
      <c r="C95" s="71">
        <v>480</v>
      </c>
      <c r="D95" s="71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67"/>
      <c r="C96" s="71">
        <v>3.19</v>
      </c>
      <c r="D96" s="71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67"/>
      <c r="C97" s="71">
        <v>3.19</v>
      </c>
      <c r="D97" s="71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67"/>
      <c r="C98" s="71">
        <v>3.19</v>
      </c>
      <c r="D98" s="71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67"/>
      <c r="C99" s="71">
        <v>3.19</v>
      </c>
      <c r="D99" s="71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67"/>
      <c r="C100" s="71">
        <v>3.19</v>
      </c>
      <c r="D100" s="71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67"/>
      <c r="C101" s="71">
        <v>5000</v>
      </c>
      <c r="D101" s="71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67">
        <v>45061</v>
      </c>
      <c r="C102" s="71"/>
      <c r="D102" s="71">
        <v>21132.65</v>
      </c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67"/>
      <c r="C103" s="71"/>
      <c r="D103" s="71">
        <v>2867.35</v>
      </c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67"/>
      <c r="C104" s="71">
        <v>18389.36</v>
      </c>
      <c r="D104" s="7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67"/>
      <c r="C105" s="71">
        <v>2723.73</v>
      </c>
      <c r="D105" s="71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67"/>
      <c r="C106" s="71">
        <v>650</v>
      </c>
      <c r="D106" s="71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67"/>
      <c r="C107" s="71">
        <v>1574.73</v>
      </c>
      <c r="D107" s="71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67"/>
      <c r="C108" s="71">
        <v>3.19</v>
      </c>
      <c r="D108" s="71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67"/>
      <c r="C109" s="71">
        <v>3.19</v>
      </c>
      <c r="D109" s="71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67">
        <v>45062</v>
      </c>
      <c r="C110" s="71">
        <v>9</v>
      </c>
      <c r="D110" s="71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67">
        <v>45063</v>
      </c>
      <c r="C111" s="71"/>
      <c r="D111" s="71">
        <v>60000</v>
      </c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67"/>
      <c r="C112" s="71">
        <v>151.76</v>
      </c>
      <c r="D112" s="71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67"/>
      <c r="C113" s="71">
        <v>36024.660000000003</v>
      </c>
      <c r="D113" s="71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67"/>
      <c r="C114" s="71">
        <v>970.5</v>
      </c>
      <c r="D114" s="71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67"/>
      <c r="C115" s="71">
        <v>605.48</v>
      </c>
      <c r="D115" s="71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67"/>
      <c r="C116" s="71">
        <v>2470.84</v>
      </c>
      <c r="D116" s="71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67"/>
      <c r="C117" s="71">
        <v>3.19</v>
      </c>
      <c r="D117" s="71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67"/>
      <c r="C118" s="71">
        <v>1485.73</v>
      </c>
      <c r="D118" s="71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67"/>
      <c r="C119" s="71">
        <v>3.19</v>
      </c>
      <c r="D119" s="71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67"/>
      <c r="C120" s="71">
        <v>6891.49</v>
      </c>
      <c r="D120" s="71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67"/>
      <c r="C121" s="71">
        <v>10000</v>
      </c>
      <c r="D121" s="71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67"/>
      <c r="C122" s="71">
        <v>3.19</v>
      </c>
      <c r="D122" s="71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67"/>
      <c r="C123" s="71">
        <v>1.44</v>
      </c>
      <c r="D123" s="71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67">
        <v>45065</v>
      </c>
      <c r="C124" s="71"/>
      <c r="D124" s="71">
        <v>96000</v>
      </c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67"/>
      <c r="C125" s="71">
        <v>367.51</v>
      </c>
      <c r="D125" s="71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67"/>
      <c r="C126" s="71">
        <v>3920</v>
      </c>
      <c r="D126" s="71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67"/>
      <c r="C127" s="71">
        <v>5700</v>
      </c>
      <c r="D127" s="71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67"/>
      <c r="C128" s="71">
        <v>590</v>
      </c>
      <c r="D128" s="71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67"/>
      <c r="C129" s="71">
        <v>480</v>
      </c>
      <c r="D129" s="71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67"/>
      <c r="C130" s="71">
        <v>4000</v>
      </c>
      <c r="D130" s="7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67"/>
      <c r="C131" s="71">
        <v>500</v>
      </c>
      <c r="D131" s="71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67"/>
      <c r="C132" s="71">
        <v>2759.5</v>
      </c>
      <c r="D132" s="71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67"/>
      <c r="C133" s="71">
        <v>27067</v>
      </c>
      <c r="D133" s="71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67"/>
      <c r="C134" s="71">
        <v>4466</v>
      </c>
      <c r="D134" s="71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67"/>
      <c r="C135" s="71">
        <v>13000</v>
      </c>
      <c r="D135" s="71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67"/>
      <c r="C136" s="71">
        <v>5000</v>
      </c>
      <c r="D136" s="71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67"/>
      <c r="C137" s="71">
        <v>300</v>
      </c>
      <c r="D137" s="71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67"/>
      <c r="C138" s="71">
        <v>9563.23</v>
      </c>
      <c r="D138" s="71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67"/>
      <c r="C139" s="71">
        <v>3.19</v>
      </c>
      <c r="D139" s="71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67"/>
      <c r="C140" s="71">
        <v>3.19</v>
      </c>
      <c r="D140" s="71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67"/>
      <c r="C141" s="71">
        <v>3.19</v>
      </c>
      <c r="D141" s="71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67"/>
      <c r="C142" s="71">
        <v>3.19</v>
      </c>
      <c r="D142" s="71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67"/>
      <c r="C143" s="71">
        <v>3.19</v>
      </c>
      <c r="D143" s="71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67"/>
      <c r="C144" s="71">
        <v>3.19</v>
      </c>
      <c r="D144" s="71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67"/>
      <c r="C145" s="71">
        <v>3.19</v>
      </c>
      <c r="D145" s="71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67"/>
      <c r="C146" s="71">
        <v>3.19</v>
      </c>
      <c r="D146" s="71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67"/>
      <c r="C147" s="71">
        <v>20000</v>
      </c>
      <c r="D147" s="71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67">
        <v>45068</v>
      </c>
      <c r="C148" s="71"/>
      <c r="D148" s="71">
        <v>21000</v>
      </c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67"/>
      <c r="C149" s="71">
        <v>8304.1</v>
      </c>
      <c r="D149" s="71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67"/>
      <c r="C150" s="71">
        <v>2715</v>
      </c>
      <c r="D150" s="71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67"/>
      <c r="C151" s="71">
        <v>630</v>
      </c>
      <c r="D151" s="71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67"/>
      <c r="C152" s="71">
        <v>906.03</v>
      </c>
      <c r="D152" s="71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67"/>
      <c r="C153" s="71">
        <v>4462.3100000000004</v>
      </c>
      <c r="D153" s="71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67"/>
      <c r="C154" s="71">
        <v>0.48</v>
      </c>
      <c r="D154" s="71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67"/>
      <c r="C155" s="71">
        <v>509.11</v>
      </c>
      <c r="D155" s="71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67"/>
      <c r="C156" s="71">
        <v>3148.8</v>
      </c>
      <c r="D156" s="7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67"/>
      <c r="C157" s="71">
        <v>3.19</v>
      </c>
      <c r="D157" s="71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67"/>
      <c r="C158" s="71">
        <v>3.19</v>
      </c>
      <c r="D158" s="71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67">
        <v>45069</v>
      </c>
      <c r="C159" s="71">
        <v>9</v>
      </c>
      <c r="D159" s="71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67">
        <v>45070</v>
      </c>
      <c r="C160" s="71"/>
      <c r="D160" s="71">
        <v>900</v>
      </c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67"/>
      <c r="C161" s="71">
        <v>1721.21</v>
      </c>
      <c r="D161" s="71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67"/>
      <c r="C162" s="71">
        <v>0.96</v>
      </c>
      <c r="D162" s="71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67"/>
      <c r="C163" s="71">
        <v>3.19</v>
      </c>
      <c r="D163" s="71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67">
        <v>45071</v>
      </c>
      <c r="C164" s="71"/>
      <c r="D164" s="71">
        <v>40300</v>
      </c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67"/>
      <c r="C165" s="71">
        <v>1641.41</v>
      </c>
      <c r="D165" s="71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67"/>
      <c r="C166" s="71">
        <v>366.4</v>
      </c>
      <c r="D166" s="71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67"/>
      <c r="C167" s="71">
        <v>5306.4</v>
      </c>
      <c r="D167" s="71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67"/>
      <c r="C168" s="71">
        <v>308.88</v>
      </c>
      <c r="D168" s="71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67"/>
      <c r="C169" s="71">
        <v>2117.52</v>
      </c>
      <c r="D169" s="71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67"/>
      <c r="C170" s="71">
        <v>4398.9399999999996</v>
      </c>
      <c r="D170" s="71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67"/>
      <c r="C171" s="71">
        <v>408.14</v>
      </c>
      <c r="D171" s="71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67"/>
      <c r="C172" s="71">
        <v>2487.5</v>
      </c>
      <c r="D172" s="71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67"/>
      <c r="C173" s="71">
        <v>13253.61</v>
      </c>
      <c r="D173" s="71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67"/>
      <c r="C174" s="71">
        <v>1036</v>
      </c>
      <c r="D174" s="71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67"/>
      <c r="C175" s="71">
        <v>1339.87</v>
      </c>
      <c r="D175" s="71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67"/>
      <c r="C176" s="71">
        <v>237.6</v>
      </c>
      <c r="D176" s="71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67"/>
      <c r="C177" s="71">
        <v>1171.8</v>
      </c>
      <c r="D177" s="71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67"/>
      <c r="C178" s="71">
        <v>2739.93</v>
      </c>
      <c r="D178" s="71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67"/>
      <c r="C179" s="71">
        <v>0.48</v>
      </c>
      <c r="D179" s="71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67"/>
      <c r="C180" s="71">
        <v>390.9</v>
      </c>
      <c r="D180" s="71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67"/>
      <c r="C181" s="71">
        <v>2941.6</v>
      </c>
      <c r="D181" s="71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67"/>
      <c r="C182" s="71">
        <v>3.19</v>
      </c>
      <c r="D182" s="7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67">
        <v>45072</v>
      </c>
      <c r="C183" s="71"/>
      <c r="D183" s="71">
        <v>14000</v>
      </c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67"/>
      <c r="C184" s="71">
        <v>1000</v>
      </c>
      <c r="D184" s="71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67"/>
      <c r="C185" s="71">
        <v>2030</v>
      </c>
      <c r="D185" s="71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67"/>
      <c r="C186" s="71">
        <v>1099.28</v>
      </c>
      <c r="D186" s="71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67"/>
      <c r="C187" s="71">
        <v>3.19</v>
      </c>
      <c r="D187" s="71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67"/>
      <c r="C188" s="71">
        <v>10000</v>
      </c>
      <c r="D188" s="71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67">
        <v>45075</v>
      </c>
      <c r="C189" s="71"/>
      <c r="D189" s="71">
        <v>2000</v>
      </c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67"/>
      <c r="C190" s="71"/>
      <c r="D190" s="71">
        <v>1500</v>
      </c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67"/>
      <c r="C191" s="71">
        <v>807.9</v>
      </c>
      <c r="D191" s="71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67"/>
      <c r="C192" s="71">
        <v>1500</v>
      </c>
      <c r="D192" s="71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67"/>
      <c r="C193" s="71">
        <v>3.19</v>
      </c>
      <c r="D193" s="71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67">
        <v>45076</v>
      </c>
      <c r="C194" s="71"/>
      <c r="D194" s="71">
        <v>56000</v>
      </c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67"/>
      <c r="C195" s="71">
        <v>2458.8200000000002</v>
      </c>
      <c r="D195" s="71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67"/>
      <c r="C196" s="71">
        <v>4211.8999999999996</v>
      </c>
      <c r="D196" s="71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67"/>
      <c r="C197" s="71">
        <v>20154.490000000002</v>
      </c>
      <c r="D197" s="71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67"/>
      <c r="C198" s="71">
        <v>1960.07</v>
      </c>
      <c r="D198" s="71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67"/>
      <c r="C199" s="71">
        <v>2056.17</v>
      </c>
      <c r="D199" s="71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67"/>
      <c r="C200" s="71">
        <v>2219.31</v>
      </c>
      <c r="D200" s="71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67"/>
      <c r="C201" s="71">
        <v>11017.66</v>
      </c>
      <c r="D201" s="71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67"/>
      <c r="C202" s="71">
        <v>8556.1299999999992</v>
      </c>
      <c r="D202" s="71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67"/>
      <c r="C203" s="71">
        <v>1976.96</v>
      </c>
      <c r="D203" s="71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67"/>
      <c r="C204" s="71">
        <v>2054.94</v>
      </c>
      <c r="D204" s="71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67"/>
      <c r="C205" s="71">
        <v>9</v>
      </c>
      <c r="D205" s="71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67"/>
      <c r="C206" s="71">
        <v>0.96</v>
      </c>
      <c r="D206" s="71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67">
        <v>45077</v>
      </c>
      <c r="C207" s="71"/>
      <c r="D207" s="71">
        <v>36000</v>
      </c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67"/>
      <c r="C208" s="71">
        <v>34873.699999999997</v>
      </c>
      <c r="D208" s="7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67"/>
      <c r="C209" s="71"/>
      <c r="D209" s="71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67"/>
      <c r="C210" s="71"/>
      <c r="D210" s="71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67"/>
      <c r="C211" s="71"/>
      <c r="D211" s="71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74" t="s">
        <v>181</v>
      </c>
      <c r="C212" s="75">
        <f>SUM(C15:C211)</f>
        <v>1767117.1299999985</v>
      </c>
      <c r="D212" s="75">
        <f>SUM(D15:D211)</f>
        <v>1766992.73</v>
      </c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706" t="s">
        <v>315</v>
      </c>
      <c r="C213" s="577"/>
      <c r="D213" s="69">
        <f>D13-C212+D212</f>
        <v>1711.6900000015739</v>
      </c>
      <c r="E213" s="2"/>
      <c r="F213" s="170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68"/>
      <c r="C214" s="2"/>
      <c r="D214" s="2"/>
      <c r="E214" s="170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68"/>
      <c r="C215" s="2"/>
      <c r="D215" s="7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68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68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699" t="s">
        <v>316</v>
      </c>
      <c r="C218" s="571"/>
      <c r="D218" s="571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700" t="s">
        <v>317</v>
      </c>
      <c r="C219" s="571"/>
      <c r="D219" s="571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68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68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68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68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68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68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68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68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68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68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68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68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68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68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68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68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68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68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68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68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68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68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68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68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68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68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68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68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68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68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68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68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68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68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68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68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68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68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68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68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68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68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68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68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68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68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68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68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68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68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68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68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68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68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68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68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68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68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68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68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68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68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68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68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68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68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68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68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68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68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68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68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68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68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68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68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68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68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68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68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68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68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68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68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68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68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68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68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68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68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68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68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68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68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68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68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68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68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68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68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68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68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68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68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68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68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68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68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68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68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68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68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68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68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68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68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68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68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68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68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68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68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68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68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68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68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68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68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68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68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68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68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68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68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68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68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68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68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68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68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68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68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68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68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68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68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68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68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68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68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68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68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68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68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68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68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68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68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68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68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68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68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68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68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68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68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68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68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68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68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68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68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68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68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68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68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68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68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68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68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68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68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68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68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68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68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68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68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68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68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68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68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68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68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68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68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68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68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68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68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68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68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68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68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68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68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68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68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68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68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68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68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68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68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68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68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68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68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68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68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68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68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68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68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68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68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68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68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68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68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68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68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68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68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68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68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68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68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68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68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68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68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68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68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68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68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68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68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68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68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68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68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68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68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68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68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68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68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68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68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68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68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68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68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68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68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68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68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68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68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68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68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68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68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68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68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68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68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68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68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68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68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68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68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68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68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68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68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68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68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68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68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68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68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68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68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68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68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68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68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68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68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68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68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68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68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68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68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68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68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68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68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68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68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68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68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68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68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68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68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68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68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68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68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68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68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68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68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68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68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68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68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68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68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68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68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68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68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68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68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68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68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68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68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68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68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68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68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68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68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68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68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68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68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68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68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68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68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68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68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68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68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68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68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68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68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68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68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68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68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68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68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68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68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68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68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68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68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68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68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68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68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68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68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68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68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68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68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68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68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68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68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68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68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68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68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68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68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68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68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68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68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68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68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68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68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68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68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68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68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68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68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68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68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68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68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68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68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68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68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68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68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68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68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68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68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68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68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68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68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68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68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68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68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68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68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68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68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68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68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68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68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68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68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68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68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68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68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68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68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68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68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68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68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68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68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68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68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68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68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68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68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68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68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68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68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68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68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68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68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68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68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68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68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68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68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68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68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68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68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68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68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68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68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68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68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68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68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68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68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68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68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68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68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68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68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68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68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68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68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68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68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68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68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68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68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68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68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68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68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68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68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68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68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68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68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68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68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68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68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68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68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68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68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68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68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68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68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68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68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68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68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68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68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68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68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68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68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68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68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68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68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68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68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68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68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68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68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68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68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68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68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68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68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68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68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68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68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68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68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68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68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68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68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68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68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68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68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68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68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68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68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68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68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68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68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68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68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68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68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68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68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68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68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68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68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68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68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68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68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68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68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68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68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68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68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68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68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68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68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68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68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68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68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68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68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68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68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68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68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68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68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68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68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68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68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68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68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68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68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68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68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68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68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68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68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68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68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68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68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68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68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68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68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68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68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68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68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68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68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68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68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68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</sheetData>
  <mergeCells count="9">
    <mergeCell ref="B218:D218"/>
    <mergeCell ref="B219:D219"/>
    <mergeCell ref="A3:E3"/>
    <mergeCell ref="A4:E4"/>
    <mergeCell ref="A5:E5"/>
    <mergeCell ref="A8:E8"/>
    <mergeCell ref="A10:E10"/>
    <mergeCell ref="B13:C13"/>
    <mergeCell ref="B213:C213"/>
  </mergeCells>
  <pageMargins left="0.7" right="0.7" top="0.75" bottom="0.75" header="0.3" footer="0.3"/>
  <pageSetup paperSize="9" scale="64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25.5703125" customWidth="1"/>
    <col min="2" max="4" width="29.140625" customWidth="1"/>
    <col min="5" max="5" width="26.28515625" customWidth="1"/>
    <col min="6" max="26" width="9.140625" customWidth="1"/>
  </cols>
  <sheetData>
    <row r="1" spans="1:26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>
      <c r="A3" s="2"/>
      <c r="B3" s="701" t="s">
        <v>0</v>
      </c>
      <c r="C3" s="571"/>
      <c r="D3" s="571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>
      <c r="A4" s="2"/>
      <c r="B4" s="701" t="s">
        <v>2</v>
      </c>
      <c r="C4" s="571"/>
      <c r="D4" s="571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2"/>
      <c r="B5" s="701" t="s">
        <v>5</v>
      </c>
      <c r="C5" s="571"/>
      <c r="D5" s="571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50.25" customHeight="1">
      <c r="A8" s="707" t="s">
        <v>318</v>
      </c>
      <c r="B8" s="703"/>
      <c r="C8" s="703"/>
      <c r="D8" s="703"/>
      <c r="E8" s="704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46.5" customHeight="1">
      <c r="A10" s="705" t="s">
        <v>319</v>
      </c>
      <c r="B10" s="703"/>
      <c r="C10" s="703"/>
      <c r="D10" s="703"/>
      <c r="E10" s="704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2"/>
      <c r="B13" s="706" t="s">
        <v>312</v>
      </c>
      <c r="C13" s="577"/>
      <c r="D13" s="69">
        <v>0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2"/>
      <c r="B14" s="70" t="s">
        <v>283</v>
      </c>
      <c r="C14" s="70" t="s">
        <v>313</v>
      </c>
      <c r="D14" s="70" t="s">
        <v>314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2"/>
      <c r="B15" s="76"/>
      <c r="C15" s="71">
        <v>0</v>
      </c>
      <c r="D15" s="71">
        <v>0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2"/>
      <c r="B16" s="76"/>
      <c r="C16" s="71">
        <v>0</v>
      </c>
      <c r="D16" s="71">
        <v>0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2"/>
      <c r="B17" s="76"/>
      <c r="C17" s="71">
        <v>0</v>
      </c>
      <c r="D17" s="71">
        <v>0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2"/>
      <c r="B18" s="76"/>
      <c r="C18" s="71">
        <v>0</v>
      </c>
      <c r="D18" s="71">
        <v>0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2"/>
      <c r="B19" s="76"/>
      <c r="C19" s="71">
        <v>0</v>
      </c>
      <c r="D19" s="71">
        <v>0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2"/>
      <c r="B20" s="76"/>
      <c r="C20" s="71">
        <v>0</v>
      </c>
      <c r="D20" s="71">
        <v>0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2"/>
      <c r="B21" s="76"/>
      <c r="C21" s="71">
        <v>0</v>
      </c>
      <c r="D21" s="71">
        <v>0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2"/>
      <c r="B22" s="76"/>
      <c r="C22" s="71">
        <v>0</v>
      </c>
      <c r="D22" s="71">
        <v>0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2"/>
      <c r="B23" s="76"/>
      <c r="C23" s="71">
        <v>0</v>
      </c>
      <c r="D23" s="71">
        <v>0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2"/>
      <c r="B24" s="76"/>
      <c r="C24" s="71">
        <v>0</v>
      </c>
      <c r="D24" s="71">
        <v>0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"/>
      <c r="B25" s="76"/>
      <c r="C25" s="71">
        <v>0</v>
      </c>
      <c r="D25" s="71">
        <v>0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2"/>
      <c r="B26" s="76"/>
      <c r="C26" s="71">
        <v>0</v>
      </c>
      <c r="D26" s="71">
        <v>0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76"/>
      <c r="C27" s="71">
        <v>0</v>
      </c>
      <c r="D27" s="71">
        <v>0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76"/>
      <c r="C28" s="71">
        <v>0</v>
      </c>
      <c r="D28" s="71">
        <v>0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76"/>
      <c r="C29" s="71">
        <v>0</v>
      </c>
      <c r="D29" s="71">
        <v>0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76"/>
      <c r="C30" s="71">
        <v>0</v>
      </c>
      <c r="D30" s="71">
        <v>0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76"/>
      <c r="C31" s="71">
        <v>0</v>
      </c>
      <c r="D31" s="71">
        <v>0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76"/>
      <c r="C32" s="71">
        <v>0</v>
      </c>
      <c r="D32" s="71">
        <v>0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76"/>
      <c r="C33" s="71">
        <v>0</v>
      </c>
      <c r="D33" s="71">
        <v>0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76"/>
      <c r="C34" s="71">
        <v>0</v>
      </c>
      <c r="D34" s="71">
        <v>0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76"/>
      <c r="C35" s="71">
        <v>0</v>
      </c>
      <c r="D35" s="71">
        <v>0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76"/>
      <c r="C36" s="71">
        <v>0</v>
      </c>
      <c r="D36" s="71">
        <v>0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76"/>
      <c r="C37" s="71">
        <v>0</v>
      </c>
      <c r="D37" s="71">
        <v>0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76"/>
      <c r="C38" s="71">
        <v>0</v>
      </c>
      <c r="D38" s="71">
        <v>0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76"/>
      <c r="C39" s="71">
        <v>0</v>
      </c>
      <c r="D39" s="71">
        <v>0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76"/>
      <c r="C40" s="71">
        <v>0</v>
      </c>
      <c r="D40" s="71">
        <v>0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76"/>
      <c r="C41" s="71">
        <v>0</v>
      </c>
      <c r="D41" s="71">
        <v>0</v>
      </c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76"/>
      <c r="C42" s="71">
        <v>0</v>
      </c>
      <c r="D42" s="71">
        <v>0</v>
      </c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76"/>
      <c r="C43" s="71">
        <v>0</v>
      </c>
      <c r="D43" s="71">
        <v>0</v>
      </c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76"/>
      <c r="C44" s="71">
        <v>0</v>
      </c>
      <c r="D44" s="71">
        <v>0</v>
      </c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76"/>
      <c r="C45" s="71">
        <v>0</v>
      </c>
      <c r="D45" s="71">
        <v>0</v>
      </c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76"/>
      <c r="C46" s="71">
        <v>0</v>
      </c>
      <c r="D46" s="71">
        <v>0</v>
      </c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76"/>
      <c r="C47" s="71">
        <v>0</v>
      </c>
      <c r="D47" s="71">
        <v>0</v>
      </c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76"/>
      <c r="C48" s="71">
        <v>0</v>
      </c>
      <c r="D48" s="71">
        <v>0</v>
      </c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76"/>
      <c r="C49" s="71">
        <v>0</v>
      </c>
      <c r="D49" s="71">
        <v>0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76"/>
      <c r="C50" s="71">
        <v>0</v>
      </c>
      <c r="D50" s="71">
        <v>0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76"/>
      <c r="C51" s="71">
        <v>0</v>
      </c>
      <c r="D51" s="71">
        <v>0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76"/>
      <c r="C52" s="71">
        <v>0</v>
      </c>
      <c r="D52" s="71">
        <v>0</v>
      </c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76"/>
      <c r="C53" s="71">
        <v>0</v>
      </c>
      <c r="D53" s="71">
        <v>0</v>
      </c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76"/>
      <c r="C54" s="71">
        <v>0</v>
      </c>
      <c r="D54" s="71">
        <v>0</v>
      </c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76"/>
      <c r="C55" s="71">
        <v>0</v>
      </c>
      <c r="D55" s="71">
        <v>0</v>
      </c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76"/>
      <c r="C56" s="71">
        <v>0</v>
      </c>
      <c r="D56" s="71">
        <v>0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76"/>
      <c r="C57" s="71">
        <v>0</v>
      </c>
      <c r="D57" s="71">
        <v>0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76"/>
      <c r="C58" s="71">
        <v>0</v>
      </c>
      <c r="D58" s="71">
        <v>0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76"/>
      <c r="C59" s="71">
        <v>0</v>
      </c>
      <c r="D59" s="71">
        <v>0</v>
      </c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76"/>
      <c r="C60" s="71">
        <v>0</v>
      </c>
      <c r="D60" s="71">
        <v>0</v>
      </c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76"/>
      <c r="C61" s="71">
        <v>0</v>
      </c>
      <c r="D61" s="71">
        <v>0</v>
      </c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76"/>
      <c r="C62" s="71">
        <v>0</v>
      </c>
      <c r="D62" s="71">
        <v>0</v>
      </c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76"/>
      <c r="C63" s="71">
        <v>0</v>
      </c>
      <c r="D63" s="71">
        <v>0</v>
      </c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76"/>
      <c r="C64" s="71">
        <v>0</v>
      </c>
      <c r="D64" s="71">
        <v>0</v>
      </c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76"/>
      <c r="C65" s="71">
        <v>0</v>
      </c>
      <c r="D65" s="71">
        <v>0</v>
      </c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76"/>
      <c r="C66" s="71">
        <v>0</v>
      </c>
      <c r="D66" s="71">
        <v>0</v>
      </c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76"/>
      <c r="C67" s="71">
        <v>0</v>
      </c>
      <c r="D67" s="71">
        <v>0</v>
      </c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76"/>
      <c r="C68" s="71">
        <v>0</v>
      </c>
      <c r="D68" s="71">
        <v>0</v>
      </c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76"/>
      <c r="C69" s="71">
        <v>0</v>
      </c>
      <c r="D69" s="71">
        <v>0</v>
      </c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76"/>
      <c r="C70" s="71">
        <v>0</v>
      </c>
      <c r="D70" s="71">
        <v>0</v>
      </c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76"/>
      <c r="C71" s="71">
        <v>0</v>
      </c>
      <c r="D71" s="71">
        <v>0</v>
      </c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76"/>
      <c r="C72" s="71">
        <v>0</v>
      </c>
      <c r="D72" s="71">
        <v>0</v>
      </c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76"/>
      <c r="C73" s="71">
        <v>0</v>
      </c>
      <c r="D73" s="71">
        <v>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76"/>
      <c r="C74" s="71">
        <v>0</v>
      </c>
      <c r="D74" s="71">
        <v>0</v>
      </c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76"/>
      <c r="C75" s="71">
        <v>0</v>
      </c>
      <c r="D75" s="71">
        <v>0</v>
      </c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76"/>
      <c r="C76" s="71">
        <v>0</v>
      </c>
      <c r="D76" s="71">
        <v>0</v>
      </c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76"/>
      <c r="C77" s="71">
        <v>0</v>
      </c>
      <c r="D77" s="71">
        <v>0</v>
      </c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76"/>
      <c r="C78" s="71">
        <v>0</v>
      </c>
      <c r="D78" s="71">
        <v>0</v>
      </c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76"/>
      <c r="C79" s="71">
        <v>0</v>
      </c>
      <c r="D79" s="71">
        <v>0</v>
      </c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76"/>
      <c r="C80" s="71">
        <v>0</v>
      </c>
      <c r="D80" s="71">
        <v>0</v>
      </c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76"/>
      <c r="C81" s="71">
        <v>0</v>
      </c>
      <c r="D81" s="71">
        <v>0</v>
      </c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76"/>
      <c r="C82" s="71">
        <v>0</v>
      </c>
      <c r="D82" s="71">
        <v>0</v>
      </c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76"/>
      <c r="C83" s="71">
        <v>0</v>
      </c>
      <c r="D83" s="71">
        <v>0</v>
      </c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76"/>
      <c r="C84" s="71">
        <v>0</v>
      </c>
      <c r="D84" s="71">
        <v>0</v>
      </c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76"/>
      <c r="C85" s="71">
        <v>0</v>
      </c>
      <c r="D85" s="71">
        <v>0</v>
      </c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76"/>
      <c r="C86" s="71">
        <v>0</v>
      </c>
      <c r="D86" s="71">
        <v>0</v>
      </c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76"/>
      <c r="C87" s="71">
        <v>0</v>
      </c>
      <c r="D87" s="71">
        <v>0</v>
      </c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76"/>
      <c r="C88" s="71">
        <v>0</v>
      </c>
      <c r="D88" s="71">
        <v>0</v>
      </c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76"/>
      <c r="C89" s="71">
        <v>0</v>
      </c>
      <c r="D89" s="71">
        <v>0</v>
      </c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76"/>
      <c r="C90" s="71">
        <v>0</v>
      </c>
      <c r="D90" s="71">
        <v>0</v>
      </c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76"/>
      <c r="C91" s="71">
        <v>0</v>
      </c>
      <c r="D91" s="71">
        <v>0</v>
      </c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76"/>
      <c r="C92" s="71">
        <v>0</v>
      </c>
      <c r="D92" s="71">
        <v>0</v>
      </c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76"/>
      <c r="C93" s="71">
        <v>0</v>
      </c>
      <c r="D93" s="71">
        <v>0</v>
      </c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76"/>
      <c r="C94" s="71">
        <v>0</v>
      </c>
      <c r="D94" s="71">
        <v>0</v>
      </c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76"/>
      <c r="C95" s="71">
        <v>0</v>
      </c>
      <c r="D95" s="71">
        <v>0</v>
      </c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76"/>
      <c r="C96" s="71">
        <v>0</v>
      </c>
      <c r="D96" s="71">
        <v>0</v>
      </c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76"/>
      <c r="C97" s="71">
        <v>0</v>
      </c>
      <c r="D97" s="71">
        <v>0</v>
      </c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76"/>
      <c r="C98" s="71">
        <v>0</v>
      </c>
      <c r="D98" s="71">
        <v>0</v>
      </c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76"/>
      <c r="C99" s="71">
        <v>0</v>
      </c>
      <c r="D99" s="71">
        <v>0</v>
      </c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76"/>
      <c r="C100" s="71">
        <v>0</v>
      </c>
      <c r="D100" s="71">
        <v>0</v>
      </c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76"/>
      <c r="C101" s="71">
        <v>0</v>
      </c>
      <c r="D101" s="71">
        <v>0</v>
      </c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76"/>
      <c r="C102" s="71">
        <v>0</v>
      </c>
      <c r="D102" s="71">
        <v>0</v>
      </c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76"/>
      <c r="C103" s="71">
        <v>0</v>
      </c>
      <c r="D103" s="71">
        <v>0</v>
      </c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76"/>
      <c r="C104" s="71">
        <v>0</v>
      </c>
      <c r="D104" s="71">
        <v>0</v>
      </c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76"/>
      <c r="C105" s="71">
        <v>0</v>
      </c>
      <c r="D105" s="71">
        <v>0</v>
      </c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76"/>
      <c r="C106" s="71">
        <v>0</v>
      </c>
      <c r="D106" s="71">
        <v>0</v>
      </c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76"/>
      <c r="C107" s="71">
        <v>0</v>
      </c>
      <c r="D107" s="71">
        <v>0</v>
      </c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76"/>
      <c r="C108" s="71">
        <v>0</v>
      </c>
      <c r="D108" s="71">
        <v>0</v>
      </c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76"/>
      <c r="C109" s="71">
        <v>0</v>
      </c>
      <c r="D109" s="71">
        <v>0</v>
      </c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76"/>
      <c r="C110" s="71">
        <v>0</v>
      </c>
      <c r="D110" s="71">
        <v>0</v>
      </c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76"/>
      <c r="C111" s="71">
        <v>0</v>
      </c>
      <c r="D111" s="71">
        <v>0</v>
      </c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76"/>
      <c r="C112" s="71">
        <v>0</v>
      </c>
      <c r="D112" s="71">
        <v>0</v>
      </c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76"/>
      <c r="C113" s="71">
        <v>0</v>
      </c>
      <c r="D113" s="71">
        <v>0</v>
      </c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76"/>
      <c r="C114" s="71">
        <v>0</v>
      </c>
      <c r="D114" s="71">
        <v>0</v>
      </c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76"/>
      <c r="C115" s="71">
        <v>0</v>
      </c>
      <c r="D115" s="71">
        <v>0</v>
      </c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76"/>
      <c r="C116" s="71">
        <v>0</v>
      </c>
      <c r="D116" s="71">
        <v>0</v>
      </c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76"/>
      <c r="C117" s="71">
        <v>0</v>
      </c>
      <c r="D117" s="71">
        <v>0</v>
      </c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76"/>
      <c r="C118" s="71">
        <v>0</v>
      </c>
      <c r="D118" s="71">
        <v>0</v>
      </c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76"/>
      <c r="C119" s="71">
        <v>0</v>
      </c>
      <c r="D119" s="71">
        <v>0</v>
      </c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76"/>
      <c r="C120" s="71">
        <v>0</v>
      </c>
      <c r="D120" s="71">
        <v>0</v>
      </c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76"/>
      <c r="C121" s="71">
        <v>0</v>
      </c>
      <c r="D121" s="71">
        <v>0</v>
      </c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76"/>
      <c r="C122" s="71">
        <v>0</v>
      </c>
      <c r="D122" s="71">
        <v>0</v>
      </c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76"/>
      <c r="C123" s="71">
        <v>0</v>
      </c>
      <c r="D123" s="71">
        <v>0</v>
      </c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76"/>
      <c r="C124" s="71">
        <v>0</v>
      </c>
      <c r="D124" s="71">
        <v>0</v>
      </c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76"/>
      <c r="C125" s="71">
        <v>0</v>
      </c>
      <c r="D125" s="71">
        <v>0</v>
      </c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76"/>
      <c r="C126" s="71">
        <v>0</v>
      </c>
      <c r="D126" s="71">
        <v>0</v>
      </c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76"/>
      <c r="C127" s="71">
        <v>0</v>
      </c>
      <c r="D127" s="71">
        <v>0</v>
      </c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76"/>
      <c r="C128" s="71">
        <v>0</v>
      </c>
      <c r="D128" s="71">
        <v>0</v>
      </c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76"/>
      <c r="C129" s="71">
        <v>0</v>
      </c>
      <c r="D129" s="71">
        <v>0</v>
      </c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76"/>
      <c r="C130" s="71">
        <v>0</v>
      </c>
      <c r="D130" s="71">
        <v>0</v>
      </c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76"/>
      <c r="C131" s="71">
        <v>0</v>
      </c>
      <c r="D131" s="71">
        <v>0</v>
      </c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76"/>
      <c r="C132" s="71">
        <v>0</v>
      </c>
      <c r="D132" s="71">
        <v>0</v>
      </c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76"/>
      <c r="C133" s="71">
        <v>0</v>
      </c>
      <c r="D133" s="71">
        <v>0</v>
      </c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76"/>
      <c r="C134" s="71">
        <v>0</v>
      </c>
      <c r="D134" s="71">
        <v>0</v>
      </c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76"/>
      <c r="C135" s="71">
        <v>0</v>
      </c>
      <c r="D135" s="71">
        <v>0</v>
      </c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76"/>
      <c r="C136" s="71">
        <v>0</v>
      </c>
      <c r="D136" s="71">
        <v>0</v>
      </c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76"/>
      <c r="C137" s="71">
        <v>0</v>
      </c>
      <c r="D137" s="71">
        <v>0</v>
      </c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76"/>
      <c r="C138" s="71">
        <v>0</v>
      </c>
      <c r="D138" s="71">
        <v>0</v>
      </c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76"/>
      <c r="C139" s="71">
        <v>0</v>
      </c>
      <c r="D139" s="71">
        <v>0</v>
      </c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76"/>
      <c r="C140" s="71">
        <v>0</v>
      </c>
      <c r="D140" s="71">
        <v>0</v>
      </c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76"/>
      <c r="C141" s="71">
        <v>0</v>
      </c>
      <c r="D141" s="71">
        <v>0</v>
      </c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76"/>
      <c r="C142" s="71">
        <v>0</v>
      </c>
      <c r="D142" s="71">
        <v>0</v>
      </c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76"/>
      <c r="C143" s="71">
        <v>0</v>
      </c>
      <c r="D143" s="71">
        <v>0</v>
      </c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76"/>
      <c r="C144" s="71">
        <v>0</v>
      </c>
      <c r="D144" s="71">
        <v>0</v>
      </c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76"/>
      <c r="C145" s="71">
        <v>0</v>
      </c>
      <c r="D145" s="71">
        <v>0</v>
      </c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76"/>
      <c r="C146" s="71">
        <v>0</v>
      </c>
      <c r="D146" s="71">
        <v>0</v>
      </c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76"/>
      <c r="C147" s="71">
        <v>0</v>
      </c>
      <c r="D147" s="71">
        <v>0</v>
      </c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76"/>
      <c r="C148" s="71">
        <v>0</v>
      </c>
      <c r="D148" s="71">
        <v>0</v>
      </c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76"/>
      <c r="C149" s="71">
        <v>0</v>
      </c>
      <c r="D149" s="71">
        <v>0</v>
      </c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76"/>
      <c r="C150" s="71">
        <v>0</v>
      </c>
      <c r="D150" s="71">
        <v>0</v>
      </c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76"/>
      <c r="C151" s="71">
        <v>0</v>
      </c>
      <c r="D151" s="71">
        <v>0</v>
      </c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76"/>
      <c r="C152" s="71">
        <v>0</v>
      </c>
      <c r="D152" s="71">
        <v>0</v>
      </c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76"/>
      <c r="C153" s="71">
        <v>0</v>
      </c>
      <c r="D153" s="71">
        <v>0</v>
      </c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76"/>
      <c r="C154" s="71">
        <v>0</v>
      </c>
      <c r="D154" s="71">
        <v>0</v>
      </c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76"/>
      <c r="C155" s="71">
        <v>0</v>
      </c>
      <c r="D155" s="71">
        <v>0</v>
      </c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76"/>
      <c r="C156" s="71">
        <v>0</v>
      </c>
      <c r="D156" s="71">
        <v>0</v>
      </c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76"/>
      <c r="C157" s="71">
        <v>0</v>
      </c>
      <c r="D157" s="71">
        <v>0</v>
      </c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76"/>
      <c r="C158" s="71">
        <v>0</v>
      </c>
      <c r="D158" s="71">
        <v>0</v>
      </c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76"/>
      <c r="C159" s="71">
        <v>0</v>
      </c>
      <c r="D159" s="71">
        <v>0</v>
      </c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76"/>
      <c r="C160" s="71">
        <v>0</v>
      </c>
      <c r="D160" s="71">
        <v>0</v>
      </c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76"/>
      <c r="C161" s="71">
        <v>0</v>
      </c>
      <c r="D161" s="71">
        <v>0</v>
      </c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76"/>
      <c r="C162" s="71">
        <v>0</v>
      </c>
      <c r="D162" s="71">
        <v>0</v>
      </c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76"/>
      <c r="C163" s="71">
        <v>0</v>
      </c>
      <c r="D163" s="71">
        <v>0</v>
      </c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76"/>
      <c r="C164" s="71">
        <v>0</v>
      </c>
      <c r="D164" s="71">
        <v>0</v>
      </c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76"/>
      <c r="C165" s="71">
        <v>0</v>
      </c>
      <c r="D165" s="71">
        <v>0</v>
      </c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76"/>
      <c r="C166" s="71">
        <v>0</v>
      </c>
      <c r="D166" s="71">
        <v>0</v>
      </c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76"/>
      <c r="C167" s="71">
        <v>0</v>
      </c>
      <c r="D167" s="71">
        <v>0</v>
      </c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76"/>
      <c r="C168" s="71">
        <v>0</v>
      </c>
      <c r="D168" s="71">
        <v>0</v>
      </c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76"/>
      <c r="C169" s="71">
        <v>0</v>
      </c>
      <c r="D169" s="71">
        <v>0</v>
      </c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76"/>
      <c r="C170" s="71">
        <v>0</v>
      </c>
      <c r="D170" s="71">
        <v>0</v>
      </c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76"/>
      <c r="C171" s="71">
        <v>0</v>
      </c>
      <c r="D171" s="71">
        <v>0</v>
      </c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76"/>
      <c r="C172" s="71">
        <v>0</v>
      </c>
      <c r="D172" s="71">
        <v>0</v>
      </c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76"/>
      <c r="C173" s="71">
        <v>0</v>
      </c>
      <c r="D173" s="71">
        <v>0</v>
      </c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76"/>
      <c r="C174" s="71">
        <v>0</v>
      </c>
      <c r="D174" s="71">
        <v>0</v>
      </c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76"/>
      <c r="C175" s="71">
        <v>0</v>
      </c>
      <c r="D175" s="71">
        <v>0</v>
      </c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76"/>
      <c r="C176" s="71">
        <v>0</v>
      </c>
      <c r="D176" s="71">
        <v>0</v>
      </c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76"/>
      <c r="C177" s="71">
        <v>0</v>
      </c>
      <c r="D177" s="71">
        <v>0</v>
      </c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76"/>
      <c r="C178" s="71">
        <v>0</v>
      </c>
      <c r="D178" s="71">
        <v>0</v>
      </c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76"/>
      <c r="C179" s="71">
        <v>0</v>
      </c>
      <c r="D179" s="71">
        <v>0</v>
      </c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76"/>
      <c r="C180" s="71">
        <v>0</v>
      </c>
      <c r="D180" s="71">
        <v>0</v>
      </c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76"/>
      <c r="C181" s="71">
        <v>0</v>
      </c>
      <c r="D181" s="71">
        <v>0</v>
      </c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76"/>
      <c r="C182" s="71">
        <v>0</v>
      </c>
      <c r="D182" s="71">
        <v>0</v>
      </c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76"/>
      <c r="C183" s="71">
        <v>0</v>
      </c>
      <c r="D183" s="71">
        <v>0</v>
      </c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76"/>
      <c r="C184" s="71">
        <v>0</v>
      </c>
      <c r="D184" s="71">
        <v>0</v>
      </c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76"/>
      <c r="C185" s="71">
        <v>0</v>
      </c>
      <c r="D185" s="71">
        <v>0</v>
      </c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76"/>
      <c r="C186" s="71">
        <v>0</v>
      </c>
      <c r="D186" s="71">
        <v>0</v>
      </c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76"/>
      <c r="C187" s="71">
        <v>0</v>
      </c>
      <c r="D187" s="71">
        <v>0</v>
      </c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76"/>
      <c r="C188" s="71">
        <v>0</v>
      </c>
      <c r="D188" s="71">
        <v>0</v>
      </c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76"/>
      <c r="C189" s="71">
        <v>0</v>
      </c>
      <c r="D189" s="71">
        <v>0</v>
      </c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76"/>
      <c r="C190" s="71">
        <v>0</v>
      </c>
      <c r="D190" s="71">
        <v>0</v>
      </c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76"/>
      <c r="C191" s="71">
        <v>0</v>
      </c>
      <c r="D191" s="71">
        <v>0</v>
      </c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76"/>
      <c r="C192" s="71">
        <v>0</v>
      </c>
      <c r="D192" s="71">
        <v>0</v>
      </c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76"/>
      <c r="C193" s="71">
        <v>0</v>
      </c>
      <c r="D193" s="71">
        <v>0</v>
      </c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76"/>
      <c r="C194" s="71">
        <v>0</v>
      </c>
      <c r="D194" s="71">
        <v>0</v>
      </c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76"/>
      <c r="C195" s="71">
        <v>0</v>
      </c>
      <c r="D195" s="71">
        <v>0</v>
      </c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76"/>
      <c r="C196" s="71">
        <v>0</v>
      </c>
      <c r="D196" s="71">
        <v>0</v>
      </c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76"/>
      <c r="C197" s="71">
        <v>0</v>
      </c>
      <c r="D197" s="71">
        <v>0</v>
      </c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76"/>
      <c r="C198" s="71">
        <v>0</v>
      </c>
      <c r="D198" s="71">
        <v>0</v>
      </c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76"/>
      <c r="C199" s="71">
        <v>0</v>
      </c>
      <c r="D199" s="71">
        <v>0</v>
      </c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76"/>
      <c r="C200" s="71">
        <v>0</v>
      </c>
      <c r="D200" s="71">
        <v>0</v>
      </c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76"/>
      <c r="C201" s="71">
        <v>0</v>
      </c>
      <c r="D201" s="71">
        <v>0</v>
      </c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76"/>
      <c r="C202" s="71">
        <v>0</v>
      </c>
      <c r="D202" s="71">
        <v>0</v>
      </c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76"/>
      <c r="C203" s="71">
        <v>0</v>
      </c>
      <c r="D203" s="71">
        <v>0</v>
      </c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76"/>
      <c r="C204" s="71">
        <v>0</v>
      </c>
      <c r="D204" s="71">
        <v>0</v>
      </c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76"/>
      <c r="C205" s="71">
        <v>0</v>
      </c>
      <c r="D205" s="71">
        <v>0</v>
      </c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76"/>
      <c r="C206" s="71">
        <v>0</v>
      </c>
      <c r="D206" s="71">
        <v>0</v>
      </c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76"/>
      <c r="C207" s="71">
        <v>0</v>
      </c>
      <c r="D207" s="71">
        <v>0</v>
      </c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76"/>
      <c r="C208" s="71">
        <v>0</v>
      </c>
      <c r="D208" s="71">
        <v>0</v>
      </c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76"/>
      <c r="C209" s="71">
        <v>0</v>
      </c>
      <c r="D209" s="71">
        <v>0</v>
      </c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76"/>
      <c r="C210" s="71">
        <v>0</v>
      </c>
      <c r="D210" s="71">
        <v>0</v>
      </c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76"/>
      <c r="C211" s="71">
        <v>0</v>
      </c>
      <c r="D211" s="71">
        <v>0</v>
      </c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76"/>
      <c r="C212" s="71">
        <v>0</v>
      </c>
      <c r="D212" s="71">
        <v>0</v>
      </c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76"/>
      <c r="C213" s="71">
        <v>0</v>
      </c>
      <c r="D213" s="71">
        <v>0</v>
      </c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76"/>
      <c r="C214" s="71">
        <v>0</v>
      </c>
      <c r="D214" s="71">
        <v>0</v>
      </c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76"/>
      <c r="C215" s="71">
        <v>0</v>
      </c>
      <c r="D215" s="71">
        <v>0</v>
      </c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76"/>
      <c r="C216" s="71">
        <v>0</v>
      </c>
      <c r="D216" s="71">
        <v>0</v>
      </c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76"/>
      <c r="C217" s="71">
        <v>0</v>
      </c>
      <c r="D217" s="71">
        <v>0</v>
      </c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76"/>
      <c r="C218" s="71">
        <v>0</v>
      </c>
      <c r="D218" s="71">
        <v>0</v>
      </c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76"/>
      <c r="C219" s="71">
        <v>0</v>
      </c>
      <c r="D219" s="71">
        <v>0</v>
      </c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76"/>
      <c r="C220" s="71">
        <v>0</v>
      </c>
      <c r="D220" s="71">
        <v>0</v>
      </c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76"/>
      <c r="C221" s="71">
        <v>0</v>
      </c>
      <c r="D221" s="71">
        <v>0</v>
      </c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76"/>
      <c r="C222" s="71">
        <v>0</v>
      </c>
      <c r="D222" s="71">
        <v>0</v>
      </c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76"/>
      <c r="C223" s="71">
        <v>0</v>
      </c>
      <c r="D223" s="71">
        <v>0</v>
      </c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76"/>
      <c r="C224" s="71">
        <v>0</v>
      </c>
      <c r="D224" s="71">
        <v>0</v>
      </c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76"/>
      <c r="C225" s="71">
        <v>0</v>
      </c>
      <c r="D225" s="71">
        <v>0</v>
      </c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76"/>
      <c r="C226" s="71">
        <v>0</v>
      </c>
      <c r="D226" s="71">
        <v>0</v>
      </c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76"/>
      <c r="C227" s="71">
        <v>0</v>
      </c>
      <c r="D227" s="71">
        <v>0</v>
      </c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76"/>
      <c r="C228" s="71">
        <v>0</v>
      </c>
      <c r="D228" s="71">
        <v>0</v>
      </c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76"/>
      <c r="C229" s="71">
        <v>0</v>
      </c>
      <c r="D229" s="71">
        <v>0</v>
      </c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76"/>
      <c r="C230" s="71">
        <v>0</v>
      </c>
      <c r="D230" s="71">
        <v>0</v>
      </c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76"/>
      <c r="C231" s="71">
        <v>0</v>
      </c>
      <c r="D231" s="71">
        <v>0</v>
      </c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76"/>
      <c r="C232" s="71">
        <v>0</v>
      </c>
      <c r="D232" s="71">
        <v>0</v>
      </c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76"/>
      <c r="C233" s="71">
        <v>0</v>
      </c>
      <c r="D233" s="71">
        <v>0</v>
      </c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76"/>
      <c r="C234" s="71">
        <v>0</v>
      </c>
      <c r="D234" s="71">
        <v>0</v>
      </c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76"/>
      <c r="C235" s="71">
        <v>0</v>
      </c>
      <c r="D235" s="71">
        <v>0</v>
      </c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76"/>
      <c r="C236" s="71">
        <v>0</v>
      </c>
      <c r="D236" s="71">
        <v>0</v>
      </c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76"/>
      <c r="C237" s="71">
        <v>0</v>
      </c>
      <c r="D237" s="71">
        <v>0</v>
      </c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76"/>
      <c r="C238" s="71">
        <v>0</v>
      </c>
      <c r="D238" s="71">
        <v>0</v>
      </c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76"/>
      <c r="C239" s="71">
        <v>0</v>
      </c>
      <c r="D239" s="71">
        <v>0</v>
      </c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76"/>
      <c r="C240" s="71">
        <v>0</v>
      </c>
      <c r="D240" s="71">
        <v>0</v>
      </c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76"/>
      <c r="C241" s="71">
        <v>0</v>
      </c>
      <c r="D241" s="71">
        <v>0</v>
      </c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76"/>
      <c r="C242" s="71">
        <v>0</v>
      </c>
      <c r="D242" s="71">
        <v>0</v>
      </c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76"/>
      <c r="C243" s="71">
        <v>0</v>
      </c>
      <c r="D243" s="71">
        <v>0</v>
      </c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76"/>
      <c r="C244" s="71">
        <v>0</v>
      </c>
      <c r="D244" s="71">
        <v>0</v>
      </c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76"/>
      <c r="C245" s="71">
        <v>0</v>
      </c>
      <c r="D245" s="71">
        <v>0</v>
      </c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76"/>
      <c r="C246" s="71">
        <v>0</v>
      </c>
      <c r="D246" s="71">
        <v>0</v>
      </c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76"/>
      <c r="C247" s="71">
        <v>0</v>
      </c>
      <c r="D247" s="71">
        <v>0</v>
      </c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76"/>
      <c r="C248" s="71">
        <v>0</v>
      </c>
      <c r="D248" s="71">
        <v>0</v>
      </c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77" t="s">
        <v>181</v>
      </c>
      <c r="C249" s="75">
        <f t="shared" ref="C249:D249" si="0">SUM(C15:C248)</f>
        <v>0</v>
      </c>
      <c r="D249" s="75">
        <f t="shared" si="0"/>
        <v>0</v>
      </c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706" t="s">
        <v>315</v>
      </c>
      <c r="C250" s="577"/>
      <c r="D250" s="69">
        <f>D13-C249+D249</f>
        <v>0</v>
      </c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699" t="s">
        <v>316</v>
      </c>
      <c r="C255" s="571"/>
      <c r="D255" s="571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700" t="s">
        <v>317</v>
      </c>
      <c r="C256" s="571"/>
      <c r="D256" s="571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9">
    <mergeCell ref="B255:D255"/>
    <mergeCell ref="B256:D256"/>
    <mergeCell ref="B3:D3"/>
    <mergeCell ref="B4:D4"/>
    <mergeCell ref="B5:D5"/>
    <mergeCell ref="A8:E8"/>
    <mergeCell ref="A10:E10"/>
    <mergeCell ref="B13:C13"/>
    <mergeCell ref="B250:C250"/>
  </mergeCells>
  <pageMargins left="0.511811024" right="0.511811024" top="0.78740157499999996" bottom="0.78740157499999996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Z708"/>
  <sheetViews>
    <sheetView topLeftCell="A43" workbookViewId="0">
      <selection activeCell="D14" sqref="D14"/>
    </sheetView>
  </sheetViews>
  <sheetFormatPr defaultColWidth="14.42578125" defaultRowHeight="15" customHeight="1"/>
  <cols>
    <col min="1" max="1" width="25.5703125" customWidth="1"/>
    <col min="2" max="4" width="29.140625" customWidth="1"/>
    <col min="5" max="5" width="23.28515625" customWidth="1"/>
    <col min="6" max="6" width="11.7109375" customWidth="1"/>
    <col min="7" max="26" width="9.140625" customWidth="1"/>
  </cols>
  <sheetData>
    <row r="1" spans="1:26">
      <c r="A1" s="2"/>
      <c r="B1" s="68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>
      <c r="A2" s="2"/>
      <c r="B2" s="68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>
      <c r="A3" s="701" t="s">
        <v>0</v>
      </c>
      <c r="B3" s="571"/>
      <c r="C3" s="571"/>
      <c r="D3" s="571"/>
      <c r="E3" s="57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>
      <c r="A4" s="701" t="s">
        <v>2</v>
      </c>
      <c r="B4" s="571"/>
      <c r="C4" s="571"/>
      <c r="D4" s="571"/>
      <c r="E4" s="571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701" t="s">
        <v>5</v>
      </c>
      <c r="B5" s="571"/>
      <c r="C5" s="571"/>
      <c r="D5" s="571"/>
      <c r="E5" s="571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2"/>
      <c r="B6" s="68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2"/>
      <c r="B7" s="68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47.25" customHeight="1">
      <c r="A8" s="702" t="s">
        <v>1042</v>
      </c>
      <c r="B8" s="703"/>
      <c r="C8" s="703"/>
      <c r="D8" s="703"/>
      <c r="E8" s="704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2"/>
      <c r="B9" s="68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45.75" customHeight="1">
      <c r="A10" s="705" t="s">
        <v>320</v>
      </c>
      <c r="B10" s="703"/>
      <c r="C10" s="703"/>
      <c r="D10" s="703"/>
      <c r="E10" s="704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2"/>
      <c r="B11" s="68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2"/>
      <c r="B12" s="68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2"/>
      <c r="B13" s="706" t="s">
        <v>312</v>
      </c>
      <c r="C13" s="577"/>
      <c r="D13" s="69">
        <v>483.12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2"/>
      <c r="B14" s="70" t="s">
        <v>283</v>
      </c>
      <c r="C14" s="70" t="s">
        <v>313</v>
      </c>
      <c r="D14" s="70" t="s">
        <v>314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2"/>
      <c r="B15" s="67">
        <v>45027</v>
      </c>
      <c r="C15" s="71">
        <v>69.099999999999994</v>
      </c>
      <c r="D15" s="71">
        <v>0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2"/>
      <c r="B16" s="67"/>
      <c r="C16" s="71">
        <v>0</v>
      </c>
      <c r="D16" s="71">
        <v>0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2"/>
      <c r="B17" s="67"/>
      <c r="C17" s="71">
        <v>0</v>
      </c>
      <c r="D17" s="71">
        <v>0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2"/>
      <c r="B18" s="67"/>
      <c r="C18" s="71">
        <v>0</v>
      </c>
      <c r="D18" s="71">
        <v>0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2"/>
      <c r="B19" s="67"/>
      <c r="C19" s="71">
        <v>0</v>
      </c>
      <c r="D19" s="71">
        <v>0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2"/>
      <c r="B20" s="67"/>
      <c r="C20" s="71">
        <v>0</v>
      </c>
      <c r="D20" s="71">
        <v>0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>
      <c r="A21" s="2"/>
      <c r="B21" s="67"/>
      <c r="C21" s="71">
        <v>0</v>
      </c>
      <c r="D21" s="71">
        <v>0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>
      <c r="A22" s="2"/>
      <c r="B22" s="67"/>
      <c r="C22" s="71">
        <v>0</v>
      </c>
      <c r="D22" s="71">
        <v>0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>
      <c r="A23" s="2"/>
      <c r="B23" s="67"/>
      <c r="C23" s="71">
        <v>0</v>
      </c>
      <c r="D23" s="71">
        <v>0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>
      <c r="A24" s="2"/>
      <c r="B24" s="67"/>
      <c r="C24" s="71">
        <v>0</v>
      </c>
      <c r="D24" s="71">
        <v>0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>
      <c r="A25" s="2"/>
      <c r="B25" s="67"/>
      <c r="C25" s="71">
        <v>0</v>
      </c>
      <c r="D25" s="71">
        <v>0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>
      <c r="A26" s="2"/>
      <c r="B26" s="67"/>
      <c r="C26" s="71">
        <v>0</v>
      </c>
      <c r="D26" s="71">
        <v>0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>
      <c r="A27" s="2"/>
      <c r="B27" s="67"/>
      <c r="C27" s="71">
        <v>0</v>
      </c>
      <c r="D27" s="71">
        <v>0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>
      <c r="A28" s="2"/>
      <c r="B28" s="67"/>
      <c r="C28" s="71">
        <v>0</v>
      </c>
      <c r="D28" s="71">
        <v>0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>
      <c r="A29" s="2"/>
      <c r="B29" s="67"/>
      <c r="C29" s="71">
        <v>0</v>
      </c>
      <c r="D29" s="71">
        <v>0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>
      <c r="A30" s="2"/>
      <c r="B30" s="67"/>
      <c r="C30" s="71">
        <v>0</v>
      </c>
      <c r="D30" s="71">
        <v>0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>
      <c r="A31" s="2"/>
      <c r="B31" s="67"/>
      <c r="C31" s="71">
        <v>0</v>
      </c>
      <c r="D31" s="71">
        <v>0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>
      <c r="A32" s="2"/>
      <c r="B32" s="67"/>
      <c r="C32" s="71">
        <v>0</v>
      </c>
      <c r="D32" s="71">
        <v>0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>
      <c r="A33" s="2"/>
      <c r="B33" s="67"/>
      <c r="C33" s="71">
        <v>0</v>
      </c>
      <c r="D33" s="71">
        <v>0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>
      <c r="A34" s="2"/>
      <c r="B34" s="67"/>
      <c r="C34" s="71">
        <v>0</v>
      </c>
      <c r="D34" s="71">
        <v>0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>
      <c r="A35" s="2"/>
      <c r="B35" s="67"/>
      <c r="C35" s="71">
        <v>0</v>
      </c>
      <c r="D35" s="71">
        <v>0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>
      <c r="A36" s="2"/>
      <c r="B36" s="67"/>
      <c r="C36" s="71">
        <v>0</v>
      </c>
      <c r="D36" s="71">
        <v>0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>
      <c r="A37" s="2"/>
      <c r="B37" s="67"/>
      <c r="C37" s="71">
        <v>0</v>
      </c>
      <c r="D37" s="71">
        <v>0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>
      <c r="A38" s="2"/>
      <c r="B38" s="67"/>
      <c r="C38" s="71">
        <v>0</v>
      </c>
      <c r="D38" s="71">
        <v>0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>
      <c r="A39" s="2"/>
      <c r="B39" s="67"/>
      <c r="C39" s="71">
        <v>0</v>
      </c>
      <c r="D39" s="71">
        <v>0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>
      <c r="A40" s="2"/>
      <c r="B40" s="67"/>
      <c r="C40" s="71">
        <v>0</v>
      </c>
      <c r="D40" s="71">
        <v>0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>
      <c r="A41" s="2"/>
      <c r="B41" s="67"/>
      <c r="C41" s="71">
        <v>0</v>
      </c>
      <c r="D41" s="71">
        <v>0</v>
      </c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>
      <c r="A42" s="2"/>
      <c r="B42" s="67"/>
      <c r="C42" s="71">
        <v>0</v>
      </c>
      <c r="D42" s="71">
        <v>0</v>
      </c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>
      <c r="A43" s="2"/>
      <c r="B43" s="67"/>
      <c r="C43" s="71">
        <v>0</v>
      </c>
      <c r="D43" s="71">
        <v>0</v>
      </c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>
      <c r="A44" s="2"/>
      <c r="B44" s="67"/>
      <c r="C44" s="71">
        <v>0</v>
      </c>
      <c r="D44" s="71">
        <v>0</v>
      </c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>
      <c r="A45" s="2"/>
      <c r="B45" s="67"/>
      <c r="C45" s="71">
        <v>0</v>
      </c>
      <c r="D45" s="71">
        <v>0</v>
      </c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>
      <c r="A46" s="2"/>
      <c r="B46" s="67"/>
      <c r="C46" s="71">
        <v>0</v>
      </c>
      <c r="D46" s="71">
        <v>0</v>
      </c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>
      <c r="A47" s="2"/>
      <c r="B47" s="67"/>
      <c r="C47" s="71">
        <v>0</v>
      </c>
      <c r="D47" s="71">
        <v>0</v>
      </c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>
      <c r="A48" s="2"/>
      <c r="B48" s="67"/>
      <c r="C48" s="71">
        <v>0</v>
      </c>
      <c r="D48" s="71">
        <v>0</v>
      </c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>
      <c r="A49" s="2"/>
      <c r="B49" s="67"/>
      <c r="C49" s="71">
        <v>0</v>
      </c>
      <c r="D49" s="71">
        <v>0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>
      <c r="A50" s="2"/>
      <c r="B50" s="67"/>
      <c r="C50" s="71">
        <v>0</v>
      </c>
      <c r="D50" s="71">
        <v>0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>
      <c r="A51" s="2"/>
      <c r="B51" s="67"/>
      <c r="C51" s="71">
        <v>0</v>
      </c>
      <c r="D51" s="71">
        <v>0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67"/>
      <c r="C52" s="71">
        <v>0</v>
      </c>
      <c r="D52" s="71">
        <v>0</v>
      </c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67"/>
      <c r="C53" s="71">
        <v>0</v>
      </c>
      <c r="D53" s="71">
        <v>0</v>
      </c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67"/>
      <c r="C54" s="71">
        <v>0</v>
      </c>
      <c r="D54" s="71">
        <v>0</v>
      </c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67"/>
      <c r="C55" s="71">
        <v>0</v>
      </c>
      <c r="D55" s="71">
        <v>0</v>
      </c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67"/>
      <c r="C56" s="71">
        <v>0</v>
      </c>
      <c r="D56" s="71">
        <v>0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67"/>
      <c r="C57" s="71">
        <v>0</v>
      </c>
      <c r="D57" s="71">
        <v>0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74" t="s">
        <v>181</v>
      </c>
      <c r="C58" s="75">
        <f t="shared" ref="C58:D58" si="0">SUM(C15:C57)</f>
        <v>69.099999999999994</v>
      </c>
      <c r="D58" s="75">
        <f t="shared" si="0"/>
        <v>0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708" t="s">
        <v>315</v>
      </c>
      <c r="C59" s="709"/>
      <c r="D59" s="69">
        <f>D13-C58+D58</f>
        <v>414.02</v>
      </c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68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68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68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68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699" t="s">
        <v>316</v>
      </c>
      <c r="C64" s="699"/>
      <c r="D64" s="699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700" t="s">
        <v>317</v>
      </c>
      <c r="C65" s="700"/>
      <c r="D65" s="700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68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68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68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68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68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68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68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68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68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68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68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68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68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68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68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68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68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68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68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68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68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68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68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68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68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68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68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68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68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68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68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68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68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68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68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68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68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68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68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68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68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68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68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68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68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68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68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68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68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68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68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68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68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68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68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68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68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68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68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68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68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68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68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68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68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68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68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68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68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68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68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68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68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68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68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68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68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68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68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68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68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68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68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68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68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68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68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68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68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68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68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68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68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68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68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68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68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68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68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68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68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68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68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68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68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68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68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68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68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68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68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68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68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68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68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68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68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68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68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68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68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68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68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68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68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68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68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68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68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68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68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68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68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68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68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68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68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68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68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68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68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68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68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68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68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68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68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68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68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68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68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68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68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68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68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68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68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68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68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68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68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68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68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68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68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68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68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68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68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68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68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68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68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68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68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68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68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68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68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68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68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68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68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68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68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68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68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68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68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68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68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68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68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68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68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68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68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68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68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68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68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68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68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68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68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68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68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68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68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68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68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68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68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68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68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68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68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68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68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68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68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68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68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68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68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68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68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68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68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68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68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68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68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68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68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68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68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68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68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68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68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68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68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68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68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68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68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68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68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68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68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68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68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68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68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68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68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68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68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68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68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68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68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68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68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68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68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68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68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68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68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68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68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68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68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68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68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68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68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68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68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68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68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68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68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68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68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68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68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68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68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68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68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68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68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68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68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68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68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68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68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68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68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68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68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68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68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68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68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68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68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68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68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68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68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68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68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68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68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68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68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68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68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68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68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68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68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68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68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68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68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68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68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68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68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68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68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68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68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68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68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68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68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68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68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68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68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68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68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68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68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68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68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68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68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68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68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68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68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68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68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68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68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68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68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68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68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68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68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68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68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68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68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68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68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68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68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68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68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68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68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68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68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68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68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68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68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68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68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68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68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68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68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68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68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68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68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68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68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68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68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68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68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68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68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68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68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68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68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68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68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68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68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68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68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68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68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68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68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68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68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68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68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68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68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68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68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68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68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68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68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68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68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68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68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68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68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68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68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68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68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68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68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68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68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68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68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68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68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68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68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68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68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68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68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68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68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68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68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68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68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68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68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68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68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68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68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68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68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68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68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68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68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68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68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68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68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68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68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68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68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68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68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68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68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68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68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68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68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68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68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68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68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68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68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68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68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68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68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68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68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68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68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68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68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68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68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68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68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68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68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68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68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68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68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68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68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68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68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68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68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68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68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68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68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68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68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68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68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68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68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68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68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68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68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68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68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68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68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68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68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68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68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68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68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68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68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68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68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68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68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68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68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68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68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68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68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68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68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68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68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68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68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68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68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68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68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68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68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68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68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68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68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68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68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68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68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68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68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68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68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68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68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68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68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68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68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68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68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68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68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68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68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68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68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68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68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68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68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68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68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68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68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68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68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68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68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68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68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68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68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68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68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68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68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68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68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68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68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68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68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68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68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68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68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68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68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68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68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68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68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68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68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68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68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68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68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68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68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68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68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68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68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</sheetData>
  <mergeCells count="9">
    <mergeCell ref="B64:D64"/>
    <mergeCell ref="B65:D65"/>
    <mergeCell ref="A3:E3"/>
    <mergeCell ref="A4:E4"/>
    <mergeCell ref="A5:E5"/>
    <mergeCell ref="A8:E8"/>
    <mergeCell ref="A10:E10"/>
    <mergeCell ref="B13:C13"/>
    <mergeCell ref="B59:C59"/>
  </mergeCells>
  <pageMargins left="0.511811024" right="0.511811024" top="0.78740157499999996" bottom="0.78740157499999996" header="0" footer="0"/>
  <pageSetup paperSize="9" scale="67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Z1000"/>
  <sheetViews>
    <sheetView topLeftCell="B1" workbookViewId="0">
      <selection activeCell="D14" sqref="D14"/>
    </sheetView>
  </sheetViews>
  <sheetFormatPr defaultColWidth="14.42578125" defaultRowHeight="15" customHeight="1"/>
  <cols>
    <col min="1" max="1" width="60" customWidth="1"/>
    <col min="2" max="7" width="22.85546875" customWidth="1"/>
    <col min="8" max="26" width="9.140625" customWidth="1"/>
  </cols>
  <sheetData>
    <row r="1" spans="1:26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>
      <c r="A2" s="2"/>
      <c r="B2" s="684" t="s">
        <v>0</v>
      </c>
      <c r="C2" s="571"/>
      <c r="D2" s="571"/>
      <c r="E2" s="57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>
      <c r="A3" s="2"/>
      <c r="B3" s="683" t="s">
        <v>2</v>
      </c>
      <c r="C3" s="571"/>
      <c r="D3" s="571"/>
      <c r="E3" s="57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>
      <c r="A4" s="2"/>
      <c r="B4" s="713" t="s">
        <v>5</v>
      </c>
      <c r="C4" s="571"/>
      <c r="D4" s="571"/>
      <c r="E4" s="571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34.5" customHeight="1">
      <c r="A8" s="714" t="s">
        <v>321</v>
      </c>
      <c r="B8" s="586"/>
      <c r="C8" s="586"/>
      <c r="D8" s="586"/>
      <c r="E8" s="586"/>
      <c r="F8" s="586"/>
      <c r="G8" s="577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30" customHeight="1">
      <c r="A9" s="715" t="s">
        <v>11</v>
      </c>
      <c r="B9" s="716" t="s">
        <v>1041</v>
      </c>
      <c r="C9" s="586"/>
      <c r="D9" s="586"/>
      <c r="E9" s="586"/>
      <c r="F9" s="586"/>
      <c r="G9" s="577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7.25" customHeight="1">
      <c r="A10" s="568"/>
      <c r="B10" s="717" t="s">
        <v>322</v>
      </c>
      <c r="C10" s="642"/>
      <c r="D10" s="642"/>
      <c r="E10" s="642"/>
      <c r="F10" s="642"/>
      <c r="G10" s="575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7.25" customHeight="1">
      <c r="A11" s="710" t="s">
        <v>323</v>
      </c>
      <c r="B11" s="588"/>
      <c r="C11" s="632"/>
      <c r="D11" s="632"/>
      <c r="E11" s="632"/>
      <c r="F11" s="632"/>
      <c r="G11" s="583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1.75" customHeight="1">
      <c r="A12" s="568"/>
      <c r="B12" s="78" t="s">
        <v>324</v>
      </c>
      <c r="C12" s="78" t="s">
        <v>325</v>
      </c>
      <c r="D12" s="78" t="s">
        <v>326</v>
      </c>
      <c r="E12" s="78" t="s">
        <v>327</v>
      </c>
      <c r="F12" s="78" t="s">
        <v>328</v>
      </c>
      <c r="G12" s="79" t="s">
        <v>329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51">
      <c r="A13" s="80" t="s">
        <v>330</v>
      </c>
      <c r="B13" s="81">
        <v>192.62</v>
      </c>
      <c r="C13" s="82">
        <v>0</v>
      </c>
      <c r="D13" s="82">
        <v>0</v>
      </c>
      <c r="E13" s="82">
        <v>2.16</v>
      </c>
      <c r="F13" s="82">
        <v>0</v>
      </c>
      <c r="G13" s="82">
        <f t="shared" ref="G13:G17" si="0">B13-C13+D13+E13-F13</f>
        <v>194.78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51">
      <c r="A14" s="80" t="s">
        <v>331</v>
      </c>
      <c r="B14" s="81">
        <v>285091.89</v>
      </c>
      <c r="C14" s="82">
        <v>603700</v>
      </c>
      <c r="D14" s="82">
        <v>1130000</v>
      </c>
      <c r="E14" s="82">
        <f>1927.45+5732.61</f>
        <v>7660.0599999999995</v>
      </c>
      <c r="F14" s="82">
        <v>0</v>
      </c>
      <c r="G14" s="82">
        <f t="shared" si="0"/>
        <v>819051.95000000007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51">
      <c r="A15" s="80" t="s">
        <v>332</v>
      </c>
      <c r="B15" s="81">
        <v>0</v>
      </c>
      <c r="C15" s="82">
        <v>0</v>
      </c>
      <c r="D15" s="82">
        <v>0</v>
      </c>
      <c r="E15" s="82">
        <v>0</v>
      </c>
      <c r="F15" s="82">
        <v>0</v>
      </c>
      <c r="G15" s="82">
        <f t="shared" si="0"/>
        <v>0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51">
      <c r="A16" s="80" t="s">
        <v>332</v>
      </c>
      <c r="B16" s="81">
        <v>0</v>
      </c>
      <c r="C16" s="82">
        <v>0</v>
      </c>
      <c r="D16" s="82">
        <v>0</v>
      </c>
      <c r="E16" s="82">
        <v>0</v>
      </c>
      <c r="F16" s="82">
        <v>0</v>
      </c>
      <c r="G16" s="82">
        <f t="shared" si="0"/>
        <v>0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51">
      <c r="A17" s="80" t="s">
        <v>332</v>
      </c>
      <c r="B17" s="81">
        <v>0</v>
      </c>
      <c r="C17" s="82">
        <v>0</v>
      </c>
      <c r="D17" s="82">
        <v>0</v>
      </c>
      <c r="E17" s="82">
        <v>0</v>
      </c>
      <c r="F17" s="82">
        <v>0</v>
      </c>
      <c r="G17" s="82">
        <f t="shared" si="0"/>
        <v>0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83" t="s">
        <v>333</v>
      </c>
      <c r="B18" s="84">
        <f t="shared" ref="B18:G18" si="1">SUM(B13:B17)</f>
        <v>285284.51</v>
      </c>
      <c r="C18" s="84">
        <f t="shared" si="1"/>
        <v>603700</v>
      </c>
      <c r="D18" s="84">
        <f t="shared" si="1"/>
        <v>1130000</v>
      </c>
      <c r="E18" s="84">
        <f t="shared" si="1"/>
        <v>7662.2199999999993</v>
      </c>
      <c r="F18" s="84">
        <f t="shared" si="1"/>
        <v>0</v>
      </c>
      <c r="G18" s="84">
        <f t="shared" si="1"/>
        <v>819246.7300000001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31.5" customHeight="1">
      <c r="A19" s="710" t="s">
        <v>334</v>
      </c>
      <c r="B19" s="711" t="s">
        <v>334</v>
      </c>
      <c r="C19" s="586"/>
      <c r="D19" s="586"/>
      <c r="E19" s="586"/>
      <c r="F19" s="577"/>
      <c r="G19" s="85">
        <f>G21</f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2.5" customHeight="1">
      <c r="A20" s="568"/>
      <c r="B20" s="78" t="s">
        <v>324</v>
      </c>
      <c r="C20" s="78" t="s">
        <v>325</v>
      </c>
      <c r="D20" s="78" t="s">
        <v>326</v>
      </c>
      <c r="E20" s="78" t="s">
        <v>327</v>
      </c>
      <c r="F20" s="78" t="s">
        <v>328</v>
      </c>
      <c r="G20" s="79" t="s">
        <v>329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80" t="s">
        <v>332</v>
      </c>
      <c r="B21" s="81">
        <v>0</v>
      </c>
      <c r="C21" s="82">
        <v>0</v>
      </c>
      <c r="D21" s="82">
        <v>0</v>
      </c>
      <c r="E21" s="82">
        <v>0</v>
      </c>
      <c r="F21" s="82">
        <v>0</v>
      </c>
      <c r="G21" s="82">
        <f t="shared" ref="G21:G22" si="2">B21-C21+D21+E21-F21</f>
        <v>0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80" t="s">
        <v>332</v>
      </c>
      <c r="B22" s="81">
        <v>0</v>
      </c>
      <c r="C22" s="82">
        <v>0</v>
      </c>
      <c r="D22" s="82">
        <v>0</v>
      </c>
      <c r="E22" s="82">
        <v>0</v>
      </c>
      <c r="F22" s="82">
        <v>0</v>
      </c>
      <c r="G22" s="82">
        <f t="shared" si="2"/>
        <v>0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83" t="s">
        <v>335</v>
      </c>
      <c r="B23" s="84">
        <f t="shared" ref="B23:G23" si="3">SUM(B21:B22)</f>
        <v>0</v>
      </c>
      <c r="C23" s="84">
        <f t="shared" si="3"/>
        <v>0</v>
      </c>
      <c r="D23" s="84">
        <f t="shared" si="3"/>
        <v>0</v>
      </c>
      <c r="E23" s="84">
        <f t="shared" si="3"/>
        <v>0</v>
      </c>
      <c r="F23" s="84">
        <f t="shared" si="3"/>
        <v>0</v>
      </c>
      <c r="G23" s="84">
        <f t="shared" si="3"/>
        <v>0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86" t="s">
        <v>181</v>
      </c>
      <c r="B24" s="86">
        <f t="shared" ref="B24:G24" si="4">B18+B23</f>
        <v>285284.51</v>
      </c>
      <c r="C24" s="86">
        <f t="shared" si="4"/>
        <v>603700</v>
      </c>
      <c r="D24" s="86">
        <f t="shared" si="4"/>
        <v>1130000</v>
      </c>
      <c r="E24" s="86">
        <f t="shared" si="4"/>
        <v>7662.2199999999993</v>
      </c>
      <c r="F24" s="86">
        <f t="shared" si="4"/>
        <v>0</v>
      </c>
      <c r="G24" s="86">
        <f t="shared" si="4"/>
        <v>819246.7300000001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>
      <c r="A29" s="2"/>
      <c r="B29" s="712" t="s">
        <v>336</v>
      </c>
      <c r="C29" s="571"/>
      <c r="D29" s="571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>
      <c r="A30" s="2"/>
      <c r="B30" s="712" t="s">
        <v>337</v>
      </c>
      <c r="C30" s="571"/>
      <c r="D30" s="571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2">
    <mergeCell ref="A19:A20"/>
    <mergeCell ref="B19:F19"/>
    <mergeCell ref="B29:D29"/>
    <mergeCell ref="B30:D30"/>
    <mergeCell ref="B2:E2"/>
    <mergeCell ref="B3:E3"/>
    <mergeCell ref="B4:E4"/>
    <mergeCell ref="A8:G8"/>
    <mergeCell ref="A9:A10"/>
    <mergeCell ref="B9:G9"/>
    <mergeCell ref="B10:G11"/>
    <mergeCell ref="A11:A12"/>
  </mergeCells>
  <printOptions horizontalCentered="1" verticalCentered="1"/>
  <pageMargins left="0.51181102362204722" right="0.51181102362204722" top="0.78740157480314965" bottom="0.78740157480314965" header="0" footer="0"/>
  <pageSetup paperSize="9" scale="64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Z1000"/>
  <sheetViews>
    <sheetView topLeftCell="A50" workbookViewId="0">
      <selection activeCell="D29" sqref="D29"/>
    </sheetView>
  </sheetViews>
  <sheetFormatPr defaultColWidth="14.42578125" defaultRowHeight="15" customHeight="1"/>
  <cols>
    <col min="1" max="1" width="23.5703125" customWidth="1"/>
    <col min="2" max="2" width="18.85546875" customWidth="1"/>
    <col min="3" max="3" width="66.5703125" customWidth="1"/>
    <col min="4" max="4" width="27.7109375" customWidth="1"/>
    <col min="5" max="5" width="23.140625" customWidth="1"/>
    <col min="6" max="6" width="23.5703125" customWidth="1"/>
    <col min="7" max="8" width="8.7109375" customWidth="1"/>
    <col min="9" max="26" width="9.140625" customWidth="1"/>
  </cols>
  <sheetData>
    <row r="1" spans="1:26">
      <c r="A1" s="87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</row>
    <row r="2" spans="1:26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</row>
    <row r="3" spans="1:26" ht="15.75">
      <c r="A3" s="87"/>
      <c r="B3" s="683" t="s">
        <v>0</v>
      </c>
      <c r="C3" s="571"/>
      <c r="D3" s="571"/>
      <c r="E3" s="88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</row>
    <row r="4" spans="1:26" ht="15.75">
      <c r="A4" s="87"/>
      <c r="B4" s="683" t="s">
        <v>2</v>
      </c>
      <c r="C4" s="571"/>
      <c r="D4" s="571"/>
      <c r="E4" s="88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</row>
    <row r="5" spans="1:26">
      <c r="A5" s="87"/>
      <c r="B5" s="722" t="s">
        <v>5</v>
      </c>
      <c r="C5" s="571"/>
      <c r="D5" s="571"/>
      <c r="E5" s="89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</row>
    <row r="6" spans="1:26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</row>
    <row r="7" spans="1:26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</row>
    <row r="8" spans="1:26" ht="31.5">
      <c r="A8" s="723" t="s">
        <v>338</v>
      </c>
      <c r="B8" s="586"/>
      <c r="C8" s="586"/>
      <c r="D8" s="614"/>
      <c r="E8" s="90" t="s">
        <v>1</v>
      </c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</row>
    <row r="9" spans="1:26" ht="15.75">
      <c r="A9" s="584" t="s">
        <v>7</v>
      </c>
      <c r="B9" s="614"/>
      <c r="C9" s="634" t="s">
        <v>8</v>
      </c>
      <c r="D9" s="614"/>
      <c r="E9" s="90" t="s">
        <v>269</v>
      </c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</row>
    <row r="10" spans="1:26" ht="24" customHeight="1">
      <c r="A10" s="724" t="s">
        <v>339</v>
      </c>
      <c r="B10" s="614"/>
      <c r="C10" s="718" t="s">
        <v>12</v>
      </c>
      <c r="D10" s="586"/>
      <c r="E10" s="392" t="s">
        <v>1041</v>
      </c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</row>
    <row r="11" spans="1:26">
      <c r="A11" s="87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</row>
    <row r="12" spans="1:26" ht="15.75" customHeight="1">
      <c r="A12" s="87"/>
      <c r="B12" s="87"/>
      <c r="C12" s="87"/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</row>
    <row r="13" spans="1:26">
      <c r="A13" s="87"/>
      <c r="B13" s="719" t="s">
        <v>340</v>
      </c>
      <c r="C13" s="586"/>
      <c r="D13" s="57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</row>
    <row r="14" spans="1:26">
      <c r="A14" s="87"/>
      <c r="B14" s="720" t="s">
        <v>341</v>
      </c>
      <c r="C14" s="586"/>
      <c r="D14" s="577"/>
      <c r="E14" s="721"/>
      <c r="F14" s="571"/>
      <c r="G14" s="571"/>
      <c r="H14" s="571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</row>
    <row r="15" spans="1:26" ht="15.75">
      <c r="A15" s="87"/>
      <c r="B15" s="91" t="s">
        <v>342</v>
      </c>
      <c r="C15" s="92" t="s">
        <v>343</v>
      </c>
      <c r="D15" s="92">
        <v>127936.21</v>
      </c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</row>
    <row r="16" spans="1:26" ht="15.75">
      <c r="A16" s="87"/>
      <c r="B16" s="91" t="s">
        <v>344</v>
      </c>
      <c r="C16" s="92" t="s">
        <v>345</v>
      </c>
      <c r="D16" s="92">
        <v>146546.63</v>
      </c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</row>
    <row r="17" spans="1:26" ht="15.75">
      <c r="A17" s="87"/>
      <c r="B17" s="91" t="s">
        <v>346</v>
      </c>
      <c r="C17" s="92" t="s">
        <v>347</v>
      </c>
      <c r="D17" s="92">
        <v>0</v>
      </c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</row>
    <row r="18" spans="1:26" ht="15.75">
      <c r="A18" s="87"/>
      <c r="B18" s="93" t="s">
        <v>348</v>
      </c>
      <c r="C18" s="92" t="s">
        <v>349</v>
      </c>
      <c r="D18" s="92">
        <v>24592.080000000002</v>
      </c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</row>
    <row r="19" spans="1:26" ht="15.75">
      <c r="A19" s="87"/>
      <c r="B19" s="91" t="s">
        <v>350</v>
      </c>
      <c r="C19" s="92" t="s">
        <v>351</v>
      </c>
      <c r="D19" s="92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</row>
    <row r="20" spans="1:26" ht="15.75" customHeight="1">
      <c r="A20" s="87"/>
      <c r="B20" s="93" t="s">
        <v>352</v>
      </c>
      <c r="C20" s="92" t="s">
        <v>353</v>
      </c>
      <c r="D20" s="92">
        <v>3282.77</v>
      </c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</row>
    <row r="21" spans="1:26" ht="15.75" customHeight="1">
      <c r="A21" s="87"/>
      <c r="B21" s="91" t="s">
        <v>354</v>
      </c>
      <c r="C21" s="92" t="s">
        <v>355</v>
      </c>
      <c r="D21" s="92">
        <v>0</v>
      </c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</row>
    <row r="22" spans="1:26" ht="15.75" customHeight="1">
      <c r="A22" s="87"/>
      <c r="B22" s="91" t="s">
        <v>356</v>
      </c>
      <c r="C22" s="92" t="s">
        <v>357</v>
      </c>
      <c r="D22" s="92">
        <v>567.6</v>
      </c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</row>
    <row r="23" spans="1:26" ht="15.75" customHeight="1">
      <c r="A23" s="87"/>
      <c r="B23" s="725" t="s">
        <v>358</v>
      </c>
      <c r="C23" s="577"/>
      <c r="D23" s="94">
        <f>SUM(D15:D22)</f>
        <v>302925.29000000004</v>
      </c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</row>
    <row r="24" spans="1:26" ht="15.75" customHeight="1">
      <c r="A24" s="87"/>
      <c r="B24" s="95"/>
      <c r="C24" s="96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</row>
    <row r="25" spans="1:26" ht="15.75" customHeight="1">
      <c r="A25" s="87"/>
      <c r="B25" s="719" t="s">
        <v>359</v>
      </c>
      <c r="C25" s="586"/>
      <c r="D25" s="57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</row>
    <row r="26" spans="1:26" ht="15.75" customHeight="1">
      <c r="A26" s="87"/>
      <c r="B26" s="720" t="s">
        <v>360</v>
      </c>
      <c r="C26" s="586"/>
      <c r="D26" s="57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</row>
    <row r="27" spans="1:26" ht="15.75" customHeight="1">
      <c r="A27" s="87"/>
      <c r="B27" s="91" t="s">
        <v>361</v>
      </c>
      <c r="C27" s="92" t="s">
        <v>50</v>
      </c>
      <c r="D27" s="92">
        <v>19354.79</v>
      </c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</row>
    <row r="28" spans="1:26" ht="15.75" customHeight="1">
      <c r="A28" s="87"/>
      <c r="B28" s="91" t="s">
        <v>297</v>
      </c>
      <c r="C28" s="92" t="s">
        <v>362</v>
      </c>
      <c r="D28" s="92">
        <v>3969.83</v>
      </c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</row>
    <row r="29" spans="1:26" ht="15.75" customHeight="1">
      <c r="A29" s="87"/>
      <c r="B29" s="91" t="s">
        <v>296</v>
      </c>
      <c r="C29" s="92" t="s">
        <v>52</v>
      </c>
      <c r="D29" s="92">
        <v>14480.09</v>
      </c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</row>
    <row r="30" spans="1:26" ht="15.75" customHeight="1">
      <c r="A30" s="87"/>
      <c r="B30" s="93" t="s">
        <v>363</v>
      </c>
      <c r="C30" s="92" t="s">
        <v>53</v>
      </c>
      <c r="D30" s="92">
        <v>0</v>
      </c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</row>
    <row r="31" spans="1:26" ht="15.75" customHeight="1">
      <c r="A31" s="87"/>
      <c r="B31" s="93" t="s">
        <v>364</v>
      </c>
      <c r="C31" s="92" t="s">
        <v>54</v>
      </c>
      <c r="D31" s="92">
        <v>0</v>
      </c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</row>
    <row r="32" spans="1:26" ht="15.75" customHeight="1">
      <c r="A32" s="87"/>
      <c r="B32" s="97" t="s">
        <v>365</v>
      </c>
      <c r="C32" s="98" t="s">
        <v>55</v>
      </c>
      <c r="D32" s="98">
        <f>D33+D35+D37+D40+D43</f>
        <v>4099.8599999999997</v>
      </c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</row>
    <row r="33" spans="1:26" ht="15.75" customHeight="1">
      <c r="A33" s="87"/>
      <c r="B33" s="99" t="s">
        <v>366</v>
      </c>
      <c r="C33" s="100" t="s">
        <v>367</v>
      </c>
      <c r="D33" s="100">
        <f>D34</f>
        <v>4099.8599999999997</v>
      </c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</row>
    <row r="34" spans="1:26" ht="15.75" customHeight="1">
      <c r="A34" s="87"/>
      <c r="B34" s="101" t="s">
        <v>368</v>
      </c>
      <c r="C34" s="102" t="s">
        <v>369</v>
      </c>
      <c r="D34" s="102">
        <v>4099.8599999999997</v>
      </c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</row>
    <row r="35" spans="1:26" ht="15.75" customHeight="1">
      <c r="A35" s="87"/>
      <c r="B35" s="99" t="s">
        <v>370</v>
      </c>
      <c r="C35" s="100" t="s">
        <v>58</v>
      </c>
      <c r="D35" s="100">
        <f>D36</f>
        <v>0</v>
      </c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</row>
    <row r="36" spans="1:26" ht="15.75" customHeight="1">
      <c r="A36" s="87"/>
      <c r="B36" s="101" t="s">
        <v>371</v>
      </c>
      <c r="C36" s="102" t="s">
        <v>59</v>
      </c>
      <c r="D36" s="102">
        <v>0</v>
      </c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</row>
    <row r="37" spans="1:26" ht="15.75" customHeight="1">
      <c r="A37" s="87"/>
      <c r="B37" s="99" t="s">
        <v>372</v>
      </c>
      <c r="C37" s="100" t="s">
        <v>60</v>
      </c>
      <c r="D37" s="100">
        <f>SUM(D38:D39)</f>
        <v>0</v>
      </c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</row>
    <row r="38" spans="1:26" ht="15.75" customHeight="1">
      <c r="A38" s="87"/>
      <c r="B38" s="101" t="s">
        <v>373</v>
      </c>
      <c r="C38" s="102" t="s">
        <v>61</v>
      </c>
      <c r="D38" s="102">
        <v>0</v>
      </c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</row>
    <row r="39" spans="1:26" ht="15.75" customHeight="1">
      <c r="A39" s="87"/>
      <c r="B39" s="101" t="s">
        <v>374</v>
      </c>
      <c r="C39" s="102" t="s">
        <v>62</v>
      </c>
      <c r="D39" s="102">
        <v>0</v>
      </c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</row>
    <row r="40" spans="1:26" ht="15.75" customHeight="1">
      <c r="A40" s="87"/>
      <c r="B40" s="99" t="s">
        <v>375</v>
      </c>
      <c r="C40" s="100" t="s">
        <v>63</v>
      </c>
      <c r="D40" s="100">
        <f>SUM(D41:D42)</f>
        <v>0</v>
      </c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</row>
    <row r="41" spans="1:26" ht="15.75" customHeight="1">
      <c r="A41" s="87"/>
      <c r="B41" s="101" t="s">
        <v>376</v>
      </c>
      <c r="C41" s="102" t="s">
        <v>64</v>
      </c>
      <c r="D41" s="102">
        <v>0</v>
      </c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</row>
    <row r="42" spans="1:26" ht="15.75" customHeight="1">
      <c r="A42" s="87"/>
      <c r="B42" s="101" t="s">
        <v>377</v>
      </c>
      <c r="C42" s="102" t="s">
        <v>65</v>
      </c>
      <c r="D42" s="102">
        <v>0</v>
      </c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</row>
    <row r="43" spans="1:26" ht="15.75" customHeight="1">
      <c r="A43" s="87"/>
      <c r="B43" s="99" t="s">
        <v>378</v>
      </c>
      <c r="C43" s="100" t="s">
        <v>379</v>
      </c>
      <c r="D43" s="100">
        <v>0</v>
      </c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</row>
    <row r="44" spans="1:26" ht="15.75" customHeight="1">
      <c r="A44" s="87"/>
      <c r="B44" s="103" t="s">
        <v>380</v>
      </c>
      <c r="C44" s="102" t="s">
        <v>67</v>
      </c>
      <c r="D44" s="102">
        <v>393.37</v>
      </c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</row>
    <row r="45" spans="1:26" ht="15.75" customHeight="1">
      <c r="A45" s="87"/>
      <c r="B45" s="103" t="s">
        <v>381</v>
      </c>
      <c r="C45" s="104" t="s">
        <v>68</v>
      </c>
      <c r="D45" s="104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</row>
    <row r="46" spans="1:26" ht="15.75" customHeight="1">
      <c r="A46" s="87"/>
      <c r="B46" s="725" t="s">
        <v>382</v>
      </c>
      <c r="C46" s="577"/>
      <c r="D46" s="94">
        <f>SUM(D27:D31)+D32+D35+D37+D40+D43+D44+D45</f>
        <v>42297.94000000001</v>
      </c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</row>
    <row r="47" spans="1:26" ht="15.75" customHeight="1">
      <c r="A47" s="87"/>
      <c r="B47" s="105"/>
      <c r="C47" s="105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</row>
    <row r="48" spans="1:26" ht="15.75" customHeight="1">
      <c r="A48" s="87"/>
      <c r="B48" s="719" t="s">
        <v>383</v>
      </c>
      <c r="C48" s="586"/>
      <c r="D48" s="57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</row>
    <row r="49" spans="1:26" ht="15.75" customHeight="1">
      <c r="A49" s="87"/>
      <c r="B49" s="720" t="s">
        <v>384</v>
      </c>
      <c r="C49" s="586"/>
      <c r="D49" s="57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</row>
    <row r="50" spans="1:26" ht="15.75" customHeight="1">
      <c r="A50" s="87"/>
      <c r="B50" s="91"/>
      <c r="C50" s="92"/>
      <c r="D50" s="106">
        <v>0</v>
      </c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</row>
    <row r="51" spans="1:26" ht="15.75" customHeight="1">
      <c r="A51" s="87"/>
      <c r="B51" s="91"/>
      <c r="C51" s="92"/>
      <c r="D51" s="106">
        <v>0</v>
      </c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</row>
    <row r="52" spans="1:26" ht="15.75" customHeight="1">
      <c r="A52" s="87"/>
      <c r="B52" s="91"/>
      <c r="C52" s="92"/>
      <c r="D52" s="106">
        <v>0</v>
      </c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</row>
    <row r="53" spans="1:26" ht="15.75" customHeight="1">
      <c r="A53" s="87"/>
      <c r="B53" s="725" t="s">
        <v>385</v>
      </c>
      <c r="C53" s="577"/>
      <c r="D53" s="94">
        <f>SUM(D50:D52)</f>
        <v>0</v>
      </c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</row>
    <row r="54" spans="1:26" ht="15.75" customHeight="1">
      <c r="A54" s="87"/>
      <c r="B54" s="105"/>
      <c r="C54" s="105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</row>
    <row r="55" spans="1:26" ht="15.75" customHeight="1">
      <c r="A55" s="87"/>
      <c r="B55" s="725" t="s">
        <v>386</v>
      </c>
      <c r="C55" s="577"/>
      <c r="D55" s="107">
        <f>D23+D46</f>
        <v>345223.23000000004</v>
      </c>
      <c r="E55" s="379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</row>
    <row r="56" spans="1:26" ht="15.75" customHeight="1">
      <c r="A56" s="87"/>
      <c r="B56" s="87"/>
      <c r="C56" s="87"/>
      <c r="D56" s="87"/>
      <c r="E56" s="108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</row>
    <row r="57" spans="1:26" ht="15.75" customHeight="1">
      <c r="A57" s="87"/>
      <c r="B57" s="87"/>
      <c r="C57" s="87"/>
      <c r="D57" s="87"/>
      <c r="E57" s="108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</row>
    <row r="58" spans="1:26" ht="15.75" customHeight="1">
      <c r="A58" s="87"/>
      <c r="B58" s="726" t="s">
        <v>387</v>
      </c>
      <c r="C58" s="571"/>
      <c r="D58" s="571"/>
      <c r="E58" s="109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</row>
    <row r="59" spans="1:26" ht="15.75" customHeight="1">
      <c r="A59" s="87"/>
      <c r="B59" s="726" t="s">
        <v>388</v>
      </c>
      <c r="C59" s="571"/>
      <c r="D59" s="571"/>
      <c r="E59" s="110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</row>
    <row r="60" spans="1:26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</row>
    <row r="61" spans="1:26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</row>
    <row r="62" spans="1:26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</row>
    <row r="63" spans="1:26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</row>
    <row r="64" spans="1:26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</row>
    <row r="65" spans="1:26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</row>
    <row r="66" spans="1:26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</row>
    <row r="67" spans="1:26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</row>
    <row r="68" spans="1:26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</row>
    <row r="69" spans="1:26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</row>
    <row r="70" spans="1:26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</row>
    <row r="71" spans="1:26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</row>
    <row r="72" spans="1:26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</row>
    <row r="73" spans="1:26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</row>
    <row r="74" spans="1:26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</row>
    <row r="75" spans="1:26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</row>
    <row r="76" spans="1:26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</row>
    <row r="77" spans="1:26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</row>
    <row r="78" spans="1:26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</row>
    <row r="79" spans="1:26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</row>
    <row r="80" spans="1:26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</row>
    <row r="81" spans="1:26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</row>
    <row r="82" spans="1:26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</row>
    <row r="83" spans="1:26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</row>
    <row r="84" spans="1:26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</row>
    <row r="85" spans="1:26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</row>
    <row r="86" spans="1:26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</row>
    <row r="87" spans="1:26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</row>
    <row r="88" spans="1:26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</row>
    <row r="89" spans="1:26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</row>
    <row r="90" spans="1:26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</row>
    <row r="91" spans="1:26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</row>
    <row r="92" spans="1:26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</row>
    <row r="93" spans="1:26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</row>
    <row r="94" spans="1:26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</row>
    <row r="95" spans="1:26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</row>
    <row r="96" spans="1:26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</row>
    <row r="97" spans="1:26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</row>
    <row r="98" spans="1:26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</row>
    <row r="99" spans="1:26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</row>
    <row r="100" spans="1:26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</row>
    <row r="101" spans="1:26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</row>
    <row r="102" spans="1:26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</row>
    <row r="103" spans="1:26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</row>
    <row r="104" spans="1:26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</row>
    <row r="105" spans="1:26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</row>
    <row r="106" spans="1:26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</row>
    <row r="107" spans="1:26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</row>
    <row r="108" spans="1:26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</row>
    <row r="109" spans="1:26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</row>
    <row r="110" spans="1:26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</row>
    <row r="111" spans="1:26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</row>
    <row r="112" spans="1:26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</row>
    <row r="113" spans="1:26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</row>
    <row r="114" spans="1:26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</row>
    <row r="115" spans="1:26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</row>
    <row r="116" spans="1:26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</row>
    <row r="117" spans="1:26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</row>
    <row r="118" spans="1:26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</row>
    <row r="119" spans="1:26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</row>
    <row r="120" spans="1:26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</row>
    <row r="121" spans="1:26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</row>
    <row r="122" spans="1:26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</row>
    <row r="123" spans="1:26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</row>
    <row r="124" spans="1:26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</row>
    <row r="125" spans="1:26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</row>
    <row r="126" spans="1:26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</row>
    <row r="127" spans="1:26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</row>
    <row r="128" spans="1:26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</row>
    <row r="129" spans="1:26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</row>
    <row r="130" spans="1:26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</row>
    <row r="131" spans="1:26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</row>
    <row r="132" spans="1:26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</row>
    <row r="133" spans="1:26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</row>
    <row r="134" spans="1:26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</row>
    <row r="135" spans="1:26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</row>
    <row r="136" spans="1:26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</row>
    <row r="137" spans="1:26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</row>
    <row r="138" spans="1:26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</row>
    <row r="139" spans="1:26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</row>
    <row r="140" spans="1:26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</row>
    <row r="141" spans="1:26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</row>
    <row r="142" spans="1:26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</row>
    <row r="143" spans="1:26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</row>
    <row r="144" spans="1:26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</row>
    <row r="145" spans="1:26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</row>
    <row r="146" spans="1:26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</row>
    <row r="147" spans="1:26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</row>
    <row r="148" spans="1:26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</row>
    <row r="149" spans="1:26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</row>
    <row r="150" spans="1:26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</row>
    <row r="151" spans="1:26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</row>
    <row r="152" spans="1:26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</row>
    <row r="153" spans="1:26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</row>
    <row r="154" spans="1:26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</row>
    <row r="155" spans="1:26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</row>
    <row r="156" spans="1:26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</row>
    <row r="157" spans="1:26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</row>
    <row r="158" spans="1:26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</row>
    <row r="159" spans="1:26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</row>
    <row r="160" spans="1:26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</row>
    <row r="161" spans="1:26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</row>
    <row r="162" spans="1:26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</row>
    <row r="163" spans="1:26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</row>
    <row r="164" spans="1:26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</row>
    <row r="165" spans="1:26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</row>
    <row r="166" spans="1:26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</row>
    <row r="167" spans="1:26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</row>
    <row r="168" spans="1:26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</row>
    <row r="169" spans="1:26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</row>
    <row r="170" spans="1:26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</row>
    <row r="171" spans="1:26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</row>
    <row r="172" spans="1:26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</row>
    <row r="173" spans="1:26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</row>
    <row r="174" spans="1:26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</row>
    <row r="175" spans="1:26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</row>
    <row r="176" spans="1:26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</row>
    <row r="177" spans="1:26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</row>
    <row r="178" spans="1:26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</row>
    <row r="179" spans="1:26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</row>
    <row r="180" spans="1:26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</row>
    <row r="181" spans="1:26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</row>
    <row r="182" spans="1:26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</row>
    <row r="183" spans="1:26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</row>
    <row r="184" spans="1:26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</row>
    <row r="185" spans="1:26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</row>
    <row r="186" spans="1:26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</row>
    <row r="187" spans="1:26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</row>
    <row r="188" spans="1:26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</row>
    <row r="189" spans="1:26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</row>
    <row r="190" spans="1:26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</row>
    <row r="191" spans="1:26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</row>
    <row r="192" spans="1:26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</row>
    <row r="193" spans="1:26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</row>
    <row r="194" spans="1:26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</row>
    <row r="195" spans="1:26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</row>
    <row r="196" spans="1:26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</row>
    <row r="197" spans="1:26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</row>
    <row r="198" spans="1:26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</row>
    <row r="199" spans="1:26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</row>
    <row r="200" spans="1:26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</row>
    <row r="201" spans="1:26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</row>
    <row r="202" spans="1:26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</row>
    <row r="203" spans="1:26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</row>
    <row r="204" spans="1:26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</row>
    <row r="205" spans="1:26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</row>
    <row r="206" spans="1:26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</row>
    <row r="207" spans="1:26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</row>
    <row r="208" spans="1:26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</row>
    <row r="209" spans="1:26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</row>
    <row r="210" spans="1:26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</row>
    <row r="211" spans="1:26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</row>
    <row r="212" spans="1:26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</row>
    <row r="213" spans="1:26" ht="15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</row>
    <row r="214" spans="1:26" ht="15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</row>
    <row r="215" spans="1:26" ht="15.7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</row>
    <row r="216" spans="1:26" ht="15.75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</row>
    <row r="217" spans="1:26" ht="15.75" customHeight="1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</row>
    <row r="218" spans="1:26" ht="15.75" customHeight="1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</row>
    <row r="219" spans="1:26" ht="15.75" customHeight="1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</row>
    <row r="220" spans="1:26" ht="15.75" customHeight="1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</row>
    <row r="221" spans="1:26" ht="15.75" customHeight="1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</row>
    <row r="222" spans="1:26" ht="15.75" customHeight="1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</row>
    <row r="223" spans="1:26" ht="15.75" customHeight="1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</row>
    <row r="224" spans="1:26" ht="15.75" customHeight="1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</row>
    <row r="225" spans="1:26" ht="15.75" customHeight="1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</row>
    <row r="226" spans="1:26" ht="15.75" customHeight="1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</row>
    <row r="227" spans="1:26" ht="15.75" customHeight="1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</row>
    <row r="228" spans="1:26" ht="15.75" customHeight="1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</row>
    <row r="229" spans="1:26" ht="15.75" customHeight="1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</row>
    <row r="230" spans="1:26" ht="15.75" customHeight="1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</row>
    <row r="231" spans="1:26" ht="15.75" customHeight="1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</row>
    <row r="232" spans="1:26" ht="15.75" customHeight="1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</row>
    <row r="233" spans="1:26" ht="15.75" customHeight="1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</row>
    <row r="234" spans="1:26" ht="15.75" customHeight="1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</row>
    <row r="235" spans="1:26" ht="15.75" customHeight="1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</row>
    <row r="236" spans="1:26" ht="15.75" customHeight="1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</row>
    <row r="237" spans="1:26" ht="15.75" customHeight="1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</row>
    <row r="238" spans="1:26" ht="15.75" customHeight="1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</row>
    <row r="239" spans="1:26" ht="15.75" customHeight="1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</row>
    <row r="240" spans="1:26" ht="15.75" customHeight="1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</row>
    <row r="241" spans="1:26" ht="15.75" customHeight="1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</row>
    <row r="242" spans="1:26" ht="15.75" customHeight="1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</row>
    <row r="243" spans="1:26" ht="15.75" customHeight="1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</row>
    <row r="244" spans="1:26" ht="15.75" customHeight="1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</row>
    <row r="245" spans="1:26" ht="15.75" customHeight="1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</row>
    <row r="246" spans="1:26" ht="15.75" customHeight="1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</row>
    <row r="247" spans="1:26" ht="15.75" customHeight="1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</row>
    <row r="248" spans="1:26" ht="15.75" customHeight="1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</row>
    <row r="249" spans="1:26" ht="15.75" customHeight="1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</row>
    <row r="250" spans="1:26" ht="15.75" customHeight="1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</row>
    <row r="251" spans="1:26" ht="15.75" customHeight="1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</row>
    <row r="252" spans="1:26" ht="15.75" customHeight="1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</row>
    <row r="253" spans="1:26" ht="15.75" customHeight="1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</row>
    <row r="254" spans="1:26" ht="15.75" customHeight="1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</row>
    <row r="255" spans="1:26" ht="15.75" customHeight="1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</row>
    <row r="256" spans="1:26" ht="15.75" customHeight="1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</row>
    <row r="257" spans="1:26" ht="15.75" customHeight="1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</row>
    <row r="258" spans="1:26" ht="15.75" customHeight="1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</row>
    <row r="259" spans="1:26" ht="15.75" customHeight="1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</row>
    <row r="260" spans="1:26" ht="15.75" customHeight="1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</row>
    <row r="261" spans="1:26" ht="15.75" customHeight="1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</row>
    <row r="262" spans="1:26" ht="15.75" customHeight="1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</row>
    <row r="263" spans="1:26" ht="15.75" customHeight="1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</row>
    <row r="264" spans="1:26" ht="15.75" customHeight="1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</row>
    <row r="265" spans="1:26" ht="15.75" customHeight="1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</row>
    <row r="266" spans="1:26" ht="15.75" customHeight="1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</row>
    <row r="267" spans="1:26" ht="15.75" customHeight="1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</row>
    <row r="268" spans="1:26" ht="15.75" customHeight="1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</row>
    <row r="269" spans="1:26" ht="15.75" customHeight="1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</row>
    <row r="270" spans="1:26" ht="15.75" customHeight="1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</row>
    <row r="271" spans="1:26" ht="15.75" customHeight="1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</row>
    <row r="272" spans="1:26" ht="15.75" customHeight="1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</row>
    <row r="273" spans="1:26" ht="15.75" customHeight="1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</row>
    <row r="274" spans="1:26" ht="15.75" customHeight="1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</row>
    <row r="275" spans="1:26" ht="15.75" customHeight="1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</row>
    <row r="276" spans="1:26" ht="15.75" customHeight="1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</row>
    <row r="277" spans="1:26" ht="15.75" customHeight="1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</row>
    <row r="278" spans="1:26" ht="15.75" customHeight="1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</row>
    <row r="279" spans="1:26" ht="15.75" customHeight="1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</row>
    <row r="280" spans="1:26" ht="15.75" customHeight="1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</row>
    <row r="281" spans="1:26" ht="15.75" customHeight="1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</row>
    <row r="282" spans="1:26" ht="15.75" customHeight="1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</row>
    <row r="283" spans="1:26" ht="15.75" customHeight="1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</row>
    <row r="284" spans="1:26" ht="15.75" customHeight="1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</row>
    <row r="285" spans="1:26" ht="15.75" customHeight="1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</row>
    <row r="286" spans="1:26" ht="15.75" customHeight="1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</row>
    <row r="287" spans="1:26" ht="15.75" customHeight="1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</row>
    <row r="288" spans="1:26" ht="15.75" customHeight="1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</row>
    <row r="289" spans="1:26" ht="15.75" customHeight="1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</row>
    <row r="290" spans="1:26" ht="15.75" customHeight="1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</row>
    <row r="291" spans="1:26" ht="15.75" customHeight="1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</row>
    <row r="292" spans="1:26" ht="15.75" customHeight="1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</row>
    <row r="293" spans="1:26" ht="15.75" customHeight="1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</row>
    <row r="294" spans="1:26" ht="15.75" customHeight="1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</row>
    <row r="295" spans="1:26" ht="15.75" customHeight="1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</row>
    <row r="296" spans="1:26" ht="15.75" customHeight="1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</row>
    <row r="297" spans="1:26" ht="15.75" customHeight="1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</row>
    <row r="298" spans="1:26" ht="15.75" customHeight="1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</row>
    <row r="299" spans="1:26" ht="15.75" customHeight="1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</row>
    <row r="300" spans="1:26" ht="15.75" customHeight="1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</row>
    <row r="301" spans="1:26" ht="15.75" customHeight="1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</row>
    <row r="302" spans="1:26" ht="15.75" customHeight="1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</row>
    <row r="303" spans="1:26" ht="15.75" customHeight="1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</row>
    <row r="304" spans="1:26" ht="15.75" customHeight="1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</row>
    <row r="305" spans="1:26" ht="15.75" customHeight="1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</row>
    <row r="306" spans="1:26" ht="15.75" customHeight="1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</row>
    <row r="307" spans="1:26" ht="15.75" customHeight="1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</row>
    <row r="308" spans="1:26" ht="15.75" customHeight="1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</row>
    <row r="309" spans="1:26" ht="15.75" customHeight="1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</row>
    <row r="310" spans="1:26" ht="15.75" customHeight="1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</row>
    <row r="311" spans="1:26" ht="15.75" customHeight="1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</row>
    <row r="312" spans="1:26" ht="15.75" customHeight="1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</row>
    <row r="313" spans="1:26" ht="15.75" customHeight="1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</row>
    <row r="314" spans="1:26" ht="15.75" customHeight="1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</row>
    <row r="315" spans="1:26" ht="15.75" customHeight="1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</row>
    <row r="316" spans="1:26" ht="15.75" customHeight="1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</row>
    <row r="317" spans="1:26" ht="15.75" customHeight="1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</row>
    <row r="318" spans="1:26" ht="15.75" customHeight="1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</row>
    <row r="319" spans="1:26" ht="15.75" customHeight="1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</row>
    <row r="320" spans="1:26" ht="15.75" customHeight="1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</row>
    <row r="321" spans="1:26" ht="15.75" customHeight="1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</row>
    <row r="322" spans="1:26" ht="15.75" customHeight="1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</row>
    <row r="323" spans="1:26" ht="15.75" customHeight="1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</row>
    <row r="324" spans="1:26" ht="15.75" customHeight="1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</row>
    <row r="325" spans="1:26" ht="15.75" customHeight="1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</row>
    <row r="326" spans="1:26" ht="15.75" customHeight="1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</row>
    <row r="327" spans="1:26" ht="15.75" customHeight="1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</row>
    <row r="328" spans="1:26" ht="15.75" customHeight="1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</row>
    <row r="329" spans="1:26" ht="15.75" customHeight="1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</row>
    <row r="330" spans="1:26" ht="15.75" customHeight="1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</row>
    <row r="331" spans="1:26" ht="15.75" customHeight="1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</row>
    <row r="332" spans="1:26" ht="15.75" customHeight="1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</row>
    <row r="333" spans="1:26" ht="15.75" customHeight="1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</row>
    <row r="334" spans="1:26" ht="15.75" customHeight="1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</row>
    <row r="335" spans="1:26" ht="15.75" customHeight="1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</row>
    <row r="336" spans="1:26" ht="15.75" customHeight="1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</row>
    <row r="337" spans="1:26" ht="15.75" customHeight="1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</row>
    <row r="338" spans="1:26" ht="15.75" customHeight="1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</row>
    <row r="339" spans="1:26" ht="15.75" customHeight="1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</row>
    <row r="340" spans="1:26" ht="15.75" customHeight="1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</row>
    <row r="341" spans="1:26" ht="15.75" customHeight="1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</row>
    <row r="342" spans="1:26" ht="15.75" customHeight="1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</row>
    <row r="343" spans="1:26" ht="15.75" customHeight="1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</row>
    <row r="344" spans="1:26" ht="15.75" customHeight="1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</row>
    <row r="345" spans="1:26" ht="15.75" customHeight="1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</row>
    <row r="346" spans="1:26" ht="15.75" customHeight="1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</row>
    <row r="347" spans="1:26" ht="15.75" customHeight="1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</row>
    <row r="348" spans="1:26" ht="15.75" customHeight="1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</row>
    <row r="349" spans="1:26" ht="15.75" customHeight="1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</row>
    <row r="350" spans="1:26" ht="15.75" customHeight="1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</row>
    <row r="351" spans="1:26" ht="15.75" customHeight="1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</row>
    <row r="352" spans="1:26" ht="15.75" customHeight="1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</row>
    <row r="353" spans="1:26" ht="15.75" customHeight="1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</row>
    <row r="354" spans="1:26" ht="15.75" customHeight="1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</row>
    <row r="355" spans="1:26" ht="15.75" customHeight="1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</row>
    <row r="356" spans="1:26" ht="15.75" customHeight="1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</row>
    <row r="357" spans="1:26" ht="15.75" customHeight="1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</row>
    <row r="358" spans="1:26" ht="15.75" customHeight="1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</row>
    <row r="359" spans="1:26" ht="15.75" customHeight="1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</row>
    <row r="360" spans="1:26" ht="15.75" customHeight="1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</row>
    <row r="361" spans="1:26" ht="15.75" customHeight="1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</row>
    <row r="362" spans="1:26" ht="15.75" customHeight="1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</row>
    <row r="363" spans="1:26" ht="15.75" customHeight="1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</row>
    <row r="364" spans="1:26" ht="15.75" customHeight="1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</row>
    <row r="365" spans="1:26" ht="15.75" customHeight="1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</row>
    <row r="366" spans="1:26" ht="15.75" customHeight="1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</row>
    <row r="367" spans="1:26" ht="15.75" customHeight="1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</row>
    <row r="368" spans="1:26" ht="15.75" customHeight="1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</row>
    <row r="369" spans="1:26" ht="15.75" customHeight="1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</row>
    <row r="370" spans="1:26" ht="15.75" customHeight="1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</row>
    <row r="371" spans="1:26" ht="15.75" customHeight="1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</row>
    <row r="372" spans="1:26" ht="15.75" customHeight="1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</row>
    <row r="373" spans="1:26" ht="15.75" customHeight="1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</row>
    <row r="374" spans="1:26" ht="15.75" customHeight="1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</row>
    <row r="375" spans="1:26" ht="15.75" customHeight="1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</row>
    <row r="376" spans="1:26" ht="15.75" customHeight="1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</row>
    <row r="377" spans="1:26" ht="15.75" customHeight="1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</row>
    <row r="378" spans="1:26" ht="15.75" customHeight="1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</row>
    <row r="379" spans="1:26" ht="15.75" customHeight="1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</row>
    <row r="380" spans="1:26" ht="15.75" customHeight="1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</row>
    <row r="381" spans="1:26" ht="15.75" customHeight="1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</row>
    <row r="382" spans="1:26" ht="15.75" customHeight="1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</row>
    <row r="383" spans="1:26" ht="15.75" customHeight="1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</row>
    <row r="384" spans="1:26" ht="15.75" customHeight="1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</row>
    <row r="385" spans="1:26" ht="15.75" customHeight="1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</row>
    <row r="386" spans="1:26" ht="15.75" customHeight="1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</row>
    <row r="387" spans="1:26" ht="15.75" customHeight="1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</row>
    <row r="388" spans="1:26" ht="15.75" customHeight="1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</row>
    <row r="389" spans="1:26" ht="15.75" customHeight="1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</row>
    <row r="390" spans="1:26" ht="15.75" customHeight="1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</row>
    <row r="391" spans="1:26" ht="15.75" customHeight="1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</row>
    <row r="392" spans="1:26" ht="15.75" customHeight="1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</row>
    <row r="393" spans="1:26" ht="15.75" customHeight="1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</row>
    <row r="394" spans="1:26" ht="15.75" customHeight="1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</row>
    <row r="395" spans="1:26" ht="15.75" customHeight="1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</row>
    <row r="396" spans="1:26" ht="15.75" customHeight="1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</row>
    <row r="397" spans="1:26" ht="15.75" customHeight="1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</row>
    <row r="398" spans="1:26" ht="15.75" customHeight="1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</row>
    <row r="399" spans="1:26" ht="15.75" customHeight="1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</row>
    <row r="400" spans="1:26" ht="15.75" customHeight="1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</row>
    <row r="401" spans="1:26" ht="15.75" customHeight="1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</row>
    <row r="402" spans="1:26" ht="15.75" customHeight="1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</row>
    <row r="403" spans="1:26" ht="15.75" customHeight="1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</row>
    <row r="404" spans="1:26" ht="15.75" customHeight="1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</row>
    <row r="405" spans="1:26" ht="15.75" customHeight="1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</row>
    <row r="406" spans="1:26" ht="15.75" customHeight="1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</row>
    <row r="407" spans="1:26" ht="15.75" customHeight="1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</row>
    <row r="408" spans="1:26" ht="15.75" customHeight="1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</row>
    <row r="409" spans="1:26" ht="15.75" customHeight="1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</row>
    <row r="410" spans="1:26" ht="15.75" customHeight="1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</row>
    <row r="411" spans="1:26" ht="15.75" customHeight="1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</row>
    <row r="412" spans="1:26" ht="15.75" customHeight="1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</row>
    <row r="413" spans="1:26" ht="15.75" customHeight="1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</row>
    <row r="414" spans="1:26" ht="15.75" customHeight="1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</row>
    <row r="415" spans="1:26" ht="15.75" customHeight="1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</row>
    <row r="416" spans="1:26" ht="15.75" customHeight="1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</row>
    <row r="417" spans="1:26" ht="15.75" customHeight="1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</row>
    <row r="418" spans="1:26" ht="15.75" customHeight="1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</row>
    <row r="419" spans="1:26" ht="15.75" customHeight="1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</row>
    <row r="420" spans="1:26" ht="15.75" customHeight="1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</row>
    <row r="421" spans="1:26" ht="15.75" customHeight="1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</row>
    <row r="422" spans="1:26" ht="15.75" customHeight="1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</row>
    <row r="423" spans="1:26" ht="15.75" customHeight="1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</row>
    <row r="424" spans="1:26" ht="15.75" customHeight="1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</row>
    <row r="425" spans="1:26" ht="15.75" customHeight="1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</row>
    <row r="426" spans="1:26" ht="15.75" customHeight="1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</row>
    <row r="427" spans="1:26" ht="15.75" customHeight="1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</row>
    <row r="428" spans="1:26" ht="15.75" customHeight="1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</row>
    <row r="429" spans="1:26" ht="15.75" customHeight="1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</row>
    <row r="430" spans="1:26" ht="15.75" customHeight="1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</row>
    <row r="431" spans="1:26" ht="15.75" customHeight="1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</row>
    <row r="432" spans="1:26" ht="15.75" customHeight="1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</row>
    <row r="433" spans="1:26" ht="15.75" customHeight="1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</row>
    <row r="434" spans="1:26" ht="15.75" customHeight="1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</row>
    <row r="435" spans="1:26" ht="15.75" customHeight="1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</row>
    <row r="436" spans="1:26" ht="15.75" customHeight="1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</row>
    <row r="437" spans="1:26" ht="15.75" customHeight="1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</row>
    <row r="438" spans="1:26" ht="15.75" customHeight="1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</row>
    <row r="439" spans="1:26" ht="15.75" customHeight="1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</row>
    <row r="440" spans="1:26" ht="15.75" customHeight="1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</row>
    <row r="441" spans="1:26" ht="15.75" customHeight="1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</row>
    <row r="442" spans="1:26" ht="15.75" customHeight="1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</row>
    <row r="443" spans="1:26" ht="15.75" customHeight="1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</row>
    <row r="444" spans="1:26" ht="15.75" customHeight="1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</row>
    <row r="445" spans="1:26" ht="15.75" customHeight="1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</row>
    <row r="446" spans="1:26" ht="15.75" customHeight="1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</row>
    <row r="447" spans="1:26" ht="15.75" customHeight="1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</row>
    <row r="448" spans="1:26" ht="15.75" customHeight="1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</row>
    <row r="449" spans="1:26" ht="15.75" customHeight="1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</row>
    <row r="450" spans="1:26" ht="15.75" customHeight="1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</row>
    <row r="451" spans="1:26" ht="15.75" customHeight="1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</row>
    <row r="452" spans="1:26" ht="15.75" customHeight="1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</row>
    <row r="453" spans="1:26" ht="15.75" customHeight="1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</row>
    <row r="454" spans="1:26" ht="15.75" customHeight="1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</row>
    <row r="455" spans="1:26" ht="15.75" customHeight="1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</row>
    <row r="456" spans="1:26" ht="15.75" customHeight="1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</row>
    <row r="457" spans="1:26" ht="15.75" customHeight="1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</row>
    <row r="458" spans="1:26" ht="15.75" customHeight="1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</row>
    <row r="459" spans="1:26" ht="15.75" customHeight="1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</row>
    <row r="460" spans="1:26" ht="15.75" customHeight="1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</row>
    <row r="461" spans="1:26" ht="15.75" customHeight="1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</row>
    <row r="462" spans="1:26" ht="15.75" customHeight="1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</row>
    <row r="463" spans="1:26" ht="15.75" customHeight="1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</row>
    <row r="464" spans="1:26" ht="15.75" customHeight="1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</row>
    <row r="465" spans="1:26" ht="15.75" customHeight="1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</row>
    <row r="466" spans="1:26" ht="15.75" customHeight="1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</row>
    <row r="467" spans="1:26" ht="15.75" customHeight="1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</row>
    <row r="468" spans="1:26" ht="15.75" customHeight="1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</row>
    <row r="469" spans="1:26" ht="15.75" customHeight="1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</row>
    <row r="470" spans="1:26" ht="15.75" customHeight="1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</row>
    <row r="471" spans="1:26" ht="15.75" customHeight="1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</row>
    <row r="472" spans="1:26" ht="15.75" customHeight="1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</row>
    <row r="473" spans="1:26" ht="15.75" customHeight="1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</row>
    <row r="474" spans="1:26" ht="15.75" customHeight="1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</row>
    <row r="475" spans="1:26" ht="15.75" customHeight="1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</row>
    <row r="476" spans="1:26" ht="15.75" customHeight="1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</row>
    <row r="477" spans="1:26" ht="15.75" customHeight="1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</row>
    <row r="478" spans="1:26" ht="15.75" customHeight="1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</row>
    <row r="479" spans="1:26" ht="15.75" customHeight="1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</row>
    <row r="480" spans="1:26" ht="15.75" customHeight="1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</row>
    <row r="481" spans="1:26" ht="15.75" customHeight="1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</row>
    <row r="482" spans="1:26" ht="15.75" customHeight="1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</row>
    <row r="483" spans="1:26" ht="15.75" customHeight="1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</row>
    <row r="484" spans="1:26" ht="15.75" customHeight="1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</row>
    <row r="485" spans="1:26" ht="15.75" customHeight="1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</row>
    <row r="486" spans="1:26" ht="15.75" customHeight="1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</row>
    <row r="487" spans="1:26" ht="15.75" customHeight="1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</row>
    <row r="488" spans="1:26" ht="15.75" customHeight="1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</row>
    <row r="489" spans="1:26" ht="15.75" customHeight="1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</row>
    <row r="490" spans="1:26" ht="15.75" customHeight="1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</row>
    <row r="491" spans="1:26" ht="15.75" customHeight="1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</row>
    <row r="492" spans="1:26" ht="15.75" customHeight="1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</row>
    <row r="493" spans="1:26" ht="15.75" customHeight="1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</row>
    <row r="494" spans="1:26" ht="15.75" customHeight="1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</row>
    <row r="495" spans="1:26" ht="15.75" customHeight="1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</row>
    <row r="496" spans="1:26" ht="15.75" customHeight="1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</row>
    <row r="497" spans="1:26" ht="15.75" customHeight="1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</row>
    <row r="498" spans="1:26" ht="15.75" customHeight="1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</row>
    <row r="499" spans="1:26" ht="15.75" customHeight="1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</row>
    <row r="500" spans="1:26" ht="15.75" customHeight="1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</row>
    <row r="501" spans="1:26" ht="15.75" customHeight="1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</row>
    <row r="502" spans="1:26" ht="15.75" customHeight="1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</row>
    <row r="503" spans="1:26" ht="15.75" customHeight="1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</row>
    <row r="504" spans="1:26" ht="15.75" customHeight="1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</row>
    <row r="505" spans="1:26" ht="15.75" customHeight="1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</row>
    <row r="506" spans="1:26" ht="15.75" customHeight="1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</row>
    <row r="507" spans="1:26" ht="15.75" customHeight="1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</row>
    <row r="508" spans="1:26" ht="15.75" customHeight="1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</row>
    <row r="509" spans="1:26" ht="15.75" customHeight="1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</row>
    <row r="510" spans="1:26" ht="15.75" customHeight="1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</row>
    <row r="511" spans="1:26" ht="15.75" customHeight="1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</row>
    <row r="512" spans="1:26" ht="15.75" customHeight="1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</row>
    <row r="513" spans="1:26" ht="15.75" customHeight="1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</row>
    <row r="514" spans="1:26" ht="15.75" customHeight="1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</row>
    <row r="515" spans="1:26" ht="15.75" customHeight="1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</row>
    <row r="516" spans="1:26" ht="15.75" customHeight="1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</row>
    <row r="517" spans="1:26" ht="15.75" customHeight="1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</row>
    <row r="518" spans="1:26" ht="15.75" customHeight="1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</row>
    <row r="519" spans="1:26" ht="15.75" customHeight="1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</row>
    <row r="520" spans="1:26" ht="15.75" customHeight="1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</row>
    <row r="521" spans="1:26" ht="15.75" customHeight="1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</row>
    <row r="522" spans="1:26" ht="15.75" customHeight="1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</row>
    <row r="523" spans="1:26" ht="15.75" customHeight="1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</row>
    <row r="524" spans="1:26" ht="15.75" customHeight="1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</row>
    <row r="525" spans="1:26" ht="15.75" customHeight="1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</row>
    <row r="526" spans="1:26" ht="15.75" customHeight="1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</row>
    <row r="527" spans="1:26" ht="15.75" customHeight="1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</row>
    <row r="528" spans="1:26" ht="15.75" customHeight="1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</row>
    <row r="529" spans="1:26" ht="15.75" customHeight="1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</row>
    <row r="530" spans="1:26" ht="15.75" customHeight="1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</row>
    <row r="531" spans="1:26" ht="15.75" customHeight="1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</row>
    <row r="532" spans="1:26" ht="15.75" customHeight="1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</row>
    <row r="533" spans="1:26" ht="15.75" customHeight="1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</row>
    <row r="534" spans="1:26" ht="15.75" customHeight="1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</row>
    <row r="535" spans="1:26" ht="15.75" customHeight="1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</row>
    <row r="536" spans="1:26" ht="15.75" customHeight="1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</row>
    <row r="537" spans="1:26" ht="15.75" customHeight="1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</row>
    <row r="538" spans="1:26" ht="15.75" customHeight="1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</row>
    <row r="539" spans="1:26" ht="15.75" customHeight="1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</row>
    <row r="540" spans="1:26" ht="15.75" customHeight="1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</row>
    <row r="541" spans="1:26" ht="15.75" customHeight="1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</row>
    <row r="542" spans="1:26" ht="15.75" customHeight="1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</row>
    <row r="543" spans="1:26" ht="15.75" customHeight="1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</row>
    <row r="544" spans="1:26" ht="15.75" customHeight="1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</row>
    <row r="545" spans="1:26" ht="15.75" customHeight="1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</row>
    <row r="546" spans="1:26" ht="15.75" customHeight="1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</row>
    <row r="547" spans="1:26" ht="15.75" customHeight="1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</row>
    <row r="548" spans="1:26" ht="15.75" customHeight="1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</row>
    <row r="549" spans="1:26" ht="15.75" customHeight="1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</row>
    <row r="550" spans="1:26" ht="15.75" customHeight="1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</row>
    <row r="551" spans="1:26" ht="15.75" customHeight="1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</row>
    <row r="552" spans="1:26" ht="15.75" customHeight="1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</row>
    <row r="553" spans="1:26" ht="15.75" customHeight="1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</row>
    <row r="554" spans="1:26" ht="15.75" customHeight="1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</row>
    <row r="555" spans="1:26" ht="15.75" customHeight="1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</row>
    <row r="556" spans="1:26" ht="15.75" customHeight="1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</row>
    <row r="557" spans="1:26" ht="15.75" customHeight="1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</row>
    <row r="558" spans="1:26" ht="15.75" customHeight="1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</row>
    <row r="559" spans="1:26" ht="15.75" customHeight="1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</row>
    <row r="560" spans="1:26" ht="15.75" customHeight="1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</row>
    <row r="561" spans="1:26" ht="15.75" customHeight="1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</row>
    <row r="562" spans="1:26" ht="15.75" customHeight="1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</row>
    <row r="563" spans="1:26" ht="15.75" customHeight="1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</row>
    <row r="564" spans="1:26" ht="15.75" customHeight="1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</row>
    <row r="565" spans="1:26" ht="15.75" customHeight="1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</row>
    <row r="566" spans="1:26" ht="15.75" customHeight="1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</row>
    <row r="567" spans="1:26" ht="15.75" customHeight="1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</row>
    <row r="568" spans="1:26" ht="15.75" customHeight="1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</row>
    <row r="569" spans="1:26" ht="15.75" customHeight="1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</row>
    <row r="570" spans="1:26" ht="15.75" customHeight="1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</row>
    <row r="571" spans="1:26" ht="15.75" customHeight="1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</row>
    <row r="572" spans="1:26" ht="15.75" customHeight="1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</row>
    <row r="573" spans="1:26" ht="15.75" customHeight="1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</row>
    <row r="574" spans="1:26" ht="15.75" customHeight="1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</row>
    <row r="575" spans="1:26" ht="15.75" customHeight="1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</row>
    <row r="576" spans="1:26" ht="15.75" customHeight="1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</row>
    <row r="577" spans="1:26" ht="15.75" customHeight="1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</row>
    <row r="578" spans="1:26" ht="15.75" customHeight="1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</row>
    <row r="579" spans="1:26" ht="15.75" customHeight="1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</row>
    <row r="580" spans="1:26" ht="15.75" customHeight="1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</row>
    <row r="581" spans="1:26" ht="15.75" customHeight="1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</row>
    <row r="582" spans="1:26" ht="15.75" customHeight="1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</row>
    <row r="583" spans="1:26" ht="15.75" customHeight="1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</row>
    <row r="584" spans="1:26" ht="15.75" customHeight="1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</row>
    <row r="585" spans="1:26" ht="15.75" customHeight="1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</row>
    <row r="586" spans="1:26" ht="15.75" customHeight="1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</row>
    <row r="587" spans="1:26" ht="15.75" customHeight="1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</row>
    <row r="588" spans="1:26" ht="15.75" customHeight="1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</row>
    <row r="589" spans="1:26" ht="15.75" customHeight="1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</row>
    <row r="590" spans="1:26" ht="15.75" customHeight="1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</row>
    <row r="591" spans="1:26" ht="15.75" customHeight="1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</row>
    <row r="592" spans="1:26" ht="15.75" customHeight="1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</row>
    <row r="593" spans="1:26" ht="15.75" customHeight="1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</row>
    <row r="594" spans="1:26" ht="15.75" customHeight="1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</row>
    <row r="595" spans="1:26" ht="15.75" customHeight="1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</row>
    <row r="596" spans="1:26" ht="15.75" customHeight="1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</row>
    <row r="597" spans="1:26" ht="15.75" customHeight="1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</row>
    <row r="598" spans="1:26" ht="15.75" customHeight="1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</row>
    <row r="599" spans="1:26" ht="15.75" customHeight="1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</row>
    <row r="600" spans="1:26" ht="15.75" customHeight="1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</row>
    <row r="601" spans="1:26" ht="15.75" customHeight="1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</row>
    <row r="602" spans="1:26" ht="15.75" customHeight="1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</row>
    <row r="603" spans="1:26" ht="15.75" customHeight="1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</row>
    <row r="604" spans="1:26" ht="15.75" customHeight="1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</row>
    <row r="605" spans="1:26" ht="15.75" customHeight="1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</row>
    <row r="606" spans="1:26" ht="15.75" customHeight="1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</row>
    <row r="607" spans="1:26" ht="15.75" customHeight="1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</row>
    <row r="608" spans="1:26" ht="15.75" customHeight="1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</row>
    <row r="609" spans="1:26" ht="15.75" customHeight="1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</row>
    <row r="610" spans="1:26" ht="15.75" customHeight="1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</row>
    <row r="611" spans="1:26" ht="15.75" customHeight="1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</row>
    <row r="612" spans="1:26" ht="15.75" customHeight="1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</row>
    <row r="613" spans="1:26" ht="15.75" customHeight="1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</row>
    <row r="614" spans="1:26" ht="15.75" customHeight="1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</row>
    <row r="615" spans="1:26" ht="15.75" customHeight="1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</row>
    <row r="616" spans="1:26" ht="15.75" customHeight="1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</row>
    <row r="617" spans="1:26" ht="15.75" customHeight="1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</row>
    <row r="618" spans="1:26" ht="15.75" customHeight="1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</row>
    <row r="619" spans="1:26" ht="15.75" customHeight="1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</row>
    <row r="620" spans="1:26" ht="15.75" customHeight="1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</row>
    <row r="621" spans="1:26" ht="15.75" customHeight="1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</row>
    <row r="622" spans="1:26" ht="15.75" customHeight="1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</row>
    <row r="623" spans="1:26" ht="15.75" customHeight="1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</row>
    <row r="624" spans="1:26" ht="15.75" customHeight="1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</row>
    <row r="625" spans="1:26" ht="15.75" customHeight="1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</row>
    <row r="626" spans="1:26" ht="15.75" customHeight="1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</row>
    <row r="627" spans="1:26" ht="15.75" customHeight="1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</row>
    <row r="628" spans="1:26" ht="15.75" customHeight="1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</row>
    <row r="629" spans="1:26" ht="15.75" customHeight="1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</row>
    <row r="630" spans="1:26" ht="15.75" customHeight="1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</row>
    <row r="631" spans="1:26" ht="15.75" customHeight="1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</row>
    <row r="632" spans="1:26" ht="15.75" customHeight="1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</row>
    <row r="633" spans="1:26" ht="15.75" customHeight="1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</row>
    <row r="634" spans="1:26" ht="15.75" customHeight="1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</row>
    <row r="635" spans="1:26" ht="15.75" customHeight="1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</row>
    <row r="636" spans="1:26" ht="15.75" customHeight="1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</row>
    <row r="637" spans="1:26" ht="15.75" customHeight="1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</row>
    <row r="638" spans="1:26" ht="15.75" customHeight="1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</row>
    <row r="639" spans="1:26" ht="15.75" customHeight="1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</row>
    <row r="640" spans="1:26" ht="15.75" customHeight="1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</row>
    <row r="641" spans="1:26" ht="15.75" customHeight="1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</row>
    <row r="642" spans="1:26" ht="15.75" customHeight="1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</row>
    <row r="643" spans="1:26" ht="15.75" customHeight="1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</row>
    <row r="644" spans="1:26" ht="15.75" customHeight="1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</row>
    <row r="645" spans="1:26" ht="15.75" customHeight="1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</row>
    <row r="646" spans="1:26" ht="15.75" customHeight="1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</row>
    <row r="647" spans="1:26" ht="15.75" customHeight="1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</row>
    <row r="648" spans="1:26" ht="15.75" customHeight="1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</row>
    <row r="649" spans="1:26" ht="15.75" customHeight="1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</row>
    <row r="650" spans="1:26" ht="15.75" customHeight="1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</row>
    <row r="651" spans="1:26" ht="15.75" customHeight="1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</row>
    <row r="652" spans="1:26" ht="15.75" customHeight="1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</row>
    <row r="653" spans="1:26" ht="15.75" customHeight="1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</row>
    <row r="654" spans="1:26" ht="15.75" customHeight="1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</row>
    <row r="655" spans="1:26" ht="15.75" customHeight="1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</row>
    <row r="656" spans="1:26" ht="15.75" customHeight="1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</row>
    <row r="657" spans="1:26" ht="15.75" customHeight="1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</row>
    <row r="658" spans="1:26" ht="15.75" customHeight="1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</row>
    <row r="659" spans="1:26" ht="15.75" customHeight="1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</row>
    <row r="660" spans="1:26" ht="15.75" customHeight="1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</row>
    <row r="661" spans="1:26" ht="15.75" customHeight="1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</row>
    <row r="662" spans="1:26" ht="15.75" customHeight="1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</row>
    <row r="663" spans="1:26" ht="15.75" customHeight="1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</row>
    <row r="664" spans="1:26" ht="15.75" customHeight="1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</row>
    <row r="665" spans="1:26" ht="15.75" customHeight="1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</row>
    <row r="666" spans="1:26" ht="15.75" customHeight="1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</row>
    <row r="667" spans="1:26" ht="15.75" customHeight="1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</row>
    <row r="668" spans="1:26" ht="15.75" customHeight="1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</row>
    <row r="669" spans="1:26" ht="15.75" customHeight="1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</row>
    <row r="670" spans="1:26" ht="15.75" customHeight="1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</row>
    <row r="671" spans="1:26" ht="15.75" customHeight="1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</row>
    <row r="672" spans="1:26" ht="15.75" customHeight="1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</row>
    <row r="673" spans="1:26" ht="15.75" customHeight="1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</row>
    <row r="674" spans="1:26" ht="15.75" customHeight="1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</row>
    <row r="675" spans="1:26" ht="15.75" customHeight="1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</row>
    <row r="676" spans="1:26" ht="15.75" customHeight="1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</row>
    <row r="677" spans="1:26" ht="15.75" customHeight="1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</row>
    <row r="678" spans="1:26" ht="15.75" customHeight="1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</row>
    <row r="679" spans="1:26" ht="15.75" customHeight="1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</row>
    <row r="680" spans="1:26" ht="15.75" customHeight="1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</row>
    <row r="681" spans="1:26" ht="15.75" customHeight="1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</row>
    <row r="682" spans="1:26" ht="15.75" customHeight="1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</row>
    <row r="683" spans="1:26" ht="15.75" customHeight="1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</row>
    <row r="684" spans="1:26" ht="15.75" customHeight="1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</row>
    <row r="685" spans="1:26" ht="15.75" customHeight="1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</row>
    <row r="686" spans="1:26" ht="15.75" customHeight="1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</row>
    <row r="687" spans="1:26" ht="15.75" customHeight="1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</row>
    <row r="688" spans="1:26" ht="15.75" customHeight="1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</row>
    <row r="689" spans="1:26" ht="15.75" customHeight="1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</row>
    <row r="690" spans="1:26" ht="15.75" customHeight="1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</row>
    <row r="691" spans="1:26" ht="15.75" customHeight="1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</row>
    <row r="692" spans="1:26" ht="15.75" customHeight="1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</row>
    <row r="693" spans="1:26" ht="15.75" customHeight="1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</row>
    <row r="694" spans="1:26" ht="15.75" customHeight="1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</row>
    <row r="695" spans="1:26" ht="15.75" customHeight="1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</row>
    <row r="696" spans="1:26" ht="15.75" customHeight="1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</row>
    <row r="697" spans="1:26" ht="15.75" customHeight="1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</row>
    <row r="698" spans="1:26" ht="15.75" customHeight="1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</row>
    <row r="699" spans="1:26" ht="15.75" customHeight="1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</row>
    <row r="700" spans="1:26" ht="15.75" customHeight="1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</row>
    <row r="701" spans="1:26" ht="15.75" customHeight="1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</row>
    <row r="702" spans="1:26" ht="15.75" customHeight="1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</row>
    <row r="703" spans="1:26" ht="15.75" customHeight="1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</row>
    <row r="704" spans="1:26" ht="15.75" customHeight="1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</row>
    <row r="705" spans="1:26" ht="15.75" customHeight="1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</row>
    <row r="706" spans="1:26" ht="15.75" customHeight="1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</row>
    <row r="707" spans="1:26" ht="15.75" customHeight="1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</row>
    <row r="708" spans="1:26" ht="15.75" customHeight="1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</row>
    <row r="709" spans="1:26" ht="15.75" customHeight="1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</row>
    <row r="710" spans="1:26" ht="15.75" customHeight="1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</row>
    <row r="711" spans="1:26" ht="15.75" customHeight="1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</row>
    <row r="712" spans="1:26" ht="15.75" customHeight="1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</row>
    <row r="713" spans="1:26" ht="15.75" customHeight="1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</row>
    <row r="714" spans="1:26" ht="15.75" customHeight="1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</row>
    <row r="715" spans="1:26" ht="15.75" customHeight="1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</row>
    <row r="716" spans="1:26" ht="15.75" customHeight="1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</row>
    <row r="717" spans="1:26" ht="15.75" customHeight="1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</row>
    <row r="718" spans="1:26" ht="15.75" customHeight="1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</row>
    <row r="719" spans="1:26" ht="15.75" customHeight="1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</row>
    <row r="720" spans="1:26" ht="15.75" customHeight="1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</row>
    <row r="721" spans="1:26" ht="15.75" customHeight="1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</row>
    <row r="722" spans="1:26" ht="15.75" customHeight="1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</row>
    <row r="723" spans="1:26" ht="15.75" customHeight="1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</row>
    <row r="724" spans="1:26" ht="15.75" customHeight="1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</row>
    <row r="725" spans="1:26" ht="15.75" customHeight="1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</row>
    <row r="726" spans="1:26" ht="15.75" customHeight="1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</row>
    <row r="727" spans="1:26" ht="15.75" customHeight="1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</row>
    <row r="728" spans="1:26" ht="15.75" customHeight="1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</row>
    <row r="729" spans="1:26" ht="15.75" customHeight="1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</row>
    <row r="730" spans="1:26" ht="15.75" customHeight="1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</row>
    <row r="731" spans="1:26" ht="15.75" customHeight="1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</row>
    <row r="732" spans="1:26" ht="15.75" customHeight="1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</row>
    <row r="733" spans="1:26" ht="15.75" customHeight="1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</row>
    <row r="734" spans="1:26" ht="15.75" customHeight="1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</row>
    <row r="735" spans="1:26" ht="15.75" customHeight="1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</row>
    <row r="736" spans="1:26" ht="15.75" customHeight="1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</row>
    <row r="737" spans="1:26" ht="15.75" customHeight="1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</row>
    <row r="738" spans="1:26" ht="15.75" customHeight="1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</row>
    <row r="739" spans="1:26" ht="15.75" customHeight="1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</row>
    <row r="740" spans="1:26" ht="15.75" customHeight="1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</row>
    <row r="741" spans="1:26" ht="15.75" customHeight="1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</row>
    <row r="742" spans="1:26" ht="15.75" customHeight="1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</row>
    <row r="743" spans="1:26" ht="15.75" customHeight="1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</row>
    <row r="744" spans="1:26" ht="15.75" customHeight="1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</row>
    <row r="745" spans="1:26" ht="15.75" customHeight="1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</row>
    <row r="746" spans="1:26" ht="15.75" customHeight="1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</row>
    <row r="747" spans="1:26" ht="15.75" customHeight="1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</row>
    <row r="748" spans="1:26" ht="15.75" customHeight="1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</row>
    <row r="749" spans="1:26" ht="15.75" customHeight="1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</row>
    <row r="750" spans="1:26" ht="15.75" customHeight="1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</row>
    <row r="751" spans="1:26" ht="15.75" customHeight="1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</row>
    <row r="752" spans="1:26" ht="15.75" customHeight="1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</row>
    <row r="753" spans="1:26" ht="15.75" customHeight="1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</row>
    <row r="754" spans="1:26" ht="15.75" customHeight="1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</row>
    <row r="755" spans="1:26" ht="15.75" customHeight="1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</row>
    <row r="756" spans="1:26" ht="15.75" customHeight="1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</row>
    <row r="757" spans="1:26" ht="15.75" customHeight="1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</row>
    <row r="758" spans="1:26" ht="15.75" customHeight="1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</row>
    <row r="759" spans="1:26" ht="15.75" customHeight="1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</row>
    <row r="760" spans="1:26" ht="15.75" customHeight="1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</row>
    <row r="761" spans="1:26" ht="15.75" customHeight="1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</row>
    <row r="762" spans="1:26" ht="15.75" customHeight="1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</row>
    <row r="763" spans="1:26" ht="15.75" customHeight="1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</row>
    <row r="764" spans="1:26" ht="15.75" customHeight="1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</row>
    <row r="765" spans="1:26" ht="15.75" customHeight="1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</row>
    <row r="766" spans="1:26" ht="15.75" customHeight="1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</row>
    <row r="767" spans="1:26" ht="15.75" customHeight="1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</row>
    <row r="768" spans="1:26" ht="15.75" customHeight="1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</row>
    <row r="769" spans="1:26" ht="15.75" customHeight="1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</row>
    <row r="770" spans="1:26" ht="15.75" customHeight="1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</row>
    <row r="771" spans="1:26" ht="15.75" customHeight="1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</row>
    <row r="772" spans="1:26" ht="15.75" customHeight="1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</row>
    <row r="773" spans="1:26" ht="15.75" customHeight="1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</row>
    <row r="774" spans="1:26" ht="15.75" customHeight="1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</row>
    <row r="775" spans="1:26" ht="15.75" customHeight="1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</row>
    <row r="776" spans="1:26" ht="15.75" customHeight="1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</row>
    <row r="777" spans="1:26" ht="15.75" customHeight="1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</row>
    <row r="778" spans="1:26" ht="15.75" customHeight="1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</row>
    <row r="779" spans="1:26" ht="15.75" customHeight="1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</row>
    <row r="780" spans="1:26" ht="15.75" customHeight="1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</row>
    <row r="781" spans="1:26" ht="15.75" customHeight="1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</row>
    <row r="782" spans="1:26" ht="15.75" customHeight="1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</row>
    <row r="783" spans="1:26" ht="15.75" customHeight="1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</row>
    <row r="784" spans="1:26" ht="15.75" customHeight="1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</row>
    <row r="785" spans="1:26" ht="15.75" customHeight="1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</row>
    <row r="786" spans="1:26" ht="15.75" customHeight="1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</row>
    <row r="787" spans="1:26" ht="15.75" customHeight="1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</row>
    <row r="788" spans="1:26" ht="15.75" customHeight="1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</row>
    <row r="789" spans="1:26" ht="15.75" customHeight="1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</row>
    <row r="790" spans="1:26" ht="15.75" customHeight="1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</row>
    <row r="791" spans="1:26" ht="15.75" customHeight="1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</row>
    <row r="792" spans="1:26" ht="15.75" customHeight="1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</row>
    <row r="793" spans="1:26" ht="15.75" customHeight="1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</row>
    <row r="794" spans="1:26" ht="15.75" customHeight="1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</row>
    <row r="795" spans="1:26" ht="15.75" customHeight="1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</row>
    <row r="796" spans="1:26" ht="15.75" customHeight="1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</row>
    <row r="797" spans="1:26" ht="15.75" customHeight="1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</row>
    <row r="798" spans="1:26" ht="15.75" customHeight="1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</row>
    <row r="799" spans="1:26" ht="15.75" customHeight="1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</row>
    <row r="800" spans="1:26" ht="15.75" customHeight="1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</row>
    <row r="801" spans="1:26" ht="15.75" customHeight="1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</row>
    <row r="802" spans="1:26" ht="15.75" customHeight="1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</row>
    <row r="803" spans="1:26" ht="15.75" customHeight="1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</row>
    <row r="804" spans="1:26" ht="15.75" customHeight="1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</row>
    <row r="805" spans="1:26" ht="15.75" customHeight="1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</row>
    <row r="806" spans="1:26" ht="15.75" customHeight="1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</row>
    <row r="807" spans="1:26" ht="15.75" customHeight="1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</row>
    <row r="808" spans="1:26" ht="15.75" customHeight="1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</row>
    <row r="809" spans="1:26" ht="15.75" customHeight="1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</row>
    <row r="810" spans="1:26" ht="15.75" customHeight="1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</row>
    <row r="811" spans="1:26" ht="15.75" customHeight="1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</row>
    <row r="812" spans="1:26" ht="15.75" customHeight="1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</row>
    <row r="813" spans="1:26" ht="15.75" customHeight="1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</row>
    <row r="814" spans="1:26" ht="15.75" customHeight="1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</row>
    <row r="815" spans="1:26" ht="15.75" customHeight="1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</row>
    <row r="816" spans="1:26" ht="15.75" customHeight="1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</row>
    <row r="817" spans="1:26" ht="15.75" customHeight="1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</row>
    <row r="818" spans="1:26" ht="15.75" customHeight="1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</row>
    <row r="819" spans="1:26" ht="15.75" customHeight="1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</row>
    <row r="820" spans="1:26" ht="15.75" customHeight="1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</row>
    <row r="821" spans="1:26" ht="15.75" customHeight="1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</row>
    <row r="822" spans="1:26" ht="15.75" customHeight="1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</row>
    <row r="823" spans="1:26" ht="15.75" customHeight="1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</row>
    <row r="824" spans="1:26" ht="15.75" customHeight="1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</row>
    <row r="825" spans="1:26" ht="15.75" customHeight="1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</row>
    <row r="826" spans="1:26" ht="15.75" customHeight="1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</row>
    <row r="827" spans="1:26" ht="15.75" customHeight="1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</row>
    <row r="828" spans="1:26" ht="15.75" customHeight="1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</row>
    <row r="829" spans="1:26" ht="15.75" customHeight="1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</row>
    <row r="830" spans="1:26" ht="15.75" customHeight="1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</row>
    <row r="831" spans="1:26" ht="15.75" customHeight="1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</row>
    <row r="832" spans="1:26" ht="15.75" customHeight="1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</row>
    <row r="833" spans="1:26" ht="15.75" customHeight="1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</row>
    <row r="834" spans="1:26" ht="15.75" customHeight="1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</row>
    <row r="835" spans="1:26" ht="15.75" customHeight="1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</row>
    <row r="836" spans="1:26" ht="15.75" customHeight="1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</row>
    <row r="837" spans="1:26" ht="15.75" customHeight="1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</row>
    <row r="838" spans="1:26" ht="15.75" customHeight="1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</row>
    <row r="839" spans="1:26" ht="15.75" customHeight="1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</row>
    <row r="840" spans="1:26" ht="15.75" customHeight="1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</row>
    <row r="841" spans="1:26" ht="15.75" customHeight="1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</row>
    <row r="842" spans="1:26" ht="15.75" customHeight="1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</row>
    <row r="843" spans="1:26" ht="15.75" customHeight="1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</row>
    <row r="844" spans="1:26" ht="15.75" customHeight="1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</row>
    <row r="845" spans="1:26" ht="15.75" customHeight="1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</row>
    <row r="846" spans="1:26" ht="15.75" customHeight="1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</row>
    <row r="847" spans="1:26" ht="15.75" customHeight="1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</row>
    <row r="848" spans="1:26" ht="15.75" customHeight="1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</row>
    <row r="849" spans="1:26" ht="15.75" customHeight="1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</row>
    <row r="850" spans="1:26" ht="15.75" customHeight="1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</row>
    <row r="851" spans="1:26" ht="15.75" customHeight="1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</row>
    <row r="852" spans="1:26" ht="15.75" customHeight="1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</row>
    <row r="853" spans="1:26" ht="15.75" customHeight="1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</row>
    <row r="854" spans="1:26" ht="15.75" customHeight="1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</row>
    <row r="855" spans="1:26" ht="15.75" customHeight="1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</row>
    <row r="856" spans="1:26" ht="15.75" customHeight="1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</row>
    <row r="857" spans="1:26" ht="15.75" customHeight="1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</row>
    <row r="858" spans="1:26" ht="15.75" customHeight="1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</row>
    <row r="859" spans="1:26" ht="15.75" customHeight="1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</row>
    <row r="860" spans="1:26" ht="15.75" customHeight="1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</row>
    <row r="861" spans="1:26" ht="15.75" customHeight="1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</row>
    <row r="862" spans="1:26" ht="15.75" customHeight="1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</row>
    <row r="863" spans="1:26" ht="15.75" customHeight="1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</row>
    <row r="864" spans="1:26" ht="15.75" customHeight="1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</row>
    <row r="865" spans="1:26" ht="15.75" customHeight="1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</row>
    <row r="866" spans="1:26" ht="15.75" customHeight="1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</row>
    <row r="867" spans="1:26" ht="15.75" customHeight="1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</row>
    <row r="868" spans="1:26" ht="15.75" customHeight="1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</row>
    <row r="869" spans="1:26" ht="15.75" customHeight="1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</row>
    <row r="870" spans="1:26" ht="15.75" customHeight="1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</row>
    <row r="871" spans="1:26" ht="15.75" customHeight="1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</row>
    <row r="872" spans="1:26" ht="15.75" customHeight="1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</row>
    <row r="873" spans="1:26" ht="15.75" customHeight="1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</row>
    <row r="874" spans="1:26" ht="15.75" customHeight="1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</row>
    <row r="875" spans="1:26" ht="15.75" customHeight="1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</row>
    <row r="876" spans="1:26" ht="15.75" customHeight="1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</row>
    <row r="877" spans="1:26" ht="15.75" customHeight="1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</row>
    <row r="878" spans="1:26" ht="15.75" customHeight="1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</row>
    <row r="879" spans="1:26" ht="15.75" customHeight="1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</row>
    <row r="880" spans="1:26" ht="15.75" customHeight="1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</row>
    <row r="881" spans="1:26" ht="15.75" customHeight="1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</row>
    <row r="882" spans="1:26" ht="15.75" customHeight="1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</row>
    <row r="883" spans="1:26" ht="15.75" customHeight="1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</row>
    <row r="884" spans="1:26" ht="15.75" customHeight="1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</row>
    <row r="885" spans="1:26" ht="15.75" customHeight="1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</row>
    <row r="886" spans="1:26" ht="15.75" customHeight="1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</row>
    <row r="887" spans="1:26" ht="15.75" customHeight="1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</row>
    <row r="888" spans="1:26" ht="15.75" customHeight="1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</row>
    <row r="889" spans="1:26" ht="15.75" customHeight="1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</row>
    <row r="890" spans="1:26" ht="15.75" customHeight="1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</row>
    <row r="891" spans="1:26" ht="15.75" customHeight="1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</row>
    <row r="892" spans="1:26" ht="15.75" customHeight="1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</row>
    <row r="893" spans="1:26" ht="15.75" customHeight="1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</row>
    <row r="894" spans="1:26" ht="15.75" customHeight="1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</row>
    <row r="895" spans="1:26" ht="15.75" customHeight="1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</row>
    <row r="896" spans="1:26" ht="15.75" customHeight="1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</row>
    <row r="897" spans="1:26" ht="15.75" customHeight="1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</row>
    <row r="898" spans="1:26" ht="15.75" customHeight="1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</row>
    <row r="899" spans="1:26" ht="15.75" customHeight="1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</row>
    <row r="900" spans="1:26" ht="15.75" customHeight="1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</row>
    <row r="901" spans="1:26" ht="15.75" customHeight="1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</row>
    <row r="902" spans="1:26" ht="15.75" customHeight="1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</row>
    <row r="903" spans="1:26" ht="15.75" customHeight="1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</row>
    <row r="904" spans="1:26" ht="15.75" customHeight="1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</row>
    <row r="905" spans="1:26" ht="15.75" customHeight="1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</row>
    <row r="906" spans="1:26" ht="15.75" customHeight="1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</row>
    <row r="907" spans="1:26" ht="15.75" customHeight="1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</row>
    <row r="908" spans="1:26" ht="15.75" customHeight="1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</row>
    <row r="909" spans="1:26" ht="15.75" customHeight="1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</row>
    <row r="910" spans="1:26" ht="15.75" customHeight="1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</row>
    <row r="911" spans="1:26" ht="15.75" customHeight="1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</row>
    <row r="912" spans="1:26" ht="15.75" customHeight="1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</row>
    <row r="913" spans="1:26" ht="15.75" customHeight="1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</row>
    <row r="914" spans="1:26" ht="15.75" customHeight="1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</row>
    <row r="915" spans="1:26" ht="15.75" customHeight="1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</row>
    <row r="916" spans="1:26" ht="15.75" customHeight="1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</row>
    <row r="917" spans="1:26" ht="15.75" customHeight="1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</row>
    <row r="918" spans="1:26" ht="15.75" customHeight="1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</row>
    <row r="919" spans="1:26" ht="15.75" customHeight="1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</row>
    <row r="920" spans="1:26" ht="15.75" customHeight="1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</row>
    <row r="921" spans="1:26" ht="15.75" customHeight="1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</row>
    <row r="922" spans="1:26" ht="15.75" customHeight="1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</row>
    <row r="923" spans="1:26" ht="15.75" customHeight="1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</row>
    <row r="924" spans="1:26" ht="15.75" customHeight="1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</row>
    <row r="925" spans="1:26" ht="15.75" customHeight="1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</row>
    <row r="926" spans="1:26" ht="15.75" customHeight="1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</row>
    <row r="927" spans="1:26" ht="15.75" customHeight="1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</row>
    <row r="928" spans="1:26" ht="15.75" customHeight="1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</row>
    <row r="929" spans="1:26" ht="15.75" customHeight="1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</row>
    <row r="930" spans="1:26" ht="15.75" customHeight="1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</row>
    <row r="931" spans="1:26" ht="15.75" customHeight="1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</row>
    <row r="932" spans="1:26" ht="15.75" customHeight="1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</row>
    <row r="933" spans="1:26" ht="15.75" customHeight="1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</row>
    <row r="934" spans="1:26" ht="15.75" customHeight="1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</row>
    <row r="935" spans="1:26" ht="15.75" customHeight="1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</row>
    <row r="936" spans="1:26" ht="15.75" customHeight="1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</row>
    <row r="937" spans="1:26" ht="15.75" customHeight="1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</row>
    <row r="938" spans="1:26" ht="15.75" customHeight="1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</row>
    <row r="939" spans="1:26" ht="15.75" customHeight="1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</row>
    <row r="940" spans="1:26" ht="15.75" customHeight="1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</row>
    <row r="941" spans="1:26" ht="15.75" customHeight="1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</row>
    <row r="942" spans="1:26" ht="15.75" customHeight="1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</row>
    <row r="943" spans="1:26" ht="15.75" customHeight="1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</row>
    <row r="944" spans="1:26" ht="15.75" customHeight="1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</row>
    <row r="945" spans="1:26" ht="15.75" customHeight="1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</row>
    <row r="946" spans="1:26" ht="15.75" customHeight="1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</row>
    <row r="947" spans="1:26" ht="15.75" customHeight="1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</row>
    <row r="948" spans="1:26" ht="15.75" customHeight="1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</row>
    <row r="949" spans="1:26" ht="15.75" customHeight="1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</row>
    <row r="950" spans="1:26" ht="15.75" customHeight="1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</row>
    <row r="951" spans="1:26" ht="15.75" customHeight="1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</row>
    <row r="952" spans="1:26" ht="15.75" customHeight="1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</row>
    <row r="953" spans="1:26" ht="15.75" customHeight="1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</row>
    <row r="954" spans="1:26" ht="15.75" customHeight="1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</row>
    <row r="955" spans="1:26" ht="15.75" customHeight="1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</row>
    <row r="956" spans="1:26" ht="15.75" customHeight="1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</row>
    <row r="957" spans="1:26" ht="15.75" customHeight="1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</row>
    <row r="958" spans="1:26" ht="15.75" customHeight="1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</row>
    <row r="959" spans="1:26" ht="15.75" customHeight="1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</row>
    <row r="960" spans="1:26" ht="15.75" customHeight="1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</row>
    <row r="961" spans="1:26" ht="15.75" customHeight="1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</row>
    <row r="962" spans="1:26" ht="15.75" customHeight="1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</row>
    <row r="963" spans="1:26" ht="15.75" customHeight="1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</row>
    <row r="964" spans="1:26" ht="15.75" customHeight="1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</row>
    <row r="965" spans="1:26" ht="15.75" customHeight="1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</row>
    <row r="966" spans="1:26" ht="15.75" customHeight="1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</row>
    <row r="967" spans="1:26" ht="15.75" customHeight="1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</row>
    <row r="968" spans="1:26" ht="15.75" customHeight="1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</row>
    <row r="969" spans="1:26" ht="15.75" customHeight="1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</row>
    <row r="970" spans="1:26" ht="15.75" customHeight="1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</row>
    <row r="971" spans="1:26" ht="15.75" customHeight="1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</row>
    <row r="972" spans="1:26" ht="15.75" customHeight="1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</row>
    <row r="973" spans="1:26" ht="15.75" customHeight="1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</row>
    <row r="974" spans="1:26" ht="15.75" customHeight="1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</row>
    <row r="975" spans="1:26" ht="15.75" customHeight="1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</row>
    <row r="976" spans="1:26" ht="15.75" customHeight="1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</row>
    <row r="977" spans="1:26" ht="15.75" customHeight="1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</row>
    <row r="978" spans="1:26" ht="15.75" customHeight="1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</row>
    <row r="979" spans="1:26" ht="15.75" customHeight="1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</row>
    <row r="980" spans="1:26" ht="15.75" customHeight="1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</row>
    <row r="981" spans="1:26" ht="15.75" customHeight="1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</row>
    <row r="982" spans="1:26" ht="15.75" customHeight="1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</row>
    <row r="983" spans="1:26" ht="15.75" customHeight="1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</row>
    <row r="984" spans="1:26" ht="15.75" customHeight="1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</row>
    <row r="985" spans="1:26" ht="15.75" customHeight="1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</row>
    <row r="986" spans="1:26" ht="15.75" customHeight="1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</row>
    <row r="987" spans="1:26" ht="15.75" customHeight="1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</row>
    <row r="988" spans="1:26" ht="15.75" customHeight="1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</row>
    <row r="989" spans="1:26" ht="15.75" customHeight="1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</row>
    <row r="990" spans="1:26" ht="15.75" customHeight="1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</row>
    <row r="991" spans="1:26" ht="15.75" customHeight="1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</row>
    <row r="992" spans="1:26" ht="15.75" customHeight="1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</row>
    <row r="993" spans="1:26" ht="15.75" customHeight="1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</row>
    <row r="994" spans="1:26" ht="15.75" customHeight="1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</row>
    <row r="995" spans="1:26" ht="15.75" customHeight="1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</row>
    <row r="996" spans="1:26" ht="15.75" customHeight="1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7"/>
      <c r="N996" s="87"/>
      <c r="O996" s="87"/>
      <c r="P996" s="87"/>
      <c r="Q996" s="87"/>
      <c r="R996" s="87"/>
      <c r="S996" s="87"/>
      <c r="T996" s="87"/>
      <c r="U996" s="87"/>
      <c r="V996" s="87"/>
      <c r="W996" s="87"/>
      <c r="X996" s="87"/>
      <c r="Y996" s="87"/>
      <c r="Z996" s="87"/>
    </row>
    <row r="997" spans="1:26" ht="15.75" customHeight="1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7"/>
      <c r="N997" s="87"/>
      <c r="O997" s="87"/>
      <c r="P997" s="87"/>
      <c r="Q997" s="87"/>
      <c r="R997" s="87"/>
      <c r="S997" s="87"/>
      <c r="T997" s="87"/>
      <c r="U997" s="87"/>
      <c r="V997" s="87"/>
      <c r="W997" s="87"/>
      <c r="X997" s="87"/>
      <c r="Y997" s="87"/>
      <c r="Z997" s="87"/>
    </row>
    <row r="998" spans="1:26" ht="15.75" customHeight="1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7"/>
      <c r="N998" s="87"/>
      <c r="O998" s="87"/>
      <c r="P998" s="87"/>
      <c r="Q998" s="87"/>
      <c r="R998" s="87"/>
      <c r="S998" s="87"/>
      <c r="T998" s="87"/>
      <c r="U998" s="87"/>
      <c r="V998" s="87"/>
      <c r="W998" s="87"/>
      <c r="X998" s="87"/>
      <c r="Y998" s="87"/>
      <c r="Z998" s="87"/>
    </row>
    <row r="999" spans="1:26" ht="15.75" customHeight="1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7"/>
      <c r="N999" s="87"/>
      <c r="O999" s="87"/>
      <c r="P999" s="87"/>
      <c r="Q999" s="87"/>
      <c r="R999" s="87"/>
      <c r="S999" s="87"/>
      <c r="T999" s="87"/>
      <c r="U999" s="87"/>
      <c r="V999" s="87"/>
      <c r="W999" s="87"/>
      <c r="X999" s="87"/>
      <c r="Y999" s="87"/>
      <c r="Z999" s="87"/>
    </row>
    <row r="1000" spans="1:26" ht="15.75" customHeight="1">
      <c r="A1000" s="87"/>
      <c r="B1000" s="87"/>
      <c r="C1000" s="87"/>
      <c r="D1000" s="87"/>
      <c r="E1000" s="87"/>
      <c r="F1000" s="87"/>
      <c r="G1000" s="87"/>
      <c r="H1000" s="87"/>
      <c r="I1000" s="87"/>
      <c r="J1000" s="87"/>
      <c r="K1000" s="87"/>
      <c r="L1000" s="87"/>
      <c r="M1000" s="87"/>
      <c r="N1000" s="87"/>
      <c r="O1000" s="87"/>
      <c r="P1000" s="87"/>
      <c r="Q1000" s="87"/>
      <c r="R1000" s="87"/>
      <c r="S1000" s="87"/>
      <c r="T1000" s="87"/>
      <c r="U1000" s="87"/>
      <c r="V1000" s="87"/>
      <c r="W1000" s="87"/>
      <c r="X1000" s="87"/>
      <c r="Y1000" s="87"/>
      <c r="Z1000" s="87"/>
    </row>
  </sheetData>
  <mergeCells count="21">
    <mergeCell ref="B55:C55"/>
    <mergeCell ref="B58:D58"/>
    <mergeCell ref="B59:D59"/>
    <mergeCell ref="B23:C23"/>
    <mergeCell ref="B25:D25"/>
    <mergeCell ref="B26:D26"/>
    <mergeCell ref="B46:C46"/>
    <mergeCell ref="B48:D48"/>
    <mergeCell ref="B49:D49"/>
    <mergeCell ref="B53:C53"/>
    <mergeCell ref="C10:D10"/>
    <mergeCell ref="B13:D13"/>
    <mergeCell ref="B14:D14"/>
    <mergeCell ref="E14:H14"/>
    <mergeCell ref="B3:D3"/>
    <mergeCell ref="B4:D4"/>
    <mergeCell ref="B5:D5"/>
    <mergeCell ref="A8:D8"/>
    <mergeCell ref="A9:B9"/>
    <mergeCell ref="C9:D9"/>
    <mergeCell ref="A10:B10"/>
  </mergeCells>
  <printOptions horizontalCentered="1" verticalCentered="1"/>
  <pageMargins left="1.2204724409448819" right="0.23622047244094491" top="0.74803149606299213" bottom="0.74803149606299213" header="0.31496062992125984" footer="0.31496062992125984"/>
  <pageSetup paperSize="9" scale="5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19</vt:i4>
      </vt:variant>
      <vt:variant>
        <vt:lpstr>Intervalos nomeados</vt:lpstr>
      </vt:variant>
      <vt:variant>
        <vt:i4>7</vt:i4>
      </vt:variant>
    </vt:vector>
  </HeadingPairs>
  <TitlesOfParts>
    <vt:vector size="26" baseType="lpstr">
      <vt:lpstr>CONTÁBIL FINANCEIRA - PCF</vt:lpstr>
      <vt:lpstr>CÁLCULO FOLHA DE PAGAMENTO</vt:lpstr>
      <vt:lpstr>TURNOVER</vt:lpstr>
      <vt:lpstr>FUNDO FIXO</vt:lpstr>
      <vt:lpstr>1 CONTA CORRENTE (D E C)</vt:lpstr>
      <vt:lpstr>2 CONTA CORRENTE (D E C)</vt:lpstr>
      <vt:lpstr>2. CONTA CORRENTE (D E C)</vt:lpstr>
      <vt:lpstr>APLICAÇÃO FINANCEIRA</vt:lpstr>
      <vt:lpstr>SALDO DE ESTOQUE</vt:lpstr>
      <vt:lpstr>Despesa pessoal ANEXO II </vt:lpstr>
      <vt:lpstr>Demais despesas pesso ANEXO III</vt:lpstr>
      <vt:lpstr>Despesas gerais ANEXO IV</vt:lpstr>
      <vt:lpstr>Receitas ANEXO V</vt:lpstr>
      <vt:lpstr>Demais receitas ANEXO VI</vt:lpstr>
      <vt:lpstr>Contratos ANEXO VII</vt:lpstr>
      <vt:lpstr>Termo aditivo ANEXO VIII</vt:lpstr>
      <vt:lpstr>CATEGORIA PROFISSIONAL</vt:lpstr>
      <vt:lpstr>PLANILHA DE CONFERÊNCIA</vt:lpstr>
      <vt:lpstr>Plan1</vt:lpstr>
      <vt:lpstr>'CÁLCULO FOLHA DE PAGAMENTO'!Area_de_impressao</vt:lpstr>
      <vt:lpstr>'Contratos ANEXO VII'!Area_de_impressao</vt:lpstr>
      <vt:lpstr>'Demais despesas pesso ANEXO III'!Area_de_impressao</vt:lpstr>
      <vt:lpstr>'Despesa pessoal ANEXO II '!Area_de_impressao</vt:lpstr>
      <vt:lpstr>'Despesas gerais ANEXO IV'!Area_de_impressao</vt:lpstr>
      <vt:lpstr>'PLANILHA DE CONFERÊNCIA'!Area_de_impressao</vt:lpstr>
      <vt:lpstr>'Termo aditivo ANEXO VIII'!Area_de_impressao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Ilka Leandra Cruz</dc:creator>
  <cp:lastModifiedBy>Laura Pacheco de Oliveira</cp:lastModifiedBy>
  <cp:lastPrinted>2023-06-15T11:18:29Z</cp:lastPrinted>
  <dcterms:created xsi:type="dcterms:W3CDTF">2019-12-13T12:34:00Z</dcterms:created>
  <dcterms:modified xsi:type="dcterms:W3CDTF">2023-06-26T19:49:03Z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1046-11.2.0.9906</vt:lpwstr>
  </property>
</Properties>
</file>